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48" windowWidth="21768" windowHeight="9120" activeTab="1"/>
  </bookViews>
  <sheets>
    <sheet name="核定表" sheetId="1" r:id="rId1"/>
    <sheet name="掣據表" sheetId="3" r:id="rId2"/>
  </sheets>
  <calcPr calcId="145621"/>
</workbook>
</file>

<file path=xl/calcChain.xml><?xml version="1.0" encoding="utf-8"?>
<calcChain xmlns="http://schemas.openxmlformats.org/spreadsheetml/2006/main">
  <c r="C35" i="3" l="1"/>
  <c r="C33" i="3"/>
  <c r="C23" i="3"/>
  <c r="C22" i="3"/>
  <c r="C21" i="3"/>
  <c r="C20" i="3"/>
  <c r="C19" i="3"/>
  <c r="C17" i="3"/>
  <c r="C16" i="3"/>
  <c r="C15" i="3"/>
  <c r="C14" i="3"/>
  <c r="C12" i="3"/>
  <c r="C11" i="3"/>
  <c r="C10" i="3"/>
  <c r="C9" i="3"/>
  <c r="C8" i="3"/>
  <c r="C5" i="3"/>
  <c r="C4" i="3"/>
  <c r="C3" i="3"/>
  <c r="F67" i="1"/>
  <c r="D67" i="1"/>
  <c r="I67" i="1" s="1"/>
  <c r="F66" i="1"/>
  <c r="D66" i="1"/>
  <c r="F65" i="1"/>
  <c r="D65" i="1"/>
  <c r="I65" i="1" s="1"/>
  <c r="F64" i="1"/>
  <c r="D64" i="1"/>
  <c r="F63" i="1"/>
  <c r="D63" i="1"/>
  <c r="I63" i="1" s="1"/>
  <c r="F62" i="1"/>
  <c r="D62" i="1"/>
  <c r="F61" i="1"/>
  <c r="D61" i="1"/>
  <c r="I61" i="1" s="1"/>
  <c r="F60" i="1"/>
  <c r="D60" i="1"/>
  <c r="F59" i="1"/>
  <c r="D59" i="1"/>
  <c r="I59" i="1" s="1"/>
  <c r="F58" i="1"/>
  <c r="D58" i="1"/>
  <c r="F57" i="1"/>
  <c r="D57" i="1"/>
  <c r="I57" i="1" s="1"/>
  <c r="F56" i="1"/>
  <c r="D56" i="1"/>
  <c r="F55" i="1"/>
  <c r="D55" i="1"/>
  <c r="I55" i="1" s="1"/>
  <c r="F54" i="1"/>
  <c r="D54" i="1"/>
  <c r="F53" i="1"/>
  <c r="D53" i="1"/>
  <c r="I53" i="1" s="1"/>
  <c r="F52" i="1"/>
  <c r="D52" i="1"/>
  <c r="F51" i="1"/>
  <c r="D51" i="1"/>
  <c r="I51" i="1" s="1"/>
  <c r="F50" i="1"/>
  <c r="D50" i="1"/>
  <c r="F49" i="1"/>
  <c r="D49" i="1"/>
  <c r="I49" i="1" s="1"/>
  <c r="F48" i="1"/>
  <c r="D48" i="1"/>
  <c r="F47" i="1"/>
  <c r="D47" i="1"/>
  <c r="I47" i="1" s="1"/>
  <c r="F46" i="1"/>
  <c r="D46" i="1"/>
  <c r="F45" i="1"/>
  <c r="D45" i="1"/>
  <c r="I45" i="1" s="1"/>
  <c r="F44" i="1"/>
  <c r="D44" i="1"/>
  <c r="F43" i="1"/>
  <c r="D43" i="1"/>
  <c r="I43" i="1" s="1"/>
  <c r="F42" i="1"/>
  <c r="F41" i="1" s="1"/>
  <c r="D42" i="1"/>
  <c r="D41" i="1"/>
  <c r="C41" i="1"/>
  <c r="G40" i="1"/>
  <c r="E40" i="1"/>
  <c r="J40" i="1" s="1"/>
  <c r="D40" i="1"/>
  <c r="F40" i="1" s="1"/>
  <c r="G39" i="1"/>
  <c r="E39" i="1"/>
  <c r="J39" i="1" s="1"/>
  <c r="D39" i="1"/>
  <c r="F39" i="1" s="1"/>
  <c r="G38" i="1"/>
  <c r="E38" i="1"/>
  <c r="J38" i="1" s="1"/>
  <c r="J37" i="1" s="1"/>
  <c r="D38" i="1"/>
  <c r="F38" i="1" s="1"/>
  <c r="G37" i="1"/>
  <c r="E37" i="1"/>
  <c r="D37" i="1"/>
  <c r="C37" i="1"/>
  <c r="D36" i="1"/>
  <c r="H35" i="1"/>
  <c r="D35" i="1"/>
  <c r="I35" i="1" s="1"/>
  <c r="H34" i="1"/>
  <c r="D34" i="1"/>
  <c r="D33" i="1"/>
  <c r="D32" i="1"/>
  <c r="J31" i="1"/>
  <c r="I31" i="1"/>
  <c r="K31" i="1" s="1"/>
  <c r="H31" i="1"/>
  <c r="E31" i="1"/>
  <c r="I30" i="1"/>
  <c r="E30" i="1"/>
  <c r="D30" i="1"/>
  <c r="F30" i="1" s="1"/>
  <c r="K29" i="1"/>
  <c r="I29" i="1"/>
  <c r="H29" i="1"/>
  <c r="E29" i="1"/>
  <c r="J29" i="1" s="1"/>
  <c r="D29" i="1"/>
  <c r="I28" i="1"/>
  <c r="K28" i="1" s="1"/>
  <c r="H28" i="1"/>
  <c r="E28" i="1"/>
  <c r="J28" i="1" s="1"/>
  <c r="D25" i="1"/>
  <c r="F25" i="1" s="1"/>
  <c r="H24" i="1"/>
  <c r="D24" i="1"/>
  <c r="F23" i="1"/>
  <c r="D23" i="1"/>
  <c r="F22" i="1"/>
  <c r="D22" i="1"/>
  <c r="F21" i="1"/>
  <c r="D21" i="1"/>
  <c r="H20" i="1"/>
  <c r="D20" i="1"/>
  <c r="G19" i="1"/>
  <c r="E19" i="1"/>
  <c r="J19" i="1" s="1"/>
  <c r="D19" i="1"/>
  <c r="F19" i="1" s="1"/>
  <c r="H19" i="1" s="1"/>
  <c r="G18" i="1"/>
  <c r="E18" i="1"/>
  <c r="J18" i="1" s="1"/>
  <c r="D18" i="1"/>
  <c r="F18" i="1" s="1"/>
  <c r="G17" i="1"/>
  <c r="E17" i="1"/>
  <c r="J17" i="1" s="1"/>
  <c r="D17" i="1"/>
  <c r="F17" i="1" s="1"/>
  <c r="F16" i="1"/>
  <c r="I16" i="1" s="1"/>
  <c r="E16" i="1"/>
  <c r="J16" i="1" s="1"/>
  <c r="I15" i="1"/>
  <c r="F15" i="1"/>
  <c r="E15" i="1"/>
  <c r="D15" i="1"/>
  <c r="I14" i="1"/>
  <c r="F14" i="1"/>
  <c r="E14" i="1"/>
  <c r="D14" i="1"/>
  <c r="C13" i="1"/>
  <c r="F12" i="1"/>
  <c r="D12" i="1"/>
  <c r="I12" i="1" s="1"/>
  <c r="F11" i="1"/>
  <c r="D11" i="1"/>
  <c r="I11" i="1" s="1"/>
  <c r="F10" i="1"/>
  <c r="D10" i="1"/>
  <c r="I10" i="1" s="1"/>
  <c r="F9" i="1"/>
  <c r="D9" i="1"/>
  <c r="I9" i="1" s="1"/>
  <c r="F8" i="1"/>
  <c r="D8" i="1"/>
  <c r="I8" i="1" s="1"/>
  <c r="F7" i="1"/>
  <c r="D7" i="1"/>
  <c r="I7" i="1" s="1"/>
  <c r="F6" i="1"/>
  <c r="D6" i="1"/>
  <c r="I6" i="1" s="1"/>
  <c r="F5" i="1"/>
  <c r="D5" i="1"/>
  <c r="I5" i="1" s="1"/>
  <c r="H4" i="1"/>
  <c r="D4" i="1"/>
  <c r="E4" i="1" s="1"/>
  <c r="D3" i="1"/>
  <c r="C3" i="1"/>
  <c r="H14" i="1" l="1"/>
  <c r="I17" i="1"/>
  <c r="K17" i="1" s="1"/>
  <c r="H17" i="1"/>
  <c r="J4" i="1"/>
  <c r="K16" i="1"/>
  <c r="H18" i="1"/>
  <c r="I18" i="1"/>
  <c r="K18" i="1" s="1"/>
  <c r="F3" i="1"/>
  <c r="G14" i="1"/>
  <c r="G15" i="1"/>
  <c r="H15" i="1" s="1"/>
  <c r="I4" i="1"/>
  <c r="E5" i="1"/>
  <c r="E3" i="1" s="1"/>
  <c r="E6" i="1"/>
  <c r="E7" i="1"/>
  <c r="E8" i="1"/>
  <c r="E9" i="1"/>
  <c r="E10" i="1"/>
  <c r="E11" i="1"/>
  <c r="E12" i="1"/>
  <c r="D13" i="1"/>
  <c r="I21" i="1"/>
  <c r="E21" i="1"/>
  <c r="I22" i="1"/>
  <c r="E22" i="1"/>
  <c r="I23" i="1"/>
  <c r="E23" i="1"/>
  <c r="I24" i="1"/>
  <c r="E24" i="1"/>
  <c r="J24" i="1" s="1"/>
  <c r="I33" i="1"/>
  <c r="E33" i="1"/>
  <c r="F33" i="1"/>
  <c r="I44" i="1"/>
  <c r="I48" i="1"/>
  <c r="I52" i="1"/>
  <c r="I56" i="1"/>
  <c r="I60" i="1"/>
  <c r="I64" i="1"/>
  <c r="E32" i="1"/>
  <c r="K35" i="1"/>
  <c r="H16" i="1"/>
  <c r="I19" i="1"/>
  <c r="K19" i="1" s="1"/>
  <c r="G30" i="1"/>
  <c r="H30" i="1" s="1"/>
  <c r="F32" i="1"/>
  <c r="E34" i="1"/>
  <c r="J34" i="1" s="1"/>
  <c r="I34" i="1"/>
  <c r="K34" i="1" s="1"/>
  <c r="H38" i="1"/>
  <c r="F37" i="1"/>
  <c r="I38" i="1"/>
  <c r="H39" i="1"/>
  <c r="I39" i="1"/>
  <c r="K39" i="1" s="1"/>
  <c r="H40" i="1"/>
  <c r="I40" i="1"/>
  <c r="K40" i="1" s="1"/>
  <c r="I42" i="1"/>
  <c r="I46" i="1"/>
  <c r="I50" i="1"/>
  <c r="I54" i="1"/>
  <c r="I58" i="1"/>
  <c r="I62" i="1"/>
  <c r="I66" i="1"/>
  <c r="E20" i="1"/>
  <c r="J20" i="1" s="1"/>
  <c r="I20" i="1"/>
  <c r="K20" i="1" s="1"/>
  <c r="I25" i="1"/>
  <c r="E25" i="1"/>
  <c r="I36" i="1"/>
  <c r="E36" i="1"/>
  <c r="F36" i="1"/>
  <c r="E35" i="1"/>
  <c r="J35" i="1" s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G65" i="1" l="1"/>
  <c r="H65" i="1" s="1"/>
  <c r="J65" i="1"/>
  <c r="K65" i="1" s="1"/>
  <c r="G61" i="1"/>
  <c r="H61" i="1" s="1"/>
  <c r="J61" i="1"/>
  <c r="K61" i="1" s="1"/>
  <c r="G57" i="1"/>
  <c r="H57" i="1" s="1"/>
  <c r="J57" i="1"/>
  <c r="K57" i="1" s="1"/>
  <c r="G53" i="1"/>
  <c r="H53" i="1" s="1"/>
  <c r="J53" i="1"/>
  <c r="K53" i="1" s="1"/>
  <c r="G49" i="1"/>
  <c r="H49" i="1" s="1"/>
  <c r="J49" i="1"/>
  <c r="K49" i="1" s="1"/>
  <c r="G45" i="1"/>
  <c r="H45" i="1" s="1"/>
  <c r="J45" i="1"/>
  <c r="K45" i="1" s="1"/>
  <c r="I37" i="1"/>
  <c r="K38" i="1"/>
  <c r="K37" i="1" s="1"/>
  <c r="G33" i="1"/>
  <c r="J33" i="1"/>
  <c r="K33" i="1" s="1"/>
  <c r="K24" i="1"/>
  <c r="G12" i="1"/>
  <c r="H12" i="1" s="1"/>
  <c r="G8" i="1"/>
  <c r="H8" i="1" s="1"/>
  <c r="J8" i="1"/>
  <c r="K8" i="1" s="1"/>
  <c r="K4" i="1"/>
  <c r="I3" i="1"/>
  <c r="E13" i="1"/>
  <c r="G64" i="1"/>
  <c r="H64" i="1" s="1"/>
  <c r="G60" i="1"/>
  <c r="H60" i="1" s="1"/>
  <c r="G56" i="1"/>
  <c r="H56" i="1" s="1"/>
  <c r="G52" i="1"/>
  <c r="H52" i="1" s="1"/>
  <c r="G48" i="1"/>
  <c r="H48" i="1" s="1"/>
  <c r="G44" i="1"/>
  <c r="H44" i="1" s="1"/>
  <c r="G25" i="1"/>
  <c r="H25" i="1" s="1"/>
  <c r="H32" i="1"/>
  <c r="F13" i="1"/>
  <c r="G32" i="1"/>
  <c r="J32" i="1"/>
  <c r="G23" i="1"/>
  <c r="H23" i="1" s="1"/>
  <c r="G21" i="1"/>
  <c r="H21" i="1" s="1"/>
  <c r="J11" i="1"/>
  <c r="K11" i="1" s="1"/>
  <c r="G11" i="1"/>
  <c r="H11" i="1" s="1"/>
  <c r="G7" i="1"/>
  <c r="H7" i="1" s="1"/>
  <c r="J15" i="1"/>
  <c r="K15" i="1" s="1"/>
  <c r="G67" i="1"/>
  <c r="H67" i="1" s="1"/>
  <c r="J67" i="1"/>
  <c r="K67" i="1" s="1"/>
  <c r="G63" i="1"/>
  <c r="H63" i="1" s="1"/>
  <c r="J63" i="1"/>
  <c r="K63" i="1" s="1"/>
  <c r="G59" i="1"/>
  <c r="H59" i="1" s="1"/>
  <c r="J59" i="1"/>
  <c r="K59" i="1" s="1"/>
  <c r="G55" i="1"/>
  <c r="H55" i="1" s="1"/>
  <c r="J55" i="1"/>
  <c r="K55" i="1" s="1"/>
  <c r="G51" i="1"/>
  <c r="H51" i="1" s="1"/>
  <c r="J51" i="1"/>
  <c r="K51" i="1" s="1"/>
  <c r="G47" i="1"/>
  <c r="H47" i="1" s="1"/>
  <c r="J47" i="1"/>
  <c r="K47" i="1" s="1"/>
  <c r="G43" i="1"/>
  <c r="H43" i="1" s="1"/>
  <c r="J43" i="1"/>
  <c r="K43" i="1" s="1"/>
  <c r="H37" i="1"/>
  <c r="J30" i="1"/>
  <c r="K30" i="1" s="1"/>
  <c r="I32" i="1"/>
  <c r="G10" i="1"/>
  <c r="H10" i="1" s="1"/>
  <c r="J10" i="1"/>
  <c r="K10" i="1" s="1"/>
  <c r="G6" i="1"/>
  <c r="H6" i="1" s="1"/>
  <c r="J6" i="1"/>
  <c r="K6" i="1" s="1"/>
  <c r="J14" i="1"/>
  <c r="G66" i="1"/>
  <c r="H66" i="1" s="1"/>
  <c r="J66" i="1"/>
  <c r="G62" i="1"/>
  <c r="H62" i="1" s="1"/>
  <c r="J62" i="1"/>
  <c r="K62" i="1" s="1"/>
  <c r="G58" i="1"/>
  <c r="H58" i="1" s="1"/>
  <c r="J58" i="1"/>
  <c r="K58" i="1" s="1"/>
  <c r="G54" i="1"/>
  <c r="H54" i="1" s="1"/>
  <c r="J54" i="1"/>
  <c r="K54" i="1" s="1"/>
  <c r="G50" i="1"/>
  <c r="H50" i="1" s="1"/>
  <c r="J50" i="1"/>
  <c r="K50" i="1" s="1"/>
  <c r="G46" i="1"/>
  <c r="H46" i="1" s="1"/>
  <c r="J46" i="1"/>
  <c r="K46" i="1" s="1"/>
  <c r="G42" i="1"/>
  <c r="E41" i="1"/>
  <c r="G36" i="1"/>
  <c r="H36" i="1" s="1"/>
  <c r="H13" i="1" s="1"/>
  <c r="K66" i="1"/>
  <c r="I41" i="1"/>
  <c r="H33" i="1"/>
  <c r="G22" i="1"/>
  <c r="H22" i="1" s="1"/>
  <c r="G9" i="1"/>
  <c r="H9" i="1" s="1"/>
  <c r="G5" i="1"/>
  <c r="J5" i="1" s="1"/>
  <c r="K5" i="1" l="1"/>
  <c r="K3" i="1" s="1"/>
  <c r="J22" i="1"/>
  <c r="K22" i="1" s="1"/>
  <c r="J36" i="1"/>
  <c r="K36" i="1" s="1"/>
  <c r="G41" i="1"/>
  <c r="H42" i="1"/>
  <c r="H41" i="1" s="1"/>
  <c r="K32" i="1"/>
  <c r="I13" i="1"/>
  <c r="J7" i="1"/>
  <c r="K7" i="1" s="1"/>
  <c r="J21" i="1"/>
  <c r="K21" i="1" s="1"/>
  <c r="J25" i="1"/>
  <c r="K25" i="1" s="1"/>
  <c r="J48" i="1"/>
  <c r="K48" i="1" s="1"/>
  <c r="J56" i="1"/>
  <c r="K56" i="1" s="1"/>
  <c r="J64" i="1"/>
  <c r="K64" i="1" s="1"/>
  <c r="J12" i="1"/>
  <c r="K12" i="1" s="1"/>
  <c r="G3" i="1"/>
  <c r="H5" i="1"/>
  <c r="H3" i="1" s="1"/>
  <c r="J13" i="1"/>
  <c r="K14" i="1"/>
  <c r="J9" i="1"/>
  <c r="K9" i="1" s="1"/>
  <c r="J42" i="1"/>
  <c r="G13" i="1"/>
  <c r="J23" i="1"/>
  <c r="K23" i="1" s="1"/>
  <c r="J44" i="1"/>
  <c r="K44" i="1" s="1"/>
  <c r="J52" i="1"/>
  <c r="K52" i="1" s="1"/>
  <c r="J60" i="1"/>
  <c r="K60" i="1" s="1"/>
  <c r="K13" i="1" l="1"/>
  <c r="J41" i="1"/>
  <c r="K42" i="1"/>
  <c r="K41" i="1" s="1"/>
  <c r="J3" i="1"/>
</calcChain>
</file>

<file path=xl/sharedStrings.xml><?xml version="1.0" encoding="utf-8"?>
<sst xmlns="http://schemas.openxmlformats.org/spreadsheetml/2006/main" count="197" uniqueCount="153">
  <si>
    <t>學校</t>
    <phoneticPr fontId="2" type="noConversion"/>
  </si>
  <si>
    <t>計畫名稱</t>
    <phoneticPr fontId="2" type="noConversion"/>
  </si>
  <si>
    <t>核定經費</t>
    <phoneticPr fontId="2" type="noConversion"/>
  </si>
  <si>
    <t>中央款</t>
    <phoneticPr fontId="2" type="noConversion"/>
  </si>
  <si>
    <t>縣配款</t>
    <phoneticPr fontId="2" type="noConversion"/>
  </si>
  <si>
    <t>第一期中央</t>
    <phoneticPr fontId="2" type="noConversion"/>
  </si>
  <si>
    <t>第一期縣配</t>
    <phoneticPr fontId="2" type="noConversion"/>
  </si>
  <si>
    <t>第一期款</t>
    <phoneticPr fontId="2" type="noConversion"/>
  </si>
  <si>
    <t>第二期中央</t>
    <phoneticPr fontId="2" type="noConversion"/>
  </si>
  <si>
    <t>第二期縣配</t>
    <phoneticPr fontId="2" type="noConversion"/>
  </si>
  <si>
    <t>第二期款</t>
    <phoneticPr fontId="2" type="noConversion"/>
  </si>
  <si>
    <t>子計畫1-1 戶外教育資源整合及推廣</t>
    <phoneticPr fontId="2" type="noConversion"/>
  </si>
  <si>
    <t>太巴塱國小</t>
    <phoneticPr fontId="2" type="noConversion"/>
  </si>
  <si>
    <t>戶外教育計畫審查</t>
  </si>
  <si>
    <t>馬遠國小</t>
    <phoneticPr fontId="2" type="noConversion"/>
  </si>
  <si>
    <t>戶外教育定期會議</t>
  </si>
  <si>
    <t>明禮國小</t>
    <phoneticPr fontId="2" type="noConversion"/>
  </si>
  <si>
    <t>戶外教育充實資源網站平台系統維護</t>
  </si>
  <si>
    <t>中原國小</t>
    <phoneticPr fontId="2" type="noConversion"/>
  </si>
  <si>
    <t>戶外教育計畫申請說明會</t>
  </si>
  <si>
    <t>北埔國小</t>
    <phoneticPr fontId="2" type="noConversion"/>
  </si>
  <si>
    <t>戶外教育到校訪視輔導</t>
  </si>
  <si>
    <t>觀音國小</t>
    <phoneticPr fontId="2" type="noConversion"/>
  </si>
  <si>
    <t>戶外教育社群</t>
  </si>
  <si>
    <t>月眉國小</t>
    <phoneticPr fontId="2" type="noConversion"/>
  </si>
  <si>
    <t>戶外教育增能研習</t>
  </si>
  <si>
    <t>文蘭國小</t>
    <phoneticPr fontId="2" type="noConversion"/>
  </si>
  <si>
    <t>戶外教育資源整合平台優質縣市參訪</t>
  </si>
  <si>
    <t>豐山國小</t>
    <phoneticPr fontId="2" type="noConversion"/>
  </si>
  <si>
    <t>彙整戶外教學相關成果</t>
  </si>
  <si>
    <t xml:space="preserve">子計畫1-2 學校實施戶外教育 </t>
    <phoneticPr fontId="2" type="noConversion"/>
  </si>
  <si>
    <t>美崙國中</t>
    <phoneticPr fontId="2" type="noConversion"/>
  </si>
  <si>
    <t>太魯閣的美麗與哀愁</t>
  </si>
  <si>
    <t>吉安國中</t>
    <phoneticPr fontId="2" type="noConversion"/>
  </si>
  <si>
    <t>戀戀七腳川</t>
  </si>
  <si>
    <t>自強國中</t>
    <phoneticPr fontId="2" type="noConversion"/>
  </si>
  <si>
    <t>用輕艇玩翻花蓮溪</t>
  </si>
  <si>
    <t>城市遊樂園-水域安全教育</t>
  </si>
  <si>
    <t>中華國小</t>
    <phoneticPr fontId="2" type="noConversion"/>
  </si>
  <si>
    <t>我是攀樹高手</t>
  </si>
  <si>
    <t>北濱國小</t>
    <phoneticPr fontId="2" type="noConversion"/>
  </si>
  <si>
    <t>北濱小珍珠戶外探索「趣」</t>
  </si>
  <si>
    <t>鑄強國小</t>
    <phoneticPr fontId="2" type="noConversion"/>
  </si>
  <si>
    <t>【玉】見好【森】活</t>
  </si>
  <si>
    <t>嘉里國小</t>
    <phoneticPr fontId="2" type="noConversion"/>
  </si>
  <si>
    <t>部落的歡樂童年</t>
  </si>
  <si>
    <t>北昌國小</t>
    <phoneticPr fontId="2" type="noConversion"/>
  </si>
  <si>
    <t>花蓮學子悠遊山海天地間</t>
  </si>
  <si>
    <t>光華國小</t>
    <phoneticPr fontId="2" type="noConversion"/>
  </si>
  <si>
    <t>光華國小108學年度豐田環境教育-多元文化體驗活動</t>
  </si>
  <si>
    <t>志學國小</t>
    <phoneticPr fontId="2" type="noConversion"/>
  </si>
  <si>
    <t>與蝴蝶共舞、與山水同遊~青陽農場生態探索趣</t>
  </si>
  <si>
    <t>一三年級:支亞干部落文化之美</t>
  </si>
  <si>
    <t>二四年級:池南森林生態的驚喜</t>
    <phoneticPr fontId="2" type="noConversion"/>
  </si>
  <si>
    <t>五六年級:濕地與平地森林的美好相遇</t>
  </si>
  <si>
    <t>大進國小</t>
    <phoneticPr fontId="2" type="noConversion"/>
  </si>
  <si>
    <t>108學年度「關懷家園校訂課程」戶外教育實施計畫</t>
  </si>
  <si>
    <t>港口國小</t>
    <phoneticPr fontId="2" type="noConversion"/>
  </si>
  <si>
    <t>港口娃娃文武雙全</t>
  </si>
  <si>
    <t>靜浦國小</t>
    <phoneticPr fontId="2" type="noConversion"/>
  </si>
  <si>
    <t>大河吟唱 – 以海洋觀點探尋靜浦祖先的水上絲路</t>
  </si>
  <si>
    <t>源城國小</t>
    <phoneticPr fontId="2" type="noConversion"/>
  </si>
  <si>
    <t>戶外教育計畫-米原鄉之旅</t>
  </si>
  <si>
    <t>當羅山有機村自然體驗邂逅瑞穗在地有機茶香</t>
  </si>
  <si>
    <t>東竹國小</t>
    <phoneticPr fontId="2" type="noConversion"/>
  </si>
  <si>
    <t>錦屏遊學~布農族文化及山林體驗</t>
  </si>
  <si>
    <t>景美國小</t>
    <phoneticPr fontId="2" type="noConversion"/>
  </si>
  <si>
    <t>景美山林探索體驗</t>
  </si>
  <si>
    <t>佳民國小</t>
    <phoneticPr fontId="2" type="noConversion"/>
  </si>
  <si>
    <t>有機一級棒</t>
  </si>
  <si>
    <t>西富國小</t>
    <phoneticPr fontId="2" type="noConversion"/>
  </si>
  <si>
    <t>108年戶外教育課程實施計畫</t>
  </si>
  <si>
    <t>子計畫2 戶外教育優質路線</t>
    <phoneticPr fontId="2" type="noConversion"/>
  </si>
  <si>
    <t>富里國中</t>
    <phoneticPr fontId="2" type="noConversion"/>
  </si>
  <si>
    <t>來吧!一起探索生命的邊界~</t>
  </si>
  <si>
    <t>豐濱國小</t>
    <phoneticPr fontId="2" type="noConversion"/>
  </si>
  <si>
    <t>複審中</t>
    <phoneticPr fontId="2" type="noConversion"/>
  </si>
  <si>
    <t>子計畫3 戶外教育自主學習課程</t>
    <phoneticPr fontId="2" type="noConversion"/>
  </si>
  <si>
    <t>第一次戶外露營就上手！</t>
  </si>
  <si>
    <t>大農大富單車逍遙遊</t>
    <phoneticPr fontId="5" type="noConversion"/>
  </si>
  <si>
    <t>城市遊樂園戶外宿營體驗暨水域安全教育</t>
    <phoneticPr fontId="5" type="noConversion"/>
  </si>
  <si>
    <t>鯉魚潭單車逍遙遊</t>
    <phoneticPr fontId="5" type="noConversion"/>
  </si>
  <si>
    <t>高山森林基地探險記</t>
  </si>
  <si>
    <t>新城國小</t>
    <phoneticPr fontId="2" type="noConversion"/>
  </si>
  <si>
    <t>認識台東部落文化</t>
  </si>
  <si>
    <t xml:space="preserve">
三年級：八通關古道瓦拉米段生態探訪
</t>
    <phoneticPr fontId="5" type="noConversion"/>
  </si>
  <si>
    <t>四年級：東部沿岸地質探索</t>
    <phoneticPr fontId="5" type="noConversion"/>
  </si>
  <si>
    <t>五年級：小腳丫樂遊台灣</t>
  </si>
  <si>
    <t>六年級：單車挑戰成年禮</t>
    <phoneticPr fontId="5" type="noConversion"/>
  </si>
  <si>
    <t>自然與人文的協奏曲~與草嶺古道相遇</t>
  </si>
  <si>
    <t>溪口國小</t>
    <phoneticPr fontId="2" type="noConversion"/>
  </si>
  <si>
    <t>「港」都「故」事情意「農」</t>
    <phoneticPr fontId="5" type="noConversion"/>
  </si>
  <si>
    <t>探索龜山島之前世今生</t>
    <phoneticPr fontId="5" type="noConversion"/>
  </si>
  <si>
    <t>水璉國小</t>
    <phoneticPr fontId="2" type="noConversion"/>
  </si>
  <si>
    <t>水璉綠遊記</t>
    <phoneticPr fontId="5" type="noConversion"/>
  </si>
  <si>
    <t>青蛙˙農場樂悠遊</t>
    <phoneticPr fontId="5" type="noConversion"/>
  </si>
  <si>
    <t>108學年「台北！我來了」自主學習課程計畫</t>
    <phoneticPr fontId="2" type="noConversion"/>
  </si>
  <si>
    <t>瑞北國小</t>
    <phoneticPr fontId="2" type="noConversion"/>
  </si>
  <si>
    <t>認識花東縱谷動植物生態(中年級)</t>
  </si>
  <si>
    <t>發現花東海岸的海濱植物(三年級)</t>
    <phoneticPr fontId="5" type="noConversion"/>
  </si>
  <si>
    <t>認識花東水域環境之旅(四年級)</t>
    <phoneticPr fontId="5" type="noConversion"/>
  </si>
  <si>
    <t>認識蘭陽平原的地形地貌(五年級)</t>
    <phoneticPr fontId="5" type="noConversion"/>
  </si>
  <si>
    <t>水域探索~潭池遊蹤(六年級)</t>
    <phoneticPr fontId="5" type="noConversion"/>
  </si>
  <si>
    <t>洄瀾山海行—與蝶共舞．賞鯨生態學習</t>
  </si>
  <si>
    <t>東里國小</t>
    <phoneticPr fontId="2" type="noConversion"/>
  </si>
  <si>
    <t>108學年度東里探究學習-墾丁國家公園、社頂公園、龍鑾潭自然中心教育(五)</t>
    <phoneticPr fontId="5" type="noConversion"/>
  </si>
  <si>
    <t>108學年度東里國小海洋奇緣-探索海洋生物博物館、萬里桐戶外教育(六)</t>
    <phoneticPr fontId="5" type="noConversion"/>
  </si>
  <si>
    <t>探索高雄美感與閱讀教育體驗課程(四)</t>
    <phoneticPr fontId="5" type="noConversion"/>
  </si>
  <si>
    <t>高寮國小</t>
    <phoneticPr fontId="2" type="noConversion"/>
  </si>
  <si>
    <t>池南森林國家公園探訪-漫遊在蟲鳴鳥叫的世界</t>
    <phoneticPr fontId="5" type="noConversion"/>
  </si>
  <si>
    <t>項次</t>
    <phoneticPr fontId="2" type="noConversion"/>
  </si>
  <si>
    <t>學校</t>
    <phoneticPr fontId="2" type="noConversion"/>
  </si>
  <si>
    <t>掣據金額</t>
    <phoneticPr fontId="2" type="noConversion"/>
  </si>
  <si>
    <t>備註</t>
    <phoneticPr fontId="2" type="noConversion"/>
  </si>
  <si>
    <t>太巴塱國小</t>
    <phoneticPr fontId="2" type="noConversion"/>
  </si>
  <si>
    <t>馬遠國小</t>
    <phoneticPr fontId="2" type="noConversion"/>
  </si>
  <si>
    <t>明禮國小</t>
    <phoneticPr fontId="2" type="noConversion"/>
  </si>
  <si>
    <t>中原國小</t>
    <phoneticPr fontId="2" type="noConversion"/>
  </si>
  <si>
    <t>北埔國小</t>
    <phoneticPr fontId="2" type="noConversion"/>
  </si>
  <si>
    <t>觀音國小</t>
    <phoneticPr fontId="2" type="noConversion"/>
  </si>
  <si>
    <t>月眉國小</t>
    <phoneticPr fontId="2" type="noConversion"/>
  </si>
  <si>
    <t>文蘭國小</t>
    <phoneticPr fontId="2" type="noConversion"/>
  </si>
  <si>
    <t>豐山國小</t>
    <phoneticPr fontId="2" type="noConversion"/>
  </si>
  <si>
    <t>美崙國中</t>
    <phoneticPr fontId="2" type="noConversion"/>
  </si>
  <si>
    <t>吉安國中</t>
    <phoneticPr fontId="2" type="noConversion"/>
  </si>
  <si>
    <t>自強國中</t>
    <phoneticPr fontId="2" type="noConversion"/>
  </si>
  <si>
    <t>中華國小</t>
    <phoneticPr fontId="2" type="noConversion"/>
  </si>
  <si>
    <t>北濱國小</t>
    <phoneticPr fontId="2" type="noConversion"/>
  </si>
  <si>
    <t>鑄強國小</t>
    <phoneticPr fontId="2" type="noConversion"/>
  </si>
  <si>
    <t>嘉里國小</t>
    <phoneticPr fontId="2" type="noConversion"/>
  </si>
  <si>
    <t>北昌國小</t>
    <phoneticPr fontId="2" type="noConversion"/>
  </si>
  <si>
    <t>光華國小</t>
    <phoneticPr fontId="2" type="noConversion"/>
  </si>
  <si>
    <t>志學國小</t>
    <phoneticPr fontId="2" type="noConversion"/>
  </si>
  <si>
    <t>大進國小</t>
    <phoneticPr fontId="2" type="noConversion"/>
  </si>
  <si>
    <t>港口國小</t>
    <phoneticPr fontId="2" type="noConversion"/>
  </si>
  <si>
    <t>靜浦國小</t>
    <phoneticPr fontId="2" type="noConversion"/>
  </si>
  <si>
    <t>源城國小</t>
    <phoneticPr fontId="2" type="noConversion"/>
  </si>
  <si>
    <t>東竹國小</t>
    <phoneticPr fontId="2" type="noConversion"/>
  </si>
  <si>
    <t>景美國小</t>
    <phoneticPr fontId="2" type="noConversion"/>
  </si>
  <si>
    <t>佳民國小</t>
    <phoneticPr fontId="2" type="noConversion"/>
  </si>
  <si>
    <t>西富國小</t>
    <phoneticPr fontId="2" type="noConversion"/>
  </si>
  <si>
    <t>富里國中</t>
    <phoneticPr fontId="2" type="noConversion"/>
  </si>
  <si>
    <t>新城國小</t>
    <phoneticPr fontId="2" type="noConversion"/>
  </si>
  <si>
    <t>溪口國小</t>
    <phoneticPr fontId="2" type="noConversion"/>
  </si>
  <si>
    <t>水璉國小</t>
    <phoneticPr fontId="2" type="noConversion"/>
  </si>
  <si>
    <t>瑞北國小</t>
    <phoneticPr fontId="2" type="noConversion"/>
  </si>
  <si>
    <t>東里國小</t>
    <phoneticPr fontId="2" type="noConversion"/>
  </si>
  <si>
    <t>高寮國小</t>
    <phoneticPr fontId="2" type="noConversion"/>
  </si>
  <si>
    <t>中央款:8,458元    縣配款:2萬7,542元 【請分開掣據】</t>
    <phoneticPr fontId="2" type="noConversion"/>
  </si>
  <si>
    <t>中央款</t>
    <phoneticPr fontId="2" type="noConversion"/>
  </si>
  <si>
    <t>縣配款</t>
    <phoneticPr fontId="2" type="noConversion"/>
  </si>
  <si>
    <t>108學年度教育部國民及學前教育署補助實施戶外教育計畫經費核定表</t>
    <phoneticPr fontId="2" type="noConversion"/>
  </si>
  <si>
    <t>108學年度教育部國民及學前教育署補助實施戶外教育計畫經費【掣據表】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</si>
</sst>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76" fontId="1" fillId="0" borderId="11" xfId="0" applyNumberFormat="1" applyFont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7" fontId="1" fillId="2" borderId="22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horizontal="center" vertical="center"/>
    </xf>
    <xf numFmtId="177" fontId="1" fillId="0" borderId="24" xfId="0" applyNumberFormat="1" applyFont="1" applyFill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2" borderId="24" xfId="0" applyNumberFormat="1" applyFont="1" applyFill="1" applyBorder="1" applyAlignment="1">
      <alignment horizontal="center" vertical="center"/>
    </xf>
    <xf numFmtId="176" fontId="1" fillId="2" borderId="31" xfId="0" applyNumberFormat="1" applyFont="1" applyFill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7" fontId="1" fillId="0" borderId="32" xfId="0" applyNumberFormat="1" applyFont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34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2" borderId="37" xfId="0" applyNumberFormat="1" applyFont="1" applyFill="1" applyBorder="1" applyAlignment="1">
      <alignment horizontal="center" vertical="center"/>
    </xf>
    <xf numFmtId="176" fontId="1" fillId="0" borderId="38" xfId="0" applyNumberFormat="1" applyFont="1" applyFill="1" applyBorder="1" applyAlignment="1">
      <alignment horizontal="center" vertical="center"/>
    </xf>
    <xf numFmtId="176" fontId="1" fillId="2" borderId="38" xfId="0" applyNumberFormat="1" applyFont="1" applyFill="1" applyBorder="1" applyAlignment="1">
      <alignment horizontal="center" vertical="center"/>
    </xf>
    <xf numFmtId="176" fontId="1" fillId="0" borderId="4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center" vertical="center"/>
    </xf>
    <xf numFmtId="177" fontId="1" fillId="0" borderId="28" xfId="0" applyNumberFormat="1" applyFont="1" applyFill="1" applyBorder="1" applyAlignment="1">
      <alignment horizontal="center" vertical="center"/>
    </xf>
    <xf numFmtId="177" fontId="1" fillId="0" borderId="2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37" xfId="0" applyNumberFormat="1" applyFont="1" applyFill="1" applyBorder="1" applyAlignment="1">
      <alignment horizontal="center" vertical="center"/>
    </xf>
    <xf numFmtId="176" fontId="1" fillId="0" borderId="39" xfId="0" applyNumberFormat="1" applyFont="1" applyFill="1" applyBorder="1" applyAlignment="1">
      <alignment horizontal="center" vertical="center"/>
    </xf>
    <xf numFmtId="176" fontId="1" fillId="0" borderId="4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27" xfId="0" applyNumberFormat="1" applyFont="1" applyFill="1" applyBorder="1" applyAlignment="1">
      <alignment horizontal="center" vertical="center"/>
    </xf>
    <xf numFmtId="176" fontId="1" fillId="0" borderId="29" xfId="0" applyNumberFormat="1" applyFont="1" applyFill="1" applyBorder="1" applyAlignment="1">
      <alignment horizontal="center" vertical="center"/>
    </xf>
    <xf numFmtId="176" fontId="1" fillId="0" borderId="30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="120" zoomScaleNormal="120" workbookViewId="0">
      <pane ySplit="2" topLeftCell="A3" activePane="bottomLeft" state="frozen"/>
      <selection activeCell="C1" sqref="C1"/>
      <selection pane="bottomLeft" sqref="A1:K1"/>
    </sheetView>
  </sheetViews>
  <sheetFormatPr defaultRowHeight="25.05" customHeight="1" x14ac:dyDescent="0.3"/>
  <cols>
    <col min="1" max="1" width="13.6640625" style="12" customWidth="1"/>
    <col min="2" max="2" width="46.33203125" style="13" customWidth="1"/>
    <col min="3" max="3" width="18" style="14" customWidth="1"/>
    <col min="4" max="5" width="18" style="15" customWidth="1"/>
    <col min="6" max="7" width="18" style="15" hidden="1" customWidth="1"/>
    <col min="8" max="8" width="18" style="16" customWidth="1"/>
    <col min="9" max="10" width="18" style="16" hidden="1" customWidth="1"/>
    <col min="11" max="11" width="18" style="16" customWidth="1"/>
  </cols>
  <sheetData>
    <row r="1" spans="1:11" ht="25.05" customHeight="1" thickBot="1" x14ac:dyDescent="0.35">
      <c r="A1" s="60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5.05" customHeight="1" x14ac:dyDescent="0.3">
      <c r="A2" s="1" t="s">
        <v>0</v>
      </c>
      <c r="B2" s="20" t="s">
        <v>1</v>
      </c>
      <c r="C2" s="28" t="s">
        <v>2</v>
      </c>
      <c r="D2" s="29" t="s">
        <v>3</v>
      </c>
      <c r="E2" s="30" t="s">
        <v>4</v>
      </c>
      <c r="F2" s="26" t="s">
        <v>5</v>
      </c>
      <c r="G2" s="43" t="s">
        <v>6</v>
      </c>
      <c r="H2" s="47" t="s">
        <v>7</v>
      </c>
      <c r="I2" s="26" t="s">
        <v>8</v>
      </c>
      <c r="J2" s="43" t="s">
        <v>9</v>
      </c>
      <c r="K2" s="47" t="s">
        <v>10</v>
      </c>
    </row>
    <row r="3" spans="1:11" ht="25.05" customHeight="1" x14ac:dyDescent="0.3">
      <c r="A3" s="52" t="s">
        <v>11</v>
      </c>
      <c r="B3" s="53"/>
      <c r="C3" s="31">
        <f>SUM(C4:C12)</f>
        <v>477640</v>
      </c>
      <c r="D3" s="4">
        <f>SUM(D4:D12)</f>
        <v>429876</v>
      </c>
      <c r="E3" s="32">
        <f t="shared" ref="E3:K3" si="0">SUM(E4:E12)</f>
        <v>47764</v>
      </c>
      <c r="F3" s="4">
        <f t="shared" si="0"/>
        <v>257925</v>
      </c>
      <c r="G3" s="44">
        <f t="shared" si="0"/>
        <v>28658</v>
      </c>
      <c r="H3" s="48">
        <f t="shared" si="0"/>
        <v>286583</v>
      </c>
      <c r="I3" s="4">
        <f t="shared" si="0"/>
        <v>171951</v>
      </c>
      <c r="J3" s="44">
        <f t="shared" si="0"/>
        <v>19106</v>
      </c>
      <c r="K3" s="48">
        <f t="shared" si="0"/>
        <v>191057</v>
      </c>
    </row>
    <row r="4" spans="1:11" s="8" customFormat="1" ht="25.05" customHeight="1" x14ac:dyDescent="0.3">
      <c r="A4" s="5" t="s">
        <v>12</v>
      </c>
      <c r="B4" s="21" t="s">
        <v>13</v>
      </c>
      <c r="C4" s="33">
        <v>31440</v>
      </c>
      <c r="D4" s="6">
        <f t="shared" ref="D4:D24" si="1">C4*0.9</f>
        <v>28296</v>
      </c>
      <c r="E4" s="34">
        <f>C4-D4</f>
        <v>3144</v>
      </c>
      <c r="F4" s="27">
        <v>16977</v>
      </c>
      <c r="G4" s="45">
        <v>1886</v>
      </c>
      <c r="H4" s="49">
        <f>F4+G4</f>
        <v>18863</v>
      </c>
      <c r="I4" s="27">
        <f>D4-F4</f>
        <v>11319</v>
      </c>
      <c r="J4" s="45">
        <f>E4-G4</f>
        <v>1258</v>
      </c>
      <c r="K4" s="49">
        <f>I4+J4</f>
        <v>12577</v>
      </c>
    </row>
    <row r="5" spans="1:11" s="8" customFormat="1" ht="25.05" customHeight="1" x14ac:dyDescent="0.3">
      <c r="A5" s="5" t="s">
        <v>14</v>
      </c>
      <c r="B5" s="21" t="s">
        <v>15</v>
      </c>
      <c r="C5" s="33">
        <v>27000</v>
      </c>
      <c r="D5" s="6">
        <f t="shared" si="1"/>
        <v>24300</v>
      </c>
      <c r="E5" s="34">
        <f t="shared" ref="E5:E12" si="2">C5-D5</f>
        <v>2700</v>
      </c>
      <c r="F5" s="27">
        <f t="shared" ref="F5:G12" si="3">D5*0.6</f>
        <v>14580</v>
      </c>
      <c r="G5" s="45">
        <f t="shared" si="3"/>
        <v>1620</v>
      </c>
      <c r="H5" s="49">
        <f t="shared" ref="H5:H12" si="4">F5+G5</f>
        <v>16200</v>
      </c>
      <c r="I5" s="27">
        <f t="shared" ref="I5:J12" si="5">D5-F5</f>
        <v>9720</v>
      </c>
      <c r="J5" s="45">
        <f t="shared" si="5"/>
        <v>1080</v>
      </c>
      <c r="K5" s="49">
        <f t="shared" ref="K5:K12" si="6">I5+J5</f>
        <v>10800</v>
      </c>
    </row>
    <row r="6" spans="1:11" s="8" customFormat="1" ht="25.05" customHeight="1" x14ac:dyDescent="0.3">
      <c r="A6" s="5" t="s">
        <v>16</v>
      </c>
      <c r="B6" s="21" t="s">
        <v>17</v>
      </c>
      <c r="C6" s="33">
        <v>95000</v>
      </c>
      <c r="D6" s="6">
        <f t="shared" si="1"/>
        <v>85500</v>
      </c>
      <c r="E6" s="34">
        <f t="shared" si="2"/>
        <v>9500</v>
      </c>
      <c r="F6" s="27">
        <f t="shared" si="3"/>
        <v>51300</v>
      </c>
      <c r="G6" s="45">
        <f t="shared" si="3"/>
        <v>5700</v>
      </c>
      <c r="H6" s="49">
        <f t="shared" si="4"/>
        <v>57000</v>
      </c>
      <c r="I6" s="27">
        <f t="shared" si="5"/>
        <v>34200</v>
      </c>
      <c r="J6" s="45">
        <f t="shared" si="5"/>
        <v>3800</v>
      </c>
      <c r="K6" s="49">
        <f t="shared" si="6"/>
        <v>38000</v>
      </c>
    </row>
    <row r="7" spans="1:11" s="8" customFormat="1" ht="25.05" customHeight="1" x14ac:dyDescent="0.3">
      <c r="A7" s="5" t="s">
        <v>18</v>
      </c>
      <c r="B7" s="21" t="s">
        <v>19</v>
      </c>
      <c r="C7" s="33">
        <v>10000</v>
      </c>
      <c r="D7" s="6">
        <f t="shared" si="1"/>
        <v>9000</v>
      </c>
      <c r="E7" s="34">
        <f t="shared" si="2"/>
        <v>1000</v>
      </c>
      <c r="F7" s="27">
        <f t="shared" si="3"/>
        <v>5400</v>
      </c>
      <c r="G7" s="45">
        <f t="shared" si="3"/>
        <v>600</v>
      </c>
      <c r="H7" s="49">
        <f t="shared" si="4"/>
        <v>6000</v>
      </c>
      <c r="I7" s="27">
        <f t="shared" si="5"/>
        <v>3600</v>
      </c>
      <c r="J7" s="45">
        <f t="shared" si="5"/>
        <v>400</v>
      </c>
      <c r="K7" s="49">
        <f t="shared" si="6"/>
        <v>4000</v>
      </c>
    </row>
    <row r="8" spans="1:11" s="8" customFormat="1" ht="25.05" customHeight="1" x14ac:dyDescent="0.3">
      <c r="A8" s="5" t="s">
        <v>20</v>
      </c>
      <c r="B8" s="21" t="s">
        <v>21</v>
      </c>
      <c r="C8" s="33">
        <v>50000</v>
      </c>
      <c r="D8" s="6">
        <f t="shared" si="1"/>
        <v>45000</v>
      </c>
      <c r="E8" s="34">
        <f t="shared" si="2"/>
        <v>5000</v>
      </c>
      <c r="F8" s="27">
        <f t="shared" si="3"/>
        <v>27000</v>
      </c>
      <c r="G8" s="45">
        <f t="shared" si="3"/>
        <v>3000</v>
      </c>
      <c r="H8" s="49">
        <f t="shared" si="4"/>
        <v>30000</v>
      </c>
      <c r="I8" s="27">
        <f t="shared" si="5"/>
        <v>18000</v>
      </c>
      <c r="J8" s="45">
        <f t="shared" si="5"/>
        <v>2000</v>
      </c>
      <c r="K8" s="49">
        <f t="shared" si="6"/>
        <v>20000</v>
      </c>
    </row>
    <row r="9" spans="1:11" ht="25.05" customHeight="1" x14ac:dyDescent="0.3">
      <c r="A9" s="9" t="s">
        <v>22</v>
      </c>
      <c r="B9" s="22" t="s">
        <v>23</v>
      </c>
      <c r="C9" s="35">
        <v>35000</v>
      </c>
      <c r="D9" s="6">
        <f t="shared" si="1"/>
        <v>31500</v>
      </c>
      <c r="E9" s="34">
        <f t="shared" si="2"/>
        <v>3500</v>
      </c>
      <c r="F9" s="27">
        <f t="shared" si="3"/>
        <v>18900</v>
      </c>
      <c r="G9" s="45">
        <f t="shared" si="3"/>
        <v>2100</v>
      </c>
      <c r="H9" s="49">
        <f t="shared" si="4"/>
        <v>21000</v>
      </c>
      <c r="I9" s="27">
        <f t="shared" si="5"/>
        <v>12600</v>
      </c>
      <c r="J9" s="45">
        <f t="shared" si="5"/>
        <v>1400</v>
      </c>
      <c r="K9" s="49">
        <f t="shared" si="6"/>
        <v>14000</v>
      </c>
    </row>
    <row r="10" spans="1:11" ht="25.05" customHeight="1" x14ac:dyDescent="0.3">
      <c r="A10" s="9" t="s">
        <v>24</v>
      </c>
      <c r="B10" s="22" t="s">
        <v>25</v>
      </c>
      <c r="C10" s="35">
        <v>39000</v>
      </c>
      <c r="D10" s="6">
        <f t="shared" si="1"/>
        <v>35100</v>
      </c>
      <c r="E10" s="34">
        <f t="shared" si="2"/>
        <v>3900</v>
      </c>
      <c r="F10" s="27">
        <f t="shared" si="3"/>
        <v>21060</v>
      </c>
      <c r="G10" s="45">
        <f t="shared" si="3"/>
        <v>2340</v>
      </c>
      <c r="H10" s="49">
        <f t="shared" si="4"/>
        <v>23400</v>
      </c>
      <c r="I10" s="27">
        <f t="shared" si="5"/>
        <v>14040</v>
      </c>
      <c r="J10" s="45">
        <f t="shared" si="5"/>
        <v>1560</v>
      </c>
      <c r="K10" s="49">
        <f t="shared" si="6"/>
        <v>15600</v>
      </c>
    </row>
    <row r="11" spans="1:11" ht="25.05" customHeight="1" x14ac:dyDescent="0.3">
      <c r="A11" s="9" t="s">
        <v>26</v>
      </c>
      <c r="B11" s="22" t="s">
        <v>27</v>
      </c>
      <c r="C11" s="35">
        <v>98400</v>
      </c>
      <c r="D11" s="6">
        <f t="shared" si="1"/>
        <v>88560</v>
      </c>
      <c r="E11" s="34">
        <f t="shared" si="2"/>
        <v>9840</v>
      </c>
      <c r="F11" s="27">
        <f t="shared" si="3"/>
        <v>53136</v>
      </c>
      <c r="G11" s="45">
        <f t="shared" si="3"/>
        <v>5904</v>
      </c>
      <c r="H11" s="49">
        <f t="shared" si="4"/>
        <v>59040</v>
      </c>
      <c r="I11" s="27">
        <f t="shared" si="5"/>
        <v>35424</v>
      </c>
      <c r="J11" s="45">
        <f t="shared" si="5"/>
        <v>3936</v>
      </c>
      <c r="K11" s="49">
        <f t="shared" si="6"/>
        <v>39360</v>
      </c>
    </row>
    <row r="12" spans="1:11" ht="25.05" customHeight="1" x14ac:dyDescent="0.3">
      <c r="A12" s="9" t="s">
        <v>28</v>
      </c>
      <c r="B12" s="22" t="s">
        <v>29</v>
      </c>
      <c r="C12" s="35">
        <v>91800</v>
      </c>
      <c r="D12" s="6">
        <f t="shared" si="1"/>
        <v>82620</v>
      </c>
      <c r="E12" s="34">
        <f t="shared" si="2"/>
        <v>9180</v>
      </c>
      <c r="F12" s="27">
        <f t="shared" si="3"/>
        <v>49572</v>
      </c>
      <c r="G12" s="45">
        <f t="shared" si="3"/>
        <v>5508</v>
      </c>
      <c r="H12" s="49">
        <f t="shared" si="4"/>
        <v>55080</v>
      </c>
      <c r="I12" s="27">
        <f t="shared" si="5"/>
        <v>33048</v>
      </c>
      <c r="J12" s="45">
        <f t="shared" si="5"/>
        <v>3672</v>
      </c>
      <c r="K12" s="49">
        <f t="shared" si="6"/>
        <v>36720</v>
      </c>
    </row>
    <row r="13" spans="1:11" ht="25.05" customHeight="1" x14ac:dyDescent="0.3">
      <c r="A13" s="52" t="s">
        <v>30</v>
      </c>
      <c r="B13" s="53"/>
      <c r="C13" s="31">
        <f>SUM(C14:C36)</f>
        <v>848391</v>
      </c>
      <c r="D13" s="4">
        <f>SUM(D14:D36)</f>
        <v>763551</v>
      </c>
      <c r="E13" s="32">
        <f t="shared" ref="E13:K13" si="7">SUM(E14:E36)</f>
        <v>84840</v>
      </c>
      <c r="F13" s="4">
        <f t="shared" si="7"/>
        <v>458131</v>
      </c>
      <c r="G13" s="44">
        <f t="shared" si="7"/>
        <v>50904</v>
      </c>
      <c r="H13" s="48">
        <f t="shared" si="7"/>
        <v>509035</v>
      </c>
      <c r="I13" s="4">
        <f t="shared" si="7"/>
        <v>305420</v>
      </c>
      <c r="J13" s="44">
        <f t="shared" si="7"/>
        <v>33936</v>
      </c>
      <c r="K13" s="48">
        <f t="shared" si="7"/>
        <v>339356</v>
      </c>
    </row>
    <row r="14" spans="1:11" s="8" customFormat="1" ht="25.05" customHeight="1" x14ac:dyDescent="0.3">
      <c r="A14" s="5" t="s">
        <v>31</v>
      </c>
      <c r="B14" s="23" t="s">
        <v>32</v>
      </c>
      <c r="C14" s="33">
        <v>30000</v>
      </c>
      <c r="D14" s="6">
        <f t="shared" si="1"/>
        <v>27000</v>
      </c>
      <c r="E14" s="34">
        <f>C14-D14</f>
        <v>3000</v>
      </c>
      <c r="F14" s="27">
        <f>D14*0.6</f>
        <v>16200</v>
      </c>
      <c r="G14" s="45">
        <f>E14*0.6</f>
        <v>1800</v>
      </c>
      <c r="H14" s="49">
        <f>F14+G14</f>
        <v>18000</v>
      </c>
      <c r="I14" s="27">
        <f>D14-F14</f>
        <v>10800</v>
      </c>
      <c r="J14" s="45">
        <f>E14-G14</f>
        <v>1200</v>
      </c>
      <c r="K14" s="49">
        <f>I14+J14</f>
        <v>12000</v>
      </c>
    </row>
    <row r="15" spans="1:11" s="8" customFormat="1" ht="25.05" customHeight="1" x14ac:dyDescent="0.3">
      <c r="A15" s="5" t="s">
        <v>33</v>
      </c>
      <c r="B15" s="11" t="s">
        <v>34</v>
      </c>
      <c r="C15" s="33">
        <v>30000</v>
      </c>
      <c r="D15" s="6">
        <f t="shared" si="1"/>
        <v>27000</v>
      </c>
      <c r="E15" s="34">
        <f t="shared" ref="E15:E24" si="8">C15-D15</f>
        <v>3000</v>
      </c>
      <c r="F15" s="27">
        <f t="shared" ref="F15:G23" si="9">D15*0.6</f>
        <v>16200</v>
      </c>
      <c r="G15" s="45">
        <f t="shared" si="9"/>
        <v>1800</v>
      </c>
      <c r="H15" s="49">
        <f t="shared" ref="H15:H24" si="10">F15+G15</f>
        <v>18000</v>
      </c>
      <c r="I15" s="27">
        <f t="shared" ref="I15:J24" si="11">D15-F15</f>
        <v>10800</v>
      </c>
      <c r="J15" s="45">
        <f t="shared" si="11"/>
        <v>1200</v>
      </c>
      <c r="K15" s="49">
        <f t="shared" ref="K15:K24" si="12">I15+J15</f>
        <v>12000</v>
      </c>
    </row>
    <row r="16" spans="1:11" s="8" customFormat="1" ht="25.05" customHeight="1" x14ac:dyDescent="0.3">
      <c r="A16" s="5" t="s">
        <v>35</v>
      </c>
      <c r="B16" s="11" t="s">
        <v>36</v>
      </c>
      <c r="C16" s="33">
        <v>57456</v>
      </c>
      <c r="D16" s="6">
        <v>51710</v>
      </c>
      <c r="E16" s="34">
        <f t="shared" si="8"/>
        <v>5746</v>
      </c>
      <c r="F16" s="27">
        <f t="shared" si="9"/>
        <v>31026</v>
      </c>
      <c r="G16" s="45">
        <v>3448</v>
      </c>
      <c r="H16" s="49">
        <f t="shared" si="10"/>
        <v>34474</v>
      </c>
      <c r="I16" s="27">
        <f t="shared" si="11"/>
        <v>20684</v>
      </c>
      <c r="J16" s="45">
        <f t="shared" si="11"/>
        <v>2298</v>
      </c>
      <c r="K16" s="49">
        <f t="shared" si="12"/>
        <v>22982</v>
      </c>
    </row>
    <row r="17" spans="1:11" s="8" customFormat="1" ht="25.05" customHeight="1" x14ac:dyDescent="0.3">
      <c r="A17" s="5" t="s">
        <v>16</v>
      </c>
      <c r="B17" s="11" t="s">
        <v>37</v>
      </c>
      <c r="C17" s="33">
        <v>30000</v>
      </c>
      <c r="D17" s="6">
        <f t="shared" si="1"/>
        <v>27000</v>
      </c>
      <c r="E17" s="34">
        <f t="shared" si="8"/>
        <v>3000</v>
      </c>
      <c r="F17" s="27">
        <f t="shared" si="9"/>
        <v>16200</v>
      </c>
      <c r="G17" s="45">
        <f t="shared" si="9"/>
        <v>1800</v>
      </c>
      <c r="H17" s="49">
        <f t="shared" si="10"/>
        <v>18000</v>
      </c>
      <c r="I17" s="27">
        <f t="shared" si="11"/>
        <v>10800</v>
      </c>
      <c r="J17" s="45">
        <f t="shared" si="11"/>
        <v>1200</v>
      </c>
      <c r="K17" s="49">
        <f t="shared" si="12"/>
        <v>12000</v>
      </c>
    </row>
    <row r="18" spans="1:11" s="8" customFormat="1" ht="25.05" customHeight="1" x14ac:dyDescent="0.3">
      <c r="A18" s="5" t="s">
        <v>38</v>
      </c>
      <c r="B18" s="11" t="s">
        <v>39</v>
      </c>
      <c r="C18" s="33">
        <v>52000</v>
      </c>
      <c r="D18" s="6">
        <f t="shared" si="1"/>
        <v>46800</v>
      </c>
      <c r="E18" s="34">
        <f t="shared" si="8"/>
        <v>5200</v>
      </c>
      <c r="F18" s="27">
        <f t="shared" si="9"/>
        <v>28080</v>
      </c>
      <c r="G18" s="45">
        <f t="shared" si="9"/>
        <v>3120</v>
      </c>
      <c r="H18" s="49">
        <f t="shared" si="10"/>
        <v>31200</v>
      </c>
      <c r="I18" s="27">
        <f t="shared" si="11"/>
        <v>18720</v>
      </c>
      <c r="J18" s="45">
        <f t="shared" si="11"/>
        <v>2080</v>
      </c>
      <c r="K18" s="49">
        <f t="shared" si="12"/>
        <v>20800</v>
      </c>
    </row>
    <row r="19" spans="1:11" s="8" customFormat="1" ht="25.05" customHeight="1" x14ac:dyDescent="0.3">
      <c r="A19" s="5" t="s">
        <v>40</v>
      </c>
      <c r="B19" s="11" t="s">
        <v>41</v>
      </c>
      <c r="C19" s="33">
        <v>52000</v>
      </c>
      <c r="D19" s="6">
        <f t="shared" si="1"/>
        <v>46800</v>
      </c>
      <c r="E19" s="34">
        <f t="shared" si="8"/>
        <v>5200</v>
      </c>
      <c r="F19" s="27">
        <f t="shared" si="9"/>
        <v>28080</v>
      </c>
      <c r="G19" s="45">
        <f t="shared" si="9"/>
        <v>3120</v>
      </c>
      <c r="H19" s="49">
        <f t="shared" si="10"/>
        <v>31200</v>
      </c>
      <c r="I19" s="27">
        <f t="shared" si="11"/>
        <v>18720</v>
      </c>
      <c r="J19" s="45">
        <f t="shared" si="11"/>
        <v>2080</v>
      </c>
      <c r="K19" s="49">
        <f t="shared" si="12"/>
        <v>20800</v>
      </c>
    </row>
    <row r="20" spans="1:11" s="8" customFormat="1" ht="25.05" customHeight="1" x14ac:dyDescent="0.3">
      <c r="A20" s="5" t="s">
        <v>42</v>
      </c>
      <c r="B20" s="11" t="s">
        <v>43</v>
      </c>
      <c r="C20" s="33">
        <v>50980</v>
      </c>
      <c r="D20" s="6">
        <f t="shared" si="1"/>
        <v>45882</v>
      </c>
      <c r="E20" s="34">
        <f t="shared" si="8"/>
        <v>5098</v>
      </c>
      <c r="F20" s="27">
        <v>27530</v>
      </c>
      <c r="G20" s="45">
        <v>3059</v>
      </c>
      <c r="H20" s="49">
        <f t="shared" si="10"/>
        <v>30589</v>
      </c>
      <c r="I20" s="27">
        <f t="shared" si="11"/>
        <v>18352</v>
      </c>
      <c r="J20" s="45">
        <f t="shared" si="11"/>
        <v>2039</v>
      </c>
      <c r="K20" s="49">
        <f t="shared" si="12"/>
        <v>20391</v>
      </c>
    </row>
    <row r="21" spans="1:11" s="8" customFormat="1" ht="25.05" customHeight="1" x14ac:dyDescent="0.3">
      <c r="A21" s="5" t="s">
        <v>44</v>
      </c>
      <c r="B21" s="11" t="s">
        <v>45</v>
      </c>
      <c r="C21" s="33">
        <v>44500</v>
      </c>
      <c r="D21" s="6">
        <f t="shared" si="1"/>
        <v>40050</v>
      </c>
      <c r="E21" s="34">
        <f t="shared" si="8"/>
        <v>4450</v>
      </c>
      <c r="F21" s="27">
        <f t="shared" si="9"/>
        <v>24030</v>
      </c>
      <c r="G21" s="45">
        <f t="shared" si="9"/>
        <v>2670</v>
      </c>
      <c r="H21" s="49">
        <f t="shared" si="10"/>
        <v>26700</v>
      </c>
      <c r="I21" s="27">
        <f t="shared" si="11"/>
        <v>16020</v>
      </c>
      <c r="J21" s="45">
        <f t="shared" si="11"/>
        <v>1780</v>
      </c>
      <c r="K21" s="49">
        <f t="shared" si="12"/>
        <v>17800</v>
      </c>
    </row>
    <row r="22" spans="1:11" s="8" customFormat="1" ht="25.05" customHeight="1" x14ac:dyDescent="0.3">
      <c r="A22" s="5" t="s">
        <v>46</v>
      </c>
      <c r="B22" s="11" t="s">
        <v>47</v>
      </c>
      <c r="C22" s="33">
        <v>30000</v>
      </c>
      <c r="D22" s="6">
        <f t="shared" si="1"/>
        <v>27000</v>
      </c>
      <c r="E22" s="34">
        <f t="shared" si="8"/>
        <v>3000</v>
      </c>
      <c r="F22" s="27">
        <f t="shared" si="9"/>
        <v>16200</v>
      </c>
      <c r="G22" s="45">
        <f t="shared" si="9"/>
        <v>1800</v>
      </c>
      <c r="H22" s="49">
        <f t="shared" si="10"/>
        <v>18000</v>
      </c>
      <c r="I22" s="27">
        <f t="shared" si="11"/>
        <v>10800</v>
      </c>
      <c r="J22" s="45">
        <f t="shared" si="11"/>
        <v>1200</v>
      </c>
      <c r="K22" s="49">
        <f t="shared" si="12"/>
        <v>12000</v>
      </c>
    </row>
    <row r="23" spans="1:11" s="8" customFormat="1" ht="33" customHeight="1" x14ac:dyDescent="0.3">
      <c r="A23" s="5" t="s">
        <v>48</v>
      </c>
      <c r="B23" s="11" t="s">
        <v>49</v>
      </c>
      <c r="C23" s="33">
        <v>36950</v>
      </c>
      <c r="D23" s="6">
        <f t="shared" si="1"/>
        <v>33255</v>
      </c>
      <c r="E23" s="34">
        <f t="shared" si="8"/>
        <v>3695</v>
      </c>
      <c r="F23" s="27">
        <f t="shared" si="9"/>
        <v>19953</v>
      </c>
      <c r="G23" s="45">
        <f t="shared" si="9"/>
        <v>2217</v>
      </c>
      <c r="H23" s="49">
        <f t="shared" si="10"/>
        <v>22170</v>
      </c>
      <c r="I23" s="27">
        <f t="shared" si="11"/>
        <v>13302</v>
      </c>
      <c r="J23" s="45">
        <f t="shared" si="11"/>
        <v>1478</v>
      </c>
      <c r="K23" s="49">
        <f t="shared" si="12"/>
        <v>14780</v>
      </c>
    </row>
    <row r="24" spans="1:11" s="8" customFormat="1" ht="25.05" customHeight="1" x14ac:dyDescent="0.3">
      <c r="A24" s="5" t="s">
        <v>50</v>
      </c>
      <c r="B24" s="11" t="s">
        <v>51</v>
      </c>
      <c r="C24" s="33">
        <v>38360</v>
      </c>
      <c r="D24" s="6">
        <f t="shared" si="1"/>
        <v>34524</v>
      </c>
      <c r="E24" s="34">
        <f t="shared" si="8"/>
        <v>3836</v>
      </c>
      <c r="F24" s="27">
        <v>20715</v>
      </c>
      <c r="G24" s="45">
        <v>2302</v>
      </c>
      <c r="H24" s="49">
        <f t="shared" si="10"/>
        <v>23017</v>
      </c>
      <c r="I24" s="27">
        <f t="shared" si="11"/>
        <v>13809</v>
      </c>
      <c r="J24" s="45">
        <f t="shared" si="11"/>
        <v>1534</v>
      </c>
      <c r="K24" s="49">
        <f t="shared" si="12"/>
        <v>15343</v>
      </c>
    </row>
    <row r="25" spans="1:11" s="8" customFormat="1" ht="25.05" customHeight="1" x14ac:dyDescent="0.3">
      <c r="A25" s="54" t="s">
        <v>12</v>
      </c>
      <c r="B25" s="21" t="s">
        <v>52</v>
      </c>
      <c r="C25" s="57">
        <v>50000</v>
      </c>
      <c r="D25" s="82">
        <f>C25*0.9</f>
        <v>45000</v>
      </c>
      <c r="E25" s="73">
        <f>C25-D25</f>
        <v>5000</v>
      </c>
      <c r="F25" s="76">
        <f>D25*0.6</f>
        <v>27000</v>
      </c>
      <c r="G25" s="79">
        <f>E25*0.6</f>
        <v>3000</v>
      </c>
      <c r="H25" s="66">
        <f>F25+G25</f>
        <v>30000</v>
      </c>
      <c r="I25" s="76">
        <f>D25-F25</f>
        <v>18000</v>
      </c>
      <c r="J25" s="79">
        <f>E25-G25</f>
        <v>2000</v>
      </c>
      <c r="K25" s="66">
        <f>I25+J25</f>
        <v>20000</v>
      </c>
    </row>
    <row r="26" spans="1:11" s="8" customFormat="1" ht="25.05" customHeight="1" x14ac:dyDescent="0.3">
      <c r="A26" s="55"/>
      <c r="B26" s="21" t="s">
        <v>53</v>
      </c>
      <c r="C26" s="58"/>
      <c r="D26" s="83"/>
      <c r="E26" s="74"/>
      <c r="F26" s="77"/>
      <c r="G26" s="80"/>
      <c r="H26" s="67"/>
      <c r="I26" s="77"/>
      <c r="J26" s="80"/>
      <c r="K26" s="67"/>
    </row>
    <row r="27" spans="1:11" s="8" customFormat="1" ht="25.05" customHeight="1" x14ac:dyDescent="0.3">
      <c r="A27" s="56"/>
      <c r="B27" s="21" t="s">
        <v>54</v>
      </c>
      <c r="C27" s="59"/>
      <c r="D27" s="84"/>
      <c r="E27" s="75"/>
      <c r="F27" s="78"/>
      <c r="G27" s="81"/>
      <c r="H27" s="68"/>
      <c r="I27" s="78"/>
      <c r="J27" s="81"/>
      <c r="K27" s="68"/>
    </row>
    <row r="28" spans="1:11" s="8" customFormat="1" ht="35.4" customHeight="1" x14ac:dyDescent="0.3">
      <c r="A28" s="5" t="s">
        <v>55</v>
      </c>
      <c r="B28" s="21" t="s">
        <v>56</v>
      </c>
      <c r="C28" s="33">
        <v>51213</v>
      </c>
      <c r="D28" s="7">
        <v>46092</v>
      </c>
      <c r="E28" s="34">
        <f>C28-D28</f>
        <v>5121</v>
      </c>
      <c r="F28" s="27">
        <v>27655</v>
      </c>
      <c r="G28" s="45">
        <v>3072</v>
      </c>
      <c r="H28" s="49">
        <f>F28+G28</f>
        <v>30727</v>
      </c>
      <c r="I28" s="27">
        <f>D28-F28</f>
        <v>18437</v>
      </c>
      <c r="J28" s="45">
        <f>E28-G28</f>
        <v>2049</v>
      </c>
      <c r="K28" s="49">
        <f>I28+J28</f>
        <v>20486</v>
      </c>
    </row>
    <row r="29" spans="1:11" s="8" customFormat="1" ht="25.05" customHeight="1" x14ac:dyDescent="0.3">
      <c r="A29" s="5" t="s">
        <v>57</v>
      </c>
      <c r="B29" s="11" t="s">
        <v>58</v>
      </c>
      <c r="C29" s="33">
        <v>30680</v>
      </c>
      <c r="D29" s="7">
        <f t="shared" ref="D29:D67" si="13">C29*0.9</f>
        <v>27612</v>
      </c>
      <c r="E29" s="34">
        <f t="shared" ref="E29:E36" si="14">C29-D29</f>
        <v>3068</v>
      </c>
      <c r="F29" s="27">
        <v>16567</v>
      </c>
      <c r="G29" s="45">
        <v>1841</v>
      </c>
      <c r="H29" s="49">
        <f t="shared" ref="H29:H36" si="15">F29+G29</f>
        <v>18408</v>
      </c>
      <c r="I29" s="27">
        <f t="shared" ref="I29:J36" si="16">D29-F29</f>
        <v>11045</v>
      </c>
      <c r="J29" s="45">
        <f t="shared" si="16"/>
        <v>1227</v>
      </c>
      <c r="K29" s="49">
        <f t="shared" ref="K29:K36" si="17">I29+J29</f>
        <v>12272</v>
      </c>
    </row>
    <row r="30" spans="1:11" s="8" customFormat="1" ht="30" customHeight="1" x14ac:dyDescent="0.3">
      <c r="A30" s="5" t="s">
        <v>59</v>
      </c>
      <c r="B30" s="11" t="s">
        <v>60</v>
      </c>
      <c r="C30" s="33">
        <v>52000</v>
      </c>
      <c r="D30" s="7">
        <f t="shared" si="13"/>
        <v>46800</v>
      </c>
      <c r="E30" s="34">
        <f t="shared" si="14"/>
        <v>5200</v>
      </c>
      <c r="F30" s="27">
        <f t="shared" ref="F30:G36" si="18">D30*0.6</f>
        <v>28080</v>
      </c>
      <c r="G30" s="45">
        <f t="shared" si="18"/>
        <v>3120</v>
      </c>
      <c r="H30" s="49">
        <f t="shared" si="15"/>
        <v>31200</v>
      </c>
      <c r="I30" s="27">
        <f t="shared" si="16"/>
        <v>18720</v>
      </c>
      <c r="J30" s="45">
        <f t="shared" si="16"/>
        <v>2080</v>
      </c>
      <c r="K30" s="49">
        <f t="shared" si="17"/>
        <v>20800</v>
      </c>
    </row>
    <row r="31" spans="1:11" s="8" customFormat="1" ht="25.05" customHeight="1" x14ac:dyDescent="0.3">
      <c r="A31" s="5" t="s">
        <v>61</v>
      </c>
      <c r="B31" s="11" t="s">
        <v>62</v>
      </c>
      <c r="C31" s="33">
        <v>27072</v>
      </c>
      <c r="D31" s="7">
        <v>24364</v>
      </c>
      <c r="E31" s="34">
        <f t="shared" si="14"/>
        <v>2708</v>
      </c>
      <c r="F31" s="27">
        <v>14618</v>
      </c>
      <c r="G31" s="45">
        <v>1625</v>
      </c>
      <c r="H31" s="49">
        <f t="shared" si="15"/>
        <v>16243</v>
      </c>
      <c r="I31" s="27">
        <f t="shared" si="16"/>
        <v>9746</v>
      </c>
      <c r="J31" s="45">
        <f t="shared" si="16"/>
        <v>1083</v>
      </c>
      <c r="K31" s="49">
        <f t="shared" si="17"/>
        <v>10829</v>
      </c>
    </row>
    <row r="32" spans="1:11" s="8" customFormat="1" ht="25.05" customHeight="1" x14ac:dyDescent="0.3">
      <c r="A32" s="5" t="s">
        <v>22</v>
      </c>
      <c r="B32" s="11" t="s">
        <v>63</v>
      </c>
      <c r="C32" s="33">
        <v>37900</v>
      </c>
      <c r="D32" s="7">
        <f t="shared" si="13"/>
        <v>34110</v>
      </c>
      <c r="E32" s="34">
        <f t="shared" si="14"/>
        <v>3790</v>
      </c>
      <c r="F32" s="27">
        <f t="shared" si="18"/>
        <v>20466</v>
      </c>
      <c r="G32" s="45">
        <f t="shared" si="18"/>
        <v>2274</v>
      </c>
      <c r="H32" s="49">
        <f t="shared" si="15"/>
        <v>22740</v>
      </c>
      <c r="I32" s="27">
        <f t="shared" si="16"/>
        <v>13644</v>
      </c>
      <c r="J32" s="45">
        <f t="shared" si="16"/>
        <v>1516</v>
      </c>
      <c r="K32" s="49">
        <f t="shared" si="17"/>
        <v>15160</v>
      </c>
    </row>
    <row r="33" spans="1:11" s="8" customFormat="1" ht="24.6" customHeight="1" x14ac:dyDescent="0.3">
      <c r="A33" s="5" t="s">
        <v>64</v>
      </c>
      <c r="B33" s="11" t="s">
        <v>65</v>
      </c>
      <c r="C33" s="33">
        <v>50000</v>
      </c>
      <c r="D33" s="7">
        <f t="shared" si="13"/>
        <v>45000</v>
      </c>
      <c r="E33" s="34">
        <f t="shared" si="14"/>
        <v>5000</v>
      </c>
      <c r="F33" s="27">
        <f t="shared" si="18"/>
        <v>27000</v>
      </c>
      <c r="G33" s="45">
        <f t="shared" si="18"/>
        <v>3000</v>
      </c>
      <c r="H33" s="49">
        <f t="shared" si="15"/>
        <v>30000</v>
      </c>
      <c r="I33" s="27">
        <f t="shared" si="16"/>
        <v>18000</v>
      </c>
      <c r="J33" s="45">
        <f t="shared" si="16"/>
        <v>2000</v>
      </c>
      <c r="K33" s="49">
        <f t="shared" si="17"/>
        <v>20000</v>
      </c>
    </row>
    <row r="34" spans="1:11" s="8" customFormat="1" ht="24.6" customHeight="1" x14ac:dyDescent="0.3">
      <c r="A34" s="5" t="s">
        <v>66</v>
      </c>
      <c r="B34" s="11" t="s">
        <v>67</v>
      </c>
      <c r="C34" s="33">
        <v>36240</v>
      </c>
      <c r="D34" s="7">
        <f t="shared" si="13"/>
        <v>32616</v>
      </c>
      <c r="E34" s="34">
        <f t="shared" si="14"/>
        <v>3624</v>
      </c>
      <c r="F34" s="27">
        <v>19570</v>
      </c>
      <c r="G34" s="45">
        <v>2174</v>
      </c>
      <c r="H34" s="49">
        <f t="shared" si="15"/>
        <v>21744</v>
      </c>
      <c r="I34" s="27">
        <f t="shared" si="16"/>
        <v>13046</v>
      </c>
      <c r="J34" s="45">
        <f t="shared" si="16"/>
        <v>1450</v>
      </c>
      <c r="K34" s="49">
        <f t="shared" si="17"/>
        <v>14496</v>
      </c>
    </row>
    <row r="35" spans="1:11" s="8" customFormat="1" ht="24.6" customHeight="1" x14ac:dyDescent="0.3">
      <c r="A35" s="5" t="s">
        <v>68</v>
      </c>
      <c r="B35" s="11" t="s">
        <v>69</v>
      </c>
      <c r="C35" s="33">
        <v>32640</v>
      </c>
      <c r="D35" s="7">
        <f t="shared" si="13"/>
        <v>29376</v>
      </c>
      <c r="E35" s="34">
        <f t="shared" si="14"/>
        <v>3264</v>
      </c>
      <c r="F35" s="27">
        <v>17625</v>
      </c>
      <c r="G35" s="45">
        <v>1958</v>
      </c>
      <c r="H35" s="49">
        <f t="shared" si="15"/>
        <v>19583</v>
      </c>
      <c r="I35" s="27">
        <f t="shared" si="16"/>
        <v>11751</v>
      </c>
      <c r="J35" s="45">
        <f t="shared" si="16"/>
        <v>1306</v>
      </c>
      <c r="K35" s="49">
        <f t="shared" si="17"/>
        <v>13057</v>
      </c>
    </row>
    <row r="36" spans="1:11" s="8" customFormat="1" ht="24.6" customHeight="1" x14ac:dyDescent="0.3">
      <c r="A36" s="5" t="s">
        <v>70</v>
      </c>
      <c r="B36" s="24" t="s">
        <v>71</v>
      </c>
      <c r="C36" s="33">
        <v>28400</v>
      </c>
      <c r="D36" s="7">
        <f t="shared" si="13"/>
        <v>25560</v>
      </c>
      <c r="E36" s="34">
        <f t="shared" si="14"/>
        <v>2840</v>
      </c>
      <c r="F36" s="27">
        <f t="shared" si="18"/>
        <v>15336</v>
      </c>
      <c r="G36" s="45">
        <f t="shared" si="18"/>
        <v>1704</v>
      </c>
      <c r="H36" s="49">
        <f t="shared" si="15"/>
        <v>17040</v>
      </c>
      <c r="I36" s="27">
        <f t="shared" si="16"/>
        <v>10224</v>
      </c>
      <c r="J36" s="45">
        <f t="shared" si="16"/>
        <v>1136</v>
      </c>
      <c r="K36" s="49">
        <f t="shared" si="17"/>
        <v>11360</v>
      </c>
    </row>
    <row r="37" spans="1:11" ht="25.05" customHeight="1" x14ac:dyDescent="0.3">
      <c r="A37" s="69" t="s">
        <v>72</v>
      </c>
      <c r="B37" s="70"/>
      <c r="C37" s="36">
        <f>SUM(C38:C40)</f>
        <v>300000</v>
      </c>
      <c r="D37" s="10">
        <f>SUM(D38:D40)</f>
        <v>270000</v>
      </c>
      <c r="E37" s="37">
        <f t="shared" ref="E37:K37" si="19">SUM(E38:E40)</f>
        <v>30000</v>
      </c>
      <c r="F37" s="10">
        <f t="shared" si="19"/>
        <v>162000</v>
      </c>
      <c r="G37" s="46">
        <f t="shared" si="19"/>
        <v>18000</v>
      </c>
      <c r="H37" s="50">
        <f t="shared" si="19"/>
        <v>180000</v>
      </c>
      <c r="I37" s="10">
        <f t="shared" si="19"/>
        <v>108000</v>
      </c>
      <c r="J37" s="46">
        <f t="shared" si="19"/>
        <v>12000</v>
      </c>
      <c r="K37" s="50">
        <f t="shared" si="19"/>
        <v>120000</v>
      </c>
    </row>
    <row r="38" spans="1:11" ht="25.05" customHeight="1" x14ac:dyDescent="0.3">
      <c r="A38" s="1" t="s">
        <v>73</v>
      </c>
      <c r="B38" s="11" t="s">
        <v>74</v>
      </c>
      <c r="C38" s="38">
        <v>300000</v>
      </c>
      <c r="D38" s="7">
        <f t="shared" si="13"/>
        <v>270000</v>
      </c>
      <c r="E38" s="39">
        <f>C38-D38</f>
        <v>30000</v>
      </c>
      <c r="F38" s="26">
        <f>D38*0.6</f>
        <v>162000</v>
      </c>
      <c r="G38" s="43">
        <f>E38*0.6</f>
        <v>18000</v>
      </c>
      <c r="H38" s="49">
        <f>F38+G38</f>
        <v>180000</v>
      </c>
      <c r="I38" s="27">
        <f>D38-F38</f>
        <v>108000</v>
      </c>
      <c r="J38" s="45">
        <f>E38-G38</f>
        <v>12000</v>
      </c>
      <c r="K38" s="49">
        <f>I38+J38</f>
        <v>120000</v>
      </c>
    </row>
    <row r="39" spans="1:11" ht="25.05" customHeight="1" x14ac:dyDescent="0.3">
      <c r="A39" s="1" t="s">
        <v>75</v>
      </c>
      <c r="B39" s="20" t="s">
        <v>76</v>
      </c>
      <c r="C39" s="38">
        <v>0</v>
      </c>
      <c r="D39" s="7">
        <f t="shared" si="13"/>
        <v>0</v>
      </c>
      <c r="E39" s="39">
        <f t="shared" ref="E39:E40" si="20">C39-D39</f>
        <v>0</v>
      </c>
      <c r="F39" s="26">
        <f t="shared" ref="F39:G40" si="21">D39*0.6</f>
        <v>0</v>
      </c>
      <c r="G39" s="43">
        <f t="shared" si="21"/>
        <v>0</v>
      </c>
      <c r="H39" s="49">
        <f t="shared" ref="H39:H40" si="22">F39+G39</f>
        <v>0</v>
      </c>
      <c r="I39" s="27">
        <f t="shared" ref="I39:J40" si="23">D39-F39</f>
        <v>0</v>
      </c>
      <c r="J39" s="45">
        <f t="shared" si="23"/>
        <v>0</v>
      </c>
      <c r="K39" s="49">
        <f t="shared" ref="K39:K40" si="24">I39+J39</f>
        <v>0</v>
      </c>
    </row>
    <row r="40" spans="1:11" ht="25.05" customHeight="1" x14ac:dyDescent="0.3">
      <c r="A40" s="1" t="s">
        <v>26</v>
      </c>
      <c r="B40" s="20" t="s">
        <v>76</v>
      </c>
      <c r="C40" s="38">
        <v>0</v>
      </c>
      <c r="D40" s="7">
        <f t="shared" si="13"/>
        <v>0</v>
      </c>
      <c r="E40" s="39">
        <f t="shared" si="20"/>
        <v>0</v>
      </c>
      <c r="F40" s="26">
        <f t="shared" si="21"/>
        <v>0</v>
      </c>
      <c r="G40" s="43">
        <f t="shared" si="21"/>
        <v>0</v>
      </c>
      <c r="H40" s="49">
        <f t="shared" si="22"/>
        <v>0</v>
      </c>
      <c r="I40" s="27">
        <f t="shared" si="23"/>
        <v>0</v>
      </c>
      <c r="J40" s="45">
        <f t="shared" si="23"/>
        <v>0</v>
      </c>
      <c r="K40" s="49">
        <f t="shared" si="24"/>
        <v>0</v>
      </c>
    </row>
    <row r="41" spans="1:11" ht="25.05" customHeight="1" x14ac:dyDescent="0.3">
      <c r="A41" s="52" t="s">
        <v>77</v>
      </c>
      <c r="B41" s="53"/>
      <c r="C41" s="31">
        <f>SUM(C42:C67)</f>
        <v>763000</v>
      </c>
      <c r="D41" s="4">
        <f>SUM(D42:D67)</f>
        <v>686700</v>
      </c>
      <c r="E41" s="32">
        <f t="shared" ref="E41:K41" si="25">SUM(E42:E67)</f>
        <v>76300</v>
      </c>
      <c r="F41" s="4">
        <f t="shared" si="25"/>
        <v>412020</v>
      </c>
      <c r="G41" s="44">
        <f t="shared" si="25"/>
        <v>45780</v>
      </c>
      <c r="H41" s="48">
        <f t="shared" si="25"/>
        <v>457800</v>
      </c>
      <c r="I41" s="4">
        <f t="shared" si="25"/>
        <v>274680</v>
      </c>
      <c r="J41" s="44">
        <f t="shared" si="25"/>
        <v>30520</v>
      </c>
      <c r="K41" s="48">
        <f t="shared" si="25"/>
        <v>305200</v>
      </c>
    </row>
    <row r="42" spans="1:11" ht="25.05" customHeight="1" x14ac:dyDescent="0.3">
      <c r="A42" s="1" t="s">
        <v>35</v>
      </c>
      <c r="B42" s="11" t="s">
        <v>78</v>
      </c>
      <c r="C42" s="38">
        <v>30000</v>
      </c>
      <c r="D42" s="7">
        <f t="shared" si="13"/>
        <v>27000</v>
      </c>
      <c r="E42" s="39">
        <f>C42-D42</f>
        <v>3000</v>
      </c>
      <c r="F42" s="26">
        <f>D42*0.6</f>
        <v>16200</v>
      </c>
      <c r="G42" s="43">
        <f>E42*0.6</f>
        <v>1800</v>
      </c>
      <c r="H42" s="49">
        <f>F42+G42</f>
        <v>18000</v>
      </c>
      <c r="I42" s="27">
        <f>D42-F42</f>
        <v>10800</v>
      </c>
      <c r="J42" s="45">
        <f>E42-G42</f>
        <v>1200</v>
      </c>
      <c r="K42" s="49">
        <f>I42+J42</f>
        <v>12000</v>
      </c>
    </row>
    <row r="43" spans="1:11" ht="25.05" customHeight="1" x14ac:dyDescent="0.3">
      <c r="A43" s="71" t="s">
        <v>16</v>
      </c>
      <c r="B43" s="11" t="s">
        <v>79</v>
      </c>
      <c r="C43" s="38">
        <v>30000</v>
      </c>
      <c r="D43" s="7">
        <f t="shared" si="13"/>
        <v>27000</v>
      </c>
      <c r="E43" s="39">
        <f t="shared" ref="E43:E67" si="26">C43-D43</f>
        <v>3000</v>
      </c>
      <c r="F43" s="26">
        <f t="shared" ref="F43:G67" si="27">D43*0.6</f>
        <v>16200</v>
      </c>
      <c r="G43" s="43">
        <f t="shared" si="27"/>
        <v>1800</v>
      </c>
      <c r="H43" s="49">
        <f t="shared" ref="H43:H67" si="28">F43+G43</f>
        <v>18000</v>
      </c>
      <c r="I43" s="27">
        <f t="shared" ref="I43:J67" si="29">D43-F43</f>
        <v>10800</v>
      </c>
      <c r="J43" s="45">
        <f t="shared" si="29"/>
        <v>1200</v>
      </c>
      <c r="K43" s="49">
        <f t="shared" ref="K43:K67" si="30">I43+J43</f>
        <v>12000</v>
      </c>
    </row>
    <row r="44" spans="1:11" ht="25.05" customHeight="1" x14ac:dyDescent="0.3">
      <c r="A44" s="72"/>
      <c r="B44" s="11" t="s">
        <v>80</v>
      </c>
      <c r="C44" s="38">
        <v>30000</v>
      </c>
      <c r="D44" s="7">
        <f t="shared" si="13"/>
        <v>27000</v>
      </c>
      <c r="E44" s="39">
        <f t="shared" si="26"/>
        <v>3000</v>
      </c>
      <c r="F44" s="26">
        <f t="shared" si="27"/>
        <v>16200</v>
      </c>
      <c r="G44" s="43">
        <f t="shared" si="27"/>
        <v>1800</v>
      </c>
      <c r="H44" s="49">
        <f t="shared" si="28"/>
        <v>18000</v>
      </c>
      <c r="I44" s="27">
        <f t="shared" si="29"/>
        <v>10800</v>
      </c>
      <c r="J44" s="45">
        <f t="shared" si="29"/>
        <v>1200</v>
      </c>
      <c r="K44" s="49">
        <f t="shared" si="30"/>
        <v>12000</v>
      </c>
    </row>
    <row r="45" spans="1:11" ht="25.05" customHeight="1" x14ac:dyDescent="0.3">
      <c r="A45" s="72"/>
      <c r="B45" s="25" t="s">
        <v>81</v>
      </c>
      <c r="C45" s="38">
        <v>30000</v>
      </c>
      <c r="D45" s="7">
        <f t="shared" si="13"/>
        <v>27000</v>
      </c>
      <c r="E45" s="39">
        <f t="shared" si="26"/>
        <v>3000</v>
      </c>
      <c r="F45" s="26">
        <f t="shared" si="27"/>
        <v>16200</v>
      </c>
      <c r="G45" s="43">
        <f t="shared" si="27"/>
        <v>1800</v>
      </c>
      <c r="H45" s="49">
        <f t="shared" si="28"/>
        <v>18000</v>
      </c>
      <c r="I45" s="27">
        <f t="shared" si="29"/>
        <v>10800</v>
      </c>
      <c r="J45" s="45">
        <f t="shared" si="29"/>
        <v>1200</v>
      </c>
      <c r="K45" s="49">
        <f t="shared" si="30"/>
        <v>12000</v>
      </c>
    </row>
    <row r="46" spans="1:11" ht="25.05" customHeight="1" x14ac:dyDescent="0.3">
      <c r="A46" s="1" t="s">
        <v>38</v>
      </c>
      <c r="B46" s="11" t="s">
        <v>82</v>
      </c>
      <c r="C46" s="38">
        <v>30000</v>
      </c>
      <c r="D46" s="7">
        <f t="shared" si="13"/>
        <v>27000</v>
      </c>
      <c r="E46" s="39">
        <f t="shared" si="26"/>
        <v>3000</v>
      </c>
      <c r="F46" s="26">
        <f t="shared" si="27"/>
        <v>16200</v>
      </c>
      <c r="G46" s="43">
        <f t="shared" si="27"/>
        <v>1800</v>
      </c>
      <c r="H46" s="49">
        <f t="shared" si="28"/>
        <v>18000</v>
      </c>
      <c r="I46" s="27">
        <f t="shared" si="29"/>
        <v>10800</v>
      </c>
      <c r="J46" s="45">
        <f t="shared" si="29"/>
        <v>1200</v>
      </c>
      <c r="K46" s="49">
        <f t="shared" si="30"/>
        <v>12000</v>
      </c>
    </row>
    <row r="47" spans="1:11" ht="25.05" customHeight="1" x14ac:dyDescent="0.3">
      <c r="A47" s="1" t="s">
        <v>83</v>
      </c>
      <c r="B47" s="25" t="s">
        <v>84</v>
      </c>
      <c r="C47" s="38">
        <v>30000</v>
      </c>
      <c r="D47" s="7">
        <f t="shared" si="13"/>
        <v>27000</v>
      </c>
      <c r="E47" s="39">
        <f t="shared" si="26"/>
        <v>3000</v>
      </c>
      <c r="F47" s="26">
        <f t="shared" si="27"/>
        <v>16200</v>
      </c>
      <c r="G47" s="43">
        <f t="shared" si="27"/>
        <v>1800</v>
      </c>
      <c r="H47" s="49">
        <f t="shared" si="28"/>
        <v>18000</v>
      </c>
      <c r="I47" s="27">
        <f t="shared" si="29"/>
        <v>10800</v>
      </c>
      <c r="J47" s="45">
        <f t="shared" si="29"/>
        <v>1200</v>
      </c>
      <c r="K47" s="49">
        <f t="shared" si="30"/>
        <v>12000</v>
      </c>
    </row>
    <row r="48" spans="1:11" ht="25.05" customHeight="1" x14ac:dyDescent="0.3">
      <c r="A48" s="63" t="s">
        <v>28</v>
      </c>
      <c r="B48" s="23" t="s">
        <v>85</v>
      </c>
      <c r="C48" s="38">
        <v>30000</v>
      </c>
      <c r="D48" s="7">
        <f t="shared" si="13"/>
        <v>27000</v>
      </c>
      <c r="E48" s="39">
        <f t="shared" si="26"/>
        <v>3000</v>
      </c>
      <c r="F48" s="26">
        <f t="shared" si="27"/>
        <v>16200</v>
      </c>
      <c r="G48" s="43">
        <f t="shared" si="27"/>
        <v>1800</v>
      </c>
      <c r="H48" s="49">
        <f t="shared" si="28"/>
        <v>18000</v>
      </c>
      <c r="I48" s="27">
        <f t="shared" si="29"/>
        <v>10800</v>
      </c>
      <c r="J48" s="45">
        <f t="shared" si="29"/>
        <v>1200</v>
      </c>
      <c r="K48" s="49">
        <f t="shared" si="30"/>
        <v>12000</v>
      </c>
    </row>
    <row r="49" spans="1:11" ht="25.05" customHeight="1" x14ac:dyDescent="0.3">
      <c r="A49" s="64"/>
      <c r="B49" s="11" t="s">
        <v>86</v>
      </c>
      <c r="C49" s="38">
        <v>30000</v>
      </c>
      <c r="D49" s="7">
        <f t="shared" si="13"/>
        <v>27000</v>
      </c>
      <c r="E49" s="39">
        <f t="shared" si="26"/>
        <v>3000</v>
      </c>
      <c r="F49" s="26">
        <f t="shared" si="27"/>
        <v>16200</v>
      </c>
      <c r="G49" s="43">
        <f t="shared" si="27"/>
        <v>1800</v>
      </c>
      <c r="H49" s="49">
        <f t="shared" si="28"/>
        <v>18000</v>
      </c>
      <c r="I49" s="27">
        <f t="shared" si="29"/>
        <v>10800</v>
      </c>
      <c r="J49" s="45">
        <f t="shared" si="29"/>
        <v>1200</v>
      </c>
      <c r="K49" s="49">
        <f t="shared" si="30"/>
        <v>12000</v>
      </c>
    </row>
    <row r="50" spans="1:11" ht="25.05" customHeight="1" x14ac:dyDescent="0.3">
      <c r="A50" s="64"/>
      <c r="B50" s="11" t="s">
        <v>87</v>
      </c>
      <c r="C50" s="38">
        <v>30000</v>
      </c>
      <c r="D50" s="7">
        <f t="shared" si="13"/>
        <v>27000</v>
      </c>
      <c r="E50" s="39">
        <f t="shared" si="26"/>
        <v>3000</v>
      </c>
      <c r="F50" s="26">
        <f t="shared" si="27"/>
        <v>16200</v>
      </c>
      <c r="G50" s="43">
        <f t="shared" si="27"/>
        <v>1800</v>
      </c>
      <c r="H50" s="49">
        <f t="shared" si="28"/>
        <v>18000</v>
      </c>
      <c r="I50" s="27">
        <f t="shared" si="29"/>
        <v>10800</v>
      </c>
      <c r="J50" s="45">
        <f t="shared" si="29"/>
        <v>1200</v>
      </c>
      <c r="K50" s="49">
        <f t="shared" si="30"/>
        <v>12000</v>
      </c>
    </row>
    <row r="51" spans="1:11" ht="25.05" customHeight="1" x14ac:dyDescent="0.3">
      <c r="A51" s="65"/>
      <c r="B51" s="11" t="s">
        <v>88</v>
      </c>
      <c r="C51" s="38">
        <v>30000</v>
      </c>
      <c r="D51" s="7">
        <f t="shared" si="13"/>
        <v>27000</v>
      </c>
      <c r="E51" s="39">
        <f t="shared" si="26"/>
        <v>3000</v>
      </c>
      <c r="F51" s="26">
        <f t="shared" si="27"/>
        <v>16200</v>
      </c>
      <c r="G51" s="43">
        <f t="shared" si="27"/>
        <v>1800</v>
      </c>
      <c r="H51" s="49">
        <f t="shared" si="28"/>
        <v>18000</v>
      </c>
      <c r="I51" s="27">
        <f t="shared" si="29"/>
        <v>10800</v>
      </c>
      <c r="J51" s="45">
        <f t="shared" si="29"/>
        <v>1200</v>
      </c>
      <c r="K51" s="49">
        <f t="shared" si="30"/>
        <v>12000</v>
      </c>
    </row>
    <row r="52" spans="1:11" ht="25.05" customHeight="1" x14ac:dyDescent="0.3">
      <c r="A52" s="1" t="s">
        <v>50</v>
      </c>
      <c r="B52" s="11" t="s">
        <v>89</v>
      </c>
      <c r="C52" s="38">
        <v>30000</v>
      </c>
      <c r="D52" s="7">
        <f t="shared" si="13"/>
        <v>27000</v>
      </c>
      <c r="E52" s="39">
        <f t="shared" si="26"/>
        <v>3000</v>
      </c>
      <c r="F52" s="26">
        <f t="shared" si="27"/>
        <v>16200</v>
      </c>
      <c r="G52" s="43">
        <f t="shared" si="27"/>
        <v>1800</v>
      </c>
      <c r="H52" s="49">
        <f t="shared" si="28"/>
        <v>18000</v>
      </c>
      <c r="I52" s="27">
        <f t="shared" si="29"/>
        <v>10800</v>
      </c>
      <c r="J52" s="45">
        <f t="shared" si="29"/>
        <v>1200</v>
      </c>
      <c r="K52" s="49">
        <f t="shared" si="30"/>
        <v>12000</v>
      </c>
    </row>
    <row r="53" spans="1:11" ht="25.05" customHeight="1" x14ac:dyDescent="0.3">
      <c r="A53" s="61" t="s">
        <v>90</v>
      </c>
      <c r="B53" s="11" t="s">
        <v>91</v>
      </c>
      <c r="C53" s="38">
        <v>30000</v>
      </c>
      <c r="D53" s="7">
        <f t="shared" si="13"/>
        <v>27000</v>
      </c>
      <c r="E53" s="39">
        <f t="shared" si="26"/>
        <v>3000</v>
      </c>
      <c r="F53" s="26">
        <f t="shared" si="27"/>
        <v>16200</v>
      </c>
      <c r="G53" s="43">
        <f t="shared" si="27"/>
        <v>1800</v>
      </c>
      <c r="H53" s="49">
        <f t="shared" si="28"/>
        <v>18000</v>
      </c>
      <c r="I53" s="27">
        <f t="shared" si="29"/>
        <v>10800</v>
      </c>
      <c r="J53" s="45">
        <f t="shared" si="29"/>
        <v>1200</v>
      </c>
      <c r="K53" s="49">
        <f t="shared" si="30"/>
        <v>12000</v>
      </c>
    </row>
    <row r="54" spans="1:11" ht="25.05" customHeight="1" x14ac:dyDescent="0.3">
      <c r="A54" s="62"/>
      <c r="B54" s="11" t="s">
        <v>92</v>
      </c>
      <c r="C54" s="38">
        <v>30000</v>
      </c>
      <c r="D54" s="7">
        <f t="shared" si="13"/>
        <v>27000</v>
      </c>
      <c r="E54" s="39">
        <f t="shared" si="26"/>
        <v>3000</v>
      </c>
      <c r="F54" s="26">
        <f t="shared" si="27"/>
        <v>16200</v>
      </c>
      <c r="G54" s="43">
        <f t="shared" si="27"/>
        <v>1800</v>
      </c>
      <c r="H54" s="49">
        <f t="shared" si="28"/>
        <v>18000</v>
      </c>
      <c r="I54" s="27">
        <f t="shared" si="29"/>
        <v>10800</v>
      </c>
      <c r="J54" s="45">
        <f t="shared" si="29"/>
        <v>1200</v>
      </c>
      <c r="K54" s="49">
        <f t="shared" si="30"/>
        <v>12000</v>
      </c>
    </row>
    <row r="55" spans="1:11" ht="25.05" customHeight="1" x14ac:dyDescent="0.3">
      <c r="A55" s="61" t="s">
        <v>93</v>
      </c>
      <c r="B55" s="11" t="s">
        <v>94</v>
      </c>
      <c r="C55" s="38">
        <v>23500</v>
      </c>
      <c r="D55" s="7">
        <f t="shared" si="13"/>
        <v>21150</v>
      </c>
      <c r="E55" s="39">
        <f t="shared" si="26"/>
        <v>2350</v>
      </c>
      <c r="F55" s="26">
        <f t="shared" si="27"/>
        <v>12690</v>
      </c>
      <c r="G55" s="43">
        <f t="shared" si="27"/>
        <v>1410</v>
      </c>
      <c r="H55" s="49">
        <f t="shared" si="28"/>
        <v>14100</v>
      </c>
      <c r="I55" s="27">
        <f t="shared" si="29"/>
        <v>8460</v>
      </c>
      <c r="J55" s="45">
        <f t="shared" si="29"/>
        <v>940</v>
      </c>
      <c r="K55" s="49">
        <f t="shared" si="30"/>
        <v>9400</v>
      </c>
    </row>
    <row r="56" spans="1:11" ht="25.05" customHeight="1" x14ac:dyDescent="0.3">
      <c r="A56" s="62"/>
      <c r="B56" s="11" t="s">
        <v>95</v>
      </c>
      <c r="C56" s="38">
        <v>19500</v>
      </c>
      <c r="D56" s="7">
        <f t="shared" si="13"/>
        <v>17550</v>
      </c>
      <c r="E56" s="39">
        <f t="shared" si="26"/>
        <v>1950</v>
      </c>
      <c r="F56" s="26">
        <f t="shared" si="27"/>
        <v>10530</v>
      </c>
      <c r="G56" s="43">
        <f t="shared" si="27"/>
        <v>1170</v>
      </c>
      <c r="H56" s="49">
        <f t="shared" si="28"/>
        <v>11700</v>
      </c>
      <c r="I56" s="27">
        <f t="shared" si="29"/>
        <v>7020</v>
      </c>
      <c r="J56" s="45">
        <f t="shared" si="29"/>
        <v>780</v>
      </c>
      <c r="K56" s="49">
        <f t="shared" si="30"/>
        <v>7800</v>
      </c>
    </row>
    <row r="57" spans="1:11" ht="25.05" customHeight="1" x14ac:dyDescent="0.3">
      <c r="A57" s="1" t="s">
        <v>55</v>
      </c>
      <c r="B57" s="20" t="s">
        <v>96</v>
      </c>
      <c r="C57" s="38">
        <v>30000</v>
      </c>
      <c r="D57" s="7">
        <f t="shared" si="13"/>
        <v>27000</v>
      </c>
      <c r="E57" s="39">
        <f t="shared" si="26"/>
        <v>3000</v>
      </c>
      <c r="F57" s="26">
        <f t="shared" si="27"/>
        <v>16200</v>
      </c>
      <c r="G57" s="43">
        <f t="shared" si="27"/>
        <v>1800</v>
      </c>
      <c r="H57" s="49">
        <f t="shared" si="28"/>
        <v>18000</v>
      </c>
      <c r="I57" s="27">
        <f t="shared" si="29"/>
        <v>10800</v>
      </c>
      <c r="J57" s="45">
        <f t="shared" si="29"/>
        <v>1200</v>
      </c>
      <c r="K57" s="49">
        <f t="shared" si="30"/>
        <v>12000</v>
      </c>
    </row>
    <row r="58" spans="1:11" ht="25.05" customHeight="1" x14ac:dyDescent="0.3">
      <c r="A58" s="1" t="s">
        <v>97</v>
      </c>
      <c r="B58" s="11" t="s">
        <v>98</v>
      </c>
      <c r="C58" s="38">
        <v>30000</v>
      </c>
      <c r="D58" s="7">
        <f t="shared" si="13"/>
        <v>27000</v>
      </c>
      <c r="E58" s="39">
        <f t="shared" si="26"/>
        <v>3000</v>
      </c>
      <c r="F58" s="26">
        <f t="shared" si="27"/>
        <v>16200</v>
      </c>
      <c r="G58" s="43">
        <f t="shared" si="27"/>
        <v>1800</v>
      </c>
      <c r="H58" s="49">
        <f t="shared" si="28"/>
        <v>18000</v>
      </c>
      <c r="I58" s="27">
        <f t="shared" si="29"/>
        <v>10800</v>
      </c>
      <c r="J58" s="45">
        <f t="shared" si="29"/>
        <v>1200</v>
      </c>
      <c r="K58" s="49">
        <f t="shared" si="30"/>
        <v>12000</v>
      </c>
    </row>
    <row r="59" spans="1:11" ht="25.05" customHeight="1" x14ac:dyDescent="0.3">
      <c r="A59" s="63" t="s">
        <v>26</v>
      </c>
      <c r="B59" s="11" t="s">
        <v>99</v>
      </c>
      <c r="C59" s="38">
        <v>30000</v>
      </c>
      <c r="D59" s="7">
        <f t="shared" si="13"/>
        <v>27000</v>
      </c>
      <c r="E59" s="39">
        <f t="shared" si="26"/>
        <v>3000</v>
      </c>
      <c r="F59" s="26">
        <f t="shared" si="27"/>
        <v>16200</v>
      </c>
      <c r="G59" s="43">
        <f t="shared" si="27"/>
        <v>1800</v>
      </c>
      <c r="H59" s="49">
        <f t="shared" si="28"/>
        <v>18000</v>
      </c>
      <c r="I59" s="27">
        <f t="shared" si="29"/>
        <v>10800</v>
      </c>
      <c r="J59" s="45">
        <f t="shared" si="29"/>
        <v>1200</v>
      </c>
      <c r="K59" s="49">
        <f t="shared" si="30"/>
        <v>12000</v>
      </c>
    </row>
    <row r="60" spans="1:11" ht="25.05" customHeight="1" x14ac:dyDescent="0.3">
      <c r="A60" s="64"/>
      <c r="B60" s="11" t="s">
        <v>100</v>
      </c>
      <c r="C60" s="38">
        <v>30000</v>
      </c>
      <c r="D60" s="7">
        <f t="shared" si="13"/>
        <v>27000</v>
      </c>
      <c r="E60" s="39">
        <f t="shared" si="26"/>
        <v>3000</v>
      </c>
      <c r="F60" s="26">
        <f t="shared" si="27"/>
        <v>16200</v>
      </c>
      <c r="G60" s="43">
        <f t="shared" si="27"/>
        <v>1800</v>
      </c>
      <c r="H60" s="49">
        <f t="shared" si="28"/>
        <v>18000</v>
      </c>
      <c r="I60" s="27">
        <f t="shared" si="29"/>
        <v>10800</v>
      </c>
      <c r="J60" s="45">
        <f t="shared" si="29"/>
        <v>1200</v>
      </c>
      <c r="K60" s="49">
        <f t="shared" si="30"/>
        <v>12000</v>
      </c>
    </row>
    <row r="61" spans="1:11" ht="25.05" customHeight="1" x14ac:dyDescent="0.3">
      <c r="A61" s="64"/>
      <c r="B61" s="11" t="s">
        <v>101</v>
      </c>
      <c r="C61" s="38">
        <v>30000</v>
      </c>
      <c r="D61" s="7">
        <f t="shared" si="13"/>
        <v>27000</v>
      </c>
      <c r="E61" s="39">
        <f t="shared" si="26"/>
        <v>3000</v>
      </c>
      <c r="F61" s="26">
        <f t="shared" si="27"/>
        <v>16200</v>
      </c>
      <c r="G61" s="43">
        <f t="shared" si="27"/>
        <v>1800</v>
      </c>
      <c r="H61" s="49">
        <f t="shared" si="28"/>
        <v>18000</v>
      </c>
      <c r="I61" s="27">
        <f t="shared" si="29"/>
        <v>10800</v>
      </c>
      <c r="J61" s="45">
        <f t="shared" si="29"/>
        <v>1200</v>
      </c>
      <c r="K61" s="49">
        <f t="shared" si="30"/>
        <v>12000</v>
      </c>
    </row>
    <row r="62" spans="1:11" ht="25.05" customHeight="1" x14ac:dyDescent="0.3">
      <c r="A62" s="65"/>
      <c r="B62" s="11" t="s">
        <v>102</v>
      </c>
      <c r="C62" s="38">
        <v>30000</v>
      </c>
      <c r="D62" s="7">
        <f t="shared" si="13"/>
        <v>27000</v>
      </c>
      <c r="E62" s="39">
        <f t="shared" si="26"/>
        <v>3000</v>
      </c>
      <c r="F62" s="26">
        <f t="shared" si="27"/>
        <v>16200</v>
      </c>
      <c r="G62" s="43">
        <f t="shared" si="27"/>
        <v>1800</v>
      </c>
      <c r="H62" s="49">
        <f t="shared" si="28"/>
        <v>18000</v>
      </c>
      <c r="I62" s="27">
        <f t="shared" si="29"/>
        <v>10800</v>
      </c>
      <c r="J62" s="45">
        <f t="shared" si="29"/>
        <v>1200</v>
      </c>
      <c r="K62" s="49">
        <f t="shared" si="30"/>
        <v>12000</v>
      </c>
    </row>
    <row r="63" spans="1:11" ht="25.05" customHeight="1" x14ac:dyDescent="0.3">
      <c r="A63" s="1" t="s">
        <v>14</v>
      </c>
      <c r="B63" s="25" t="s">
        <v>103</v>
      </c>
      <c r="C63" s="38">
        <v>30000</v>
      </c>
      <c r="D63" s="7">
        <f t="shared" si="13"/>
        <v>27000</v>
      </c>
      <c r="E63" s="39">
        <f t="shared" si="26"/>
        <v>3000</v>
      </c>
      <c r="F63" s="26">
        <f t="shared" si="27"/>
        <v>16200</v>
      </c>
      <c r="G63" s="43">
        <f t="shared" si="27"/>
        <v>1800</v>
      </c>
      <c r="H63" s="49">
        <f t="shared" si="28"/>
        <v>18000</v>
      </c>
      <c r="I63" s="27">
        <f t="shared" si="29"/>
        <v>10800</v>
      </c>
      <c r="J63" s="45">
        <f t="shared" si="29"/>
        <v>1200</v>
      </c>
      <c r="K63" s="49">
        <f t="shared" si="30"/>
        <v>12000</v>
      </c>
    </row>
    <row r="64" spans="1:11" ht="34.200000000000003" customHeight="1" x14ac:dyDescent="0.3">
      <c r="A64" s="63" t="s">
        <v>104</v>
      </c>
      <c r="B64" s="24" t="s">
        <v>105</v>
      </c>
      <c r="C64" s="38">
        <v>30000</v>
      </c>
      <c r="D64" s="7">
        <f t="shared" si="13"/>
        <v>27000</v>
      </c>
      <c r="E64" s="39">
        <f t="shared" si="26"/>
        <v>3000</v>
      </c>
      <c r="F64" s="26">
        <f t="shared" si="27"/>
        <v>16200</v>
      </c>
      <c r="G64" s="43">
        <f t="shared" si="27"/>
        <v>1800</v>
      </c>
      <c r="H64" s="49">
        <f t="shared" si="28"/>
        <v>18000</v>
      </c>
      <c r="I64" s="27">
        <f t="shared" si="29"/>
        <v>10800</v>
      </c>
      <c r="J64" s="45">
        <f t="shared" si="29"/>
        <v>1200</v>
      </c>
      <c r="K64" s="49">
        <f t="shared" si="30"/>
        <v>12000</v>
      </c>
    </row>
    <row r="65" spans="1:11" ht="37.799999999999997" customHeight="1" x14ac:dyDescent="0.3">
      <c r="A65" s="64"/>
      <c r="B65" s="24" t="s">
        <v>106</v>
      </c>
      <c r="C65" s="38">
        <v>30000</v>
      </c>
      <c r="D65" s="7">
        <f t="shared" si="13"/>
        <v>27000</v>
      </c>
      <c r="E65" s="39">
        <f t="shared" si="26"/>
        <v>3000</v>
      </c>
      <c r="F65" s="26">
        <f t="shared" si="27"/>
        <v>16200</v>
      </c>
      <c r="G65" s="43">
        <f t="shared" si="27"/>
        <v>1800</v>
      </c>
      <c r="H65" s="49">
        <f t="shared" si="28"/>
        <v>18000</v>
      </c>
      <c r="I65" s="27">
        <f t="shared" si="29"/>
        <v>10800</v>
      </c>
      <c r="J65" s="45">
        <f t="shared" si="29"/>
        <v>1200</v>
      </c>
      <c r="K65" s="49">
        <f t="shared" si="30"/>
        <v>12000</v>
      </c>
    </row>
    <row r="66" spans="1:11" ht="30" customHeight="1" x14ac:dyDescent="0.3">
      <c r="A66" s="65"/>
      <c r="B66" s="24" t="s">
        <v>107</v>
      </c>
      <c r="C66" s="38">
        <v>30000</v>
      </c>
      <c r="D66" s="7">
        <f t="shared" si="13"/>
        <v>27000</v>
      </c>
      <c r="E66" s="39">
        <f t="shared" si="26"/>
        <v>3000</v>
      </c>
      <c r="F66" s="26">
        <f t="shared" si="27"/>
        <v>16200</v>
      </c>
      <c r="G66" s="43">
        <f t="shared" si="27"/>
        <v>1800</v>
      </c>
      <c r="H66" s="49">
        <f t="shared" si="28"/>
        <v>18000</v>
      </c>
      <c r="I66" s="27">
        <f t="shared" si="29"/>
        <v>10800</v>
      </c>
      <c r="J66" s="45">
        <f t="shared" si="29"/>
        <v>1200</v>
      </c>
      <c r="K66" s="49">
        <f t="shared" si="30"/>
        <v>12000</v>
      </c>
    </row>
    <row r="67" spans="1:11" ht="30" customHeight="1" thickBot="1" x14ac:dyDescent="0.35">
      <c r="A67" s="1" t="s">
        <v>108</v>
      </c>
      <c r="B67" s="24" t="s">
        <v>109</v>
      </c>
      <c r="C67" s="40">
        <v>30000</v>
      </c>
      <c r="D67" s="41">
        <f t="shared" si="13"/>
        <v>27000</v>
      </c>
      <c r="E67" s="42">
        <f t="shared" si="26"/>
        <v>3000</v>
      </c>
      <c r="F67" s="26">
        <f t="shared" si="27"/>
        <v>16200</v>
      </c>
      <c r="G67" s="43">
        <f t="shared" si="27"/>
        <v>1800</v>
      </c>
      <c r="H67" s="51">
        <f t="shared" si="28"/>
        <v>18000</v>
      </c>
      <c r="I67" s="27">
        <f t="shared" si="29"/>
        <v>10800</v>
      </c>
      <c r="J67" s="45">
        <f t="shared" si="29"/>
        <v>1200</v>
      </c>
      <c r="K67" s="51">
        <f t="shared" si="30"/>
        <v>12000</v>
      </c>
    </row>
  </sheetData>
  <mergeCells count="21">
    <mergeCell ref="A55:A56"/>
    <mergeCell ref="A59:A62"/>
    <mergeCell ref="A64:A66"/>
    <mergeCell ref="K25:K27"/>
    <mergeCell ref="A37:B37"/>
    <mergeCell ref="A41:B41"/>
    <mergeCell ref="A43:A45"/>
    <mergeCell ref="A48:A51"/>
    <mergeCell ref="A53:A54"/>
    <mergeCell ref="E25:E27"/>
    <mergeCell ref="F25:F27"/>
    <mergeCell ref="G25:G27"/>
    <mergeCell ref="H25:H27"/>
    <mergeCell ref="I25:I27"/>
    <mergeCell ref="J25:J27"/>
    <mergeCell ref="D25:D27"/>
    <mergeCell ref="A3:B3"/>
    <mergeCell ref="A13:B13"/>
    <mergeCell ref="A25:A27"/>
    <mergeCell ref="C25:C27"/>
    <mergeCell ref="A1:K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6" zoomScale="110" zoomScaleNormal="110" workbookViewId="0">
      <selection activeCell="F26" sqref="F26"/>
    </sheetView>
  </sheetViews>
  <sheetFormatPr defaultRowHeight="16.2" x14ac:dyDescent="0.3"/>
  <cols>
    <col min="1" max="1" width="8.88671875" style="12"/>
    <col min="2" max="2" width="22.33203125" style="12" customWidth="1"/>
    <col min="3" max="3" width="24.44140625" style="15" customWidth="1"/>
    <col min="4" max="4" width="21.21875" style="19" customWidth="1"/>
    <col min="5" max="6" width="16.5546875" customWidth="1"/>
  </cols>
  <sheetData>
    <row r="1" spans="1:4" ht="36.6" customHeight="1" x14ac:dyDescent="0.3">
      <c r="A1" s="85" t="s">
        <v>152</v>
      </c>
      <c r="B1" s="85"/>
      <c r="C1" s="85"/>
      <c r="D1" s="85"/>
    </row>
    <row r="2" spans="1:4" ht="25.05" customHeight="1" x14ac:dyDescent="0.3">
      <c r="A2" s="2" t="s">
        <v>110</v>
      </c>
      <c r="B2" s="2" t="s">
        <v>111</v>
      </c>
      <c r="C2" s="3" t="s">
        <v>112</v>
      </c>
      <c r="D2" s="17" t="s">
        <v>113</v>
      </c>
    </row>
    <row r="3" spans="1:4" ht="25.05" customHeight="1" x14ac:dyDescent="0.3">
      <c r="A3" s="2">
        <v>1</v>
      </c>
      <c r="B3" s="2" t="s">
        <v>114</v>
      </c>
      <c r="C3" s="3">
        <f>18863+30000</f>
        <v>48863</v>
      </c>
      <c r="D3" s="17" t="s">
        <v>149</v>
      </c>
    </row>
    <row r="4" spans="1:4" ht="25.05" customHeight="1" x14ac:dyDescent="0.3">
      <c r="A4" s="2">
        <v>2</v>
      </c>
      <c r="B4" s="2" t="s">
        <v>115</v>
      </c>
      <c r="C4" s="3">
        <f>16200+18000</f>
        <v>34200</v>
      </c>
      <c r="D4" s="17" t="s">
        <v>149</v>
      </c>
    </row>
    <row r="5" spans="1:4" ht="25.05" customHeight="1" x14ac:dyDescent="0.3">
      <c r="A5" s="2">
        <v>3</v>
      </c>
      <c r="B5" s="2" t="s">
        <v>116</v>
      </c>
      <c r="C5" s="3">
        <f>57000+18000+18000+18000+18000</f>
        <v>129000</v>
      </c>
      <c r="D5" s="17" t="s">
        <v>149</v>
      </c>
    </row>
    <row r="6" spans="1:4" ht="25.05" customHeight="1" x14ac:dyDescent="0.3">
      <c r="A6" s="2">
        <v>4</v>
      </c>
      <c r="B6" s="2" t="s">
        <v>117</v>
      </c>
      <c r="C6" s="3">
        <v>6000</v>
      </c>
      <c r="D6" s="17" t="s">
        <v>149</v>
      </c>
    </row>
    <row r="7" spans="1:4" ht="25.05" customHeight="1" x14ac:dyDescent="0.3">
      <c r="A7" s="2">
        <v>5</v>
      </c>
      <c r="B7" s="2" t="s">
        <v>118</v>
      </c>
      <c r="C7" s="3">
        <v>30000</v>
      </c>
      <c r="D7" s="17" t="s">
        <v>149</v>
      </c>
    </row>
    <row r="8" spans="1:4" ht="25.05" customHeight="1" x14ac:dyDescent="0.3">
      <c r="A8" s="2">
        <v>6</v>
      </c>
      <c r="B8" s="2" t="s">
        <v>119</v>
      </c>
      <c r="C8" s="3">
        <f>21000+22740</f>
        <v>43740</v>
      </c>
      <c r="D8" s="17" t="s">
        <v>149</v>
      </c>
    </row>
    <row r="9" spans="1:4" ht="25.05" customHeight="1" x14ac:dyDescent="0.3">
      <c r="A9" s="2">
        <v>7</v>
      </c>
      <c r="B9" s="2" t="s">
        <v>120</v>
      </c>
      <c r="C9" s="3">
        <f>23400</f>
        <v>23400</v>
      </c>
      <c r="D9" s="17" t="s">
        <v>149</v>
      </c>
    </row>
    <row r="10" spans="1:4" ht="25.05" customHeight="1" x14ac:dyDescent="0.3">
      <c r="A10" s="2">
        <v>8</v>
      </c>
      <c r="B10" s="2" t="s">
        <v>121</v>
      </c>
      <c r="C10" s="3">
        <f>59040+18000+18000+18000+18000</f>
        <v>131040</v>
      </c>
      <c r="D10" s="17" t="s">
        <v>149</v>
      </c>
    </row>
    <row r="11" spans="1:4" ht="25.05" customHeight="1" x14ac:dyDescent="0.3">
      <c r="A11" s="2">
        <v>9</v>
      </c>
      <c r="B11" s="2" t="s">
        <v>122</v>
      </c>
      <c r="C11" s="3">
        <f>55080+18000+18000+18000+18000</f>
        <v>127080</v>
      </c>
      <c r="D11" s="17" t="s">
        <v>149</v>
      </c>
    </row>
    <row r="12" spans="1:4" ht="25.05" customHeight="1" x14ac:dyDescent="0.3">
      <c r="A12" s="2">
        <v>10</v>
      </c>
      <c r="B12" s="2" t="s">
        <v>123</v>
      </c>
      <c r="C12" s="3">
        <f>18000</f>
        <v>18000</v>
      </c>
      <c r="D12" s="17" t="s">
        <v>149</v>
      </c>
    </row>
    <row r="13" spans="1:4" ht="25.05" customHeight="1" x14ac:dyDescent="0.3">
      <c r="A13" s="2">
        <v>11</v>
      </c>
      <c r="B13" s="2" t="s">
        <v>124</v>
      </c>
      <c r="C13" s="3">
        <v>18000</v>
      </c>
      <c r="D13" s="17" t="s">
        <v>149</v>
      </c>
    </row>
    <row r="14" spans="1:4" ht="25.05" customHeight="1" x14ac:dyDescent="0.3">
      <c r="A14" s="2">
        <v>12</v>
      </c>
      <c r="B14" s="2" t="s">
        <v>125</v>
      </c>
      <c r="C14" s="3">
        <f>34474+18000</f>
        <v>52474</v>
      </c>
      <c r="D14" s="17" t="s">
        <v>149</v>
      </c>
    </row>
    <row r="15" spans="1:4" ht="25.05" customHeight="1" x14ac:dyDescent="0.3">
      <c r="A15" s="2">
        <v>13</v>
      </c>
      <c r="B15" s="2" t="s">
        <v>126</v>
      </c>
      <c r="C15" s="3">
        <f>31200+18000</f>
        <v>49200</v>
      </c>
      <c r="D15" s="17" t="s">
        <v>149</v>
      </c>
    </row>
    <row r="16" spans="1:4" ht="25.05" customHeight="1" x14ac:dyDescent="0.3">
      <c r="A16" s="2">
        <v>14</v>
      </c>
      <c r="B16" s="2" t="s">
        <v>127</v>
      </c>
      <c r="C16" s="3">
        <f>31200</f>
        <v>31200</v>
      </c>
      <c r="D16" s="17" t="s">
        <v>149</v>
      </c>
    </row>
    <row r="17" spans="1:4" ht="25.05" customHeight="1" x14ac:dyDescent="0.3">
      <c r="A17" s="2">
        <v>15</v>
      </c>
      <c r="B17" s="2" t="s">
        <v>128</v>
      </c>
      <c r="C17" s="3">
        <f>30589</f>
        <v>30589</v>
      </c>
      <c r="D17" s="17" t="s">
        <v>149</v>
      </c>
    </row>
    <row r="18" spans="1:4" ht="25.05" customHeight="1" x14ac:dyDescent="0.3">
      <c r="A18" s="2">
        <v>16</v>
      </c>
      <c r="B18" s="2" t="s">
        <v>129</v>
      </c>
      <c r="C18" s="3">
        <v>26700</v>
      </c>
      <c r="D18" s="17" t="s">
        <v>149</v>
      </c>
    </row>
    <row r="19" spans="1:4" ht="25.05" customHeight="1" x14ac:dyDescent="0.3">
      <c r="A19" s="2">
        <v>17</v>
      </c>
      <c r="B19" s="1" t="s">
        <v>130</v>
      </c>
      <c r="C19" s="3">
        <f>18000</f>
        <v>18000</v>
      </c>
      <c r="D19" s="17" t="s">
        <v>149</v>
      </c>
    </row>
    <row r="20" spans="1:4" ht="25.05" customHeight="1" x14ac:dyDescent="0.3">
      <c r="A20" s="2">
        <v>18</v>
      </c>
      <c r="B20" s="1" t="s">
        <v>131</v>
      </c>
      <c r="C20" s="3">
        <f>22170</f>
        <v>22170</v>
      </c>
      <c r="D20" s="17" t="s">
        <v>149</v>
      </c>
    </row>
    <row r="21" spans="1:4" ht="25.05" customHeight="1" x14ac:dyDescent="0.3">
      <c r="A21" s="2">
        <v>19</v>
      </c>
      <c r="B21" s="1" t="s">
        <v>132</v>
      </c>
      <c r="C21" s="3">
        <f>23017+18000</f>
        <v>41017</v>
      </c>
      <c r="D21" s="17" t="s">
        <v>149</v>
      </c>
    </row>
    <row r="22" spans="1:4" ht="25.05" customHeight="1" x14ac:dyDescent="0.3">
      <c r="A22" s="2">
        <v>20</v>
      </c>
      <c r="B22" s="1" t="s">
        <v>133</v>
      </c>
      <c r="C22" s="3">
        <f>30727+18000</f>
        <v>48727</v>
      </c>
      <c r="D22" s="17" t="s">
        <v>149</v>
      </c>
    </row>
    <row r="23" spans="1:4" ht="25.05" customHeight="1" x14ac:dyDescent="0.3">
      <c r="A23" s="2">
        <v>21</v>
      </c>
      <c r="B23" s="1" t="s">
        <v>134</v>
      </c>
      <c r="C23" s="3">
        <f>18408</f>
        <v>18408</v>
      </c>
      <c r="D23" s="17" t="s">
        <v>149</v>
      </c>
    </row>
    <row r="24" spans="1:4" ht="25.05" customHeight="1" x14ac:dyDescent="0.3">
      <c r="A24" s="2">
        <v>22</v>
      </c>
      <c r="B24" s="1" t="s">
        <v>135</v>
      </c>
      <c r="C24" s="3">
        <v>31200</v>
      </c>
      <c r="D24" s="17" t="s">
        <v>149</v>
      </c>
    </row>
    <row r="25" spans="1:4" ht="25.05" customHeight="1" x14ac:dyDescent="0.3">
      <c r="A25" s="2">
        <v>23</v>
      </c>
      <c r="B25" s="1" t="s">
        <v>136</v>
      </c>
      <c r="C25" s="3">
        <v>16243</v>
      </c>
      <c r="D25" s="17" t="s">
        <v>149</v>
      </c>
    </row>
    <row r="26" spans="1:4" ht="25.05" customHeight="1" x14ac:dyDescent="0.3">
      <c r="A26" s="2">
        <v>24</v>
      </c>
      <c r="B26" s="1" t="s">
        <v>137</v>
      </c>
      <c r="C26" s="3">
        <v>30000</v>
      </c>
      <c r="D26" s="17" t="s">
        <v>149</v>
      </c>
    </row>
    <row r="27" spans="1:4" ht="25.05" customHeight="1" x14ac:dyDescent="0.3">
      <c r="A27" s="2">
        <v>25</v>
      </c>
      <c r="B27" s="1" t="s">
        <v>138</v>
      </c>
      <c r="C27" s="3">
        <v>21744</v>
      </c>
      <c r="D27" s="17" t="s">
        <v>149</v>
      </c>
    </row>
    <row r="28" spans="1:4" ht="25.05" customHeight="1" x14ac:dyDescent="0.3">
      <c r="A28" s="2">
        <v>26</v>
      </c>
      <c r="B28" s="1" t="s">
        <v>139</v>
      </c>
      <c r="C28" s="3">
        <v>19583</v>
      </c>
      <c r="D28" s="17" t="s">
        <v>149</v>
      </c>
    </row>
    <row r="29" spans="1:4" ht="25.05" customHeight="1" x14ac:dyDescent="0.3">
      <c r="A29" s="2">
        <v>27</v>
      </c>
      <c r="B29" s="1" t="s">
        <v>140</v>
      </c>
      <c r="C29" s="3">
        <v>17040</v>
      </c>
      <c r="D29" s="17" t="s">
        <v>149</v>
      </c>
    </row>
    <row r="30" spans="1:4" ht="25.05" customHeight="1" x14ac:dyDescent="0.3">
      <c r="A30" s="2">
        <v>28</v>
      </c>
      <c r="B30" s="1" t="s">
        <v>141</v>
      </c>
      <c r="C30" s="3">
        <v>180000</v>
      </c>
      <c r="D30" s="17" t="s">
        <v>149</v>
      </c>
    </row>
    <row r="31" spans="1:4" ht="25.05" customHeight="1" x14ac:dyDescent="0.3">
      <c r="A31" s="2">
        <v>29</v>
      </c>
      <c r="B31" s="1" t="s">
        <v>142</v>
      </c>
      <c r="C31" s="3">
        <v>18000</v>
      </c>
      <c r="D31" s="17" t="s">
        <v>149</v>
      </c>
    </row>
    <row r="32" spans="1:4" ht="48.6" customHeight="1" x14ac:dyDescent="0.3">
      <c r="A32" s="2">
        <v>30</v>
      </c>
      <c r="B32" s="1" t="s">
        <v>143</v>
      </c>
      <c r="C32" s="3">
        <v>36000</v>
      </c>
      <c r="D32" s="18" t="s">
        <v>148</v>
      </c>
    </row>
    <row r="33" spans="1:4" ht="25.05" customHeight="1" x14ac:dyDescent="0.3">
      <c r="A33" s="2">
        <v>31</v>
      </c>
      <c r="B33" s="1" t="s">
        <v>144</v>
      </c>
      <c r="C33" s="3">
        <f>14100+11700</f>
        <v>25800</v>
      </c>
      <c r="D33" s="18" t="s">
        <v>150</v>
      </c>
    </row>
    <row r="34" spans="1:4" ht="25.05" customHeight="1" x14ac:dyDescent="0.3">
      <c r="A34" s="2">
        <v>32</v>
      </c>
      <c r="B34" s="1" t="s">
        <v>145</v>
      </c>
      <c r="C34" s="3">
        <v>18000</v>
      </c>
      <c r="D34" s="18" t="s">
        <v>150</v>
      </c>
    </row>
    <row r="35" spans="1:4" ht="25.05" customHeight="1" x14ac:dyDescent="0.3">
      <c r="A35" s="2">
        <v>33</v>
      </c>
      <c r="B35" s="1" t="s">
        <v>146</v>
      </c>
      <c r="C35" s="3">
        <f>18000+18000+18000</f>
        <v>54000</v>
      </c>
      <c r="D35" s="18" t="s">
        <v>150</v>
      </c>
    </row>
    <row r="36" spans="1:4" ht="25.05" customHeight="1" x14ac:dyDescent="0.3">
      <c r="A36" s="2">
        <v>34</v>
      </c>
      <c r="B36" s="1" t="s">
        <v>147</v>
      </c>
      <c r="C36" s="3">
        <v>18000</v>
      </c>
      <c r="D36" s="18" t="s">
        <v>150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核定表</vt:lpstr>
      <vt:lpstr>掣據表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2019-10-25T07:13:05Z</cp:lastPrinted>
  <dcterms:created xsi:type="dcterms:W3CDTF">2019-10-25T06:37:49Z</dcterms:created>
  <dcterms:modified xsi:type="dcterms:W3CDTF">2019-10-25T07:44:35Z</dcterms:modified>
</cp:coreProperties>
</file>