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showInkAnnotation="0" codeName="ThisWorkbook" defaultThemeVersion="124226"/>
  <workbookProtection workbookPassword="CF4A" lockStructure="1"/>
  <bookViews>
    <workbookView xWindow="0" yWindow="468" windowWidth="19440" windowHeight="11760" tabRatio="844" activeTab="4"/>
  </bookViews>
  <sheets>
    <sheet name="附件四-學校代號暨類型表" sheetId="4" r:id="rId1"/>
    <sheet name="附件一之1-開班數" sheetId="14" r:id="rId2"/>
    <sheet name="附件一之2-參加學生名單" sheetId="12" r:id="rId3"/>
    <sheet name="附件一之3-授課教師名單" sheetId="13" r:id="rId4"/>
    <sheet name="附件五-經費申請表" sheetId="16" r:id="rId5"/>
    <sheet name="附件六-費用調查表(表一)" sheetId="5" r:id="rId6"/>
    <sheet name="附件七-開班數及時段及人數 (表二)" sheetId="18" r:id="rId7"/>
  </sheets>
  <definedNames>
    <definedName name="_xlnm.Print_Area" localSheetId="6">'附件七-開班數及時段及人數 (表二)'!$A$1:$AM$10</definedName>
    <definedName name="_xlnm.Print_Area" localSheetId="5">'附件六-費用調查表(表一)'!$A$1:$AG$18</definedName>
    <definedName name="_xlnm.Print_Titles" localSheetId="1">'附件一之1-開班數'!$1:$4</definedName>
    <definedName name="_xlnm.Print_Titles" localSheetId="2">'附件一之2-參加學生名單'!$1:$5</definedName>
    <definedName name="_xlnm.Print_Titles" localSheetId="3">'附件一之3-授課教師名單'!$1:$5</definedName>
    <definedName name="_xlnm.Print_Titles" localSheetId="4">'附件五-經費申請表'!$1:$5</definedName>
  </definedNames>
  <calcPr calcId="145621" concurrentCalc="0"/>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 i="12" l="1"/>
  <c r="B7" i="16"/>
  <c r="AM7" i="16"/>
  <c r="B8" i="16"/>
  <c r="AM8" i="16"/>
  <c r="B9" i="16"/>
  <c r="AM9" i="16"/>
  <c r="B10" i="16"/>
  <c r="AM10" i="16"/>
  <c r="B11" i="16"/>
  <c r="AM11" i="16"/>
  <c r="B12" i="16"/>
  <c r="AM12" i="16"/>
  <c r="B13" i="16"/>
  <c r="AM13" i="16"/>
  <c r="B14" i="16"/>
  <c r="AM14" i="16"/>
  <c r="B15" i="16"/>
  <c r="AM15" i="16"/>
  <c r="B16" i="16"/>
  <c r="AM16" i="16"/>
  <c r="B17" i="16"/>
  <c r="AM17" i="16"/>
  <c r="B18" i="16"/>
  <c r="AM18" i="16"/>
  <c r="B19" i="16"/>
  <c r="AM19" i="16"/>
  <c r="B20" i="16"/>
  <c r="AM20" i="16"/>
  <c r="B21" i="16"/>
  <c r="AM21" i="16"/>
  <c r="B22" i="16"/>
  <c r="AM22" i="16"/>
  <c r="B23" i="16"/>
  <c r="AM23" i="16"/>
  <c r="B24" i="16"/>
  <c r="AM24" i="16"/>
  <c r="B25" i="16"/>
  <c r="AM25" i="16"/>
  <c r="B26" i="16"/>
  <c r="AM26" i="16"/>
  <c r="B27" i="16"/>
  <c r="AM27" i="16"/>
  <c r="B28" i="16"/>
  <c r="AM28" i="16"/>
  <c r="B29" i="16"/>
  <c r="AM29" i="16"/>
  <c r="B30" i="16"/>
  <c r="AM30" i="16"/>
  <c r="B31" i="16"/>
  <c r="AM31" i="16"/>
  <c r="B32" i="16"/>
  <c r="AM32" i="16"/>
  <c r="B33" i="16"/>
  <c r="AM33" i="16"/>
  <c r="B34" i="16"/>
  <c r="AM34" i="16"/>
  <c r="B35" i="16"/>
  <c r="AM35" i="16"/>
  <c r="B36" i="16"/>
  <c r="AM36" i="16"/>
  <c r="B37" i="16"/>
  <c r="AM37" i="16"/>
  <c r="B38" i="16"/>
  <c r="AM38" i="16"/>
  <c r="B39" i="16"/>
  <c r="AM39" i="16"/>
  <c r="B40" i="16"/>
  <c r="AM40" i="16"/>
  <c r="B41" i="16"/>
  <c r="AM41" i="16"/>
  <c r="B42" i="16"/>
  <c r="AM42" i="16"/>
  <c r="B43" i="16"/>
  <c r="AM43" i="16"/>
  <c r="B44" i="16"/>
  <c r="AM44" i="16"/>
  <c r="B45" i="16"/>
  <c r="AM45" i="16"/>
  <c r="B46" i="16"/>
  <c r="AM46" i="16"/>
  <c r="B47" i="16"/>
  <c r="AM47" i="16"/>
  <c r="B48" i="16"/>
  <c r="AM48" i="16"/>
  <c r="B49" i="16"/>
  <c r="AM49" i="16"/>
  <c r="B50" i="16"/>
  <c r="AM50" i="16"/>
  <c r="B51" i="16"/>
  <c r="AM51" i="16"/>
  <c r="B52" i="16"/>
  <c r="AM52" i="16"/>
  <c r="B53" i="16"/>
  <c r="AM53" i="16"/>
  <c r="B54" i="16"/>
  <c r="AM54" i="16"/>
  <c r="B55" i="16"/>
  <c r="AM55" i="16"/>
  <c r="B56" i="16"/>
  <c r="AM56" i="16"/>
  <c r="B57" i="16"/>
  <c r="AM57" i="16"/>
  <c r="B58" i="16"/>
  <c r="AM58" i="16"/>
  <c r="B59" i="16"/>
  <c r="AM59" i="16"/>
  <c r="B60" i="16"/>
  <c r="AM60" i="16"/>
  <c r="B61" i="16"/>
  <c r="AM61" i="16"/>
  <c r="B62" i="16"/>
  <c r="AM62" i="16"/>
  <c r="B63" i="16"/>
  <c r="AM63" i="16"/>
  <c r="B64" i="16"/>
  <c r="AM64" i="16"/>
  <c r="B65" i="16"/>
  <c r="AM65" i="16"/>
  <c r="AL16" i="16"/>
  <c r="AL17" i="16"/>
  <c r="AL18" i="16"/>
  <c r="AL19" i="16"/>
  <c r="AL20" i="16"/>
  <c r="AL21" i="16"/>
  <c r="AL22" i="16"/>
  <c r="AL23" i="16"/>
  <c r="AL24" i="16"/>
  <c r="AL25" i="16"/>
  <c r="AL26" i="16"/>
  <c r="AL27" i="16"/>
  <c r="AL28" i="16"/>
  <c r="AL29" i="16"/>
  <c r="AL30" i="16"/>
  <c r="AL31" i="16"/>
  <c r="AL32" i="16"/>
  <c r="AL33" i="16"/>
  <c r="AL34" i="16"/>
  <c r="AL35" i="16"/>
  <c r="AL36" i="16"/>
  <c r="AL37" i="16"/>
  <c r="AL38" i="16"/>
  <c r="AL39" i="16"/>
  <c r="AL40" i="16"/>
  <c r="AL41" i="16"/>
  <c r="AL42" i="16"/>
  <c r="AL43" i="16"/>
  <c r="AL44" i="16"/>
  <c r="AL45" i="16"/>
  <c r="AL46" i="16"/>
  <c r="AL47" i="16"/>
  <c r="AL48" i="16"/>
  <c r="AL49" i="16"/>
  <c r="AL50" i="16"/>
  <c r="AL51" i="16"/>
  <c r="AL52" i="16"/>
  <c r="AL53" i="16"/>
  <c r="AL54" i="16"/>
  <c r="AL55" i="16"/>
  <c r="AL56" i="16"/>
  <c r="AL57" i="16"/>
  <c r="AL58" i="16"/>
  <c r="AL59" i="16"/>
  <c r="AL60" i="16"/>
  <c r="AL61" i="16"/>
  <c r="AL62" i="16"/>
  <c r="AL63" i="16"/>
  <c r="AL64" i="16"/>
  <c r="AL65" i="16"/>
  <c r="B6" i="16"/>
  <c r="AM6" i="16"/>
  <c r="AL7" i="16"/>
  <c r="AL8" i="16"/>
  <c r="AL9" i="16"/>
  <c r="AL10" i="16"/>
  <c r="AL11" i="16"/>
  <c r="AL12" i="16"/>
  <c r="AL13" i="16"/>
  <c r="AL14" i="16"/>
  <c r="AL15" i="16"/>
  <c r="AL6" i="16"/>
  <c r="H7" i="14"/>
  <c r="H8" i="14"/>
  <c r="H9" i="14"/>
  <c r="H10" i="14"/>
  <c r="H11" i="14"/>
  <c r="H12" i="14"/>
  <c r="H13" i="14"/>
  <c r="H14" i="14"/>
  <c r="H6" i="14"/>
  <c r="AK7" i="16"/>
  <c r="AK8" i="16"/>
  <c r="AK9" i="16"/>
  <c r="AK10" i="16"/>
  <c r="AK11" i="16"/>
  <c r="AK12" i="16"/>
  <c r="AK13" i="16"/>
  <c r="AK14" i="16"/>
  <c r="AK15" i="16"/>
  <c r="AK16" i="16"/>
  <c r="AK17" i="16"/>
  <c r="AK18" i="16"/>
  <c r="AK19" i="16"/>
  <c r="AK20" i="16"/>
  <c r="AK21" i="16"/>
  <c r="AK22" i="16"/>
  <c r="AK23" i="16"/>
  <c r="AK24" i="16"/>
  <c r="AK25" i="16"/>
  <c r="AK26" i="16"/>
  <c r="AK27" i="16"/>
  <c r="AK28" i="16"/>
  <c r="AK29" i="16"/>
  <c r="AK30" i="16"/>
  <c r="AK31" i="16"/>
  <c r="AK32" i="16"/>
  <c r="AK33" i="16"/>
  <c r="AK34" i="16"/>
  <c r="AK35" i="16"/>
  <c r="AK36" i="16"/>
  <c r="AK37" i="16"/>
  <c r="AK38" i="16"/>
  <c r="AK39" i="16"/>
  <c r="AK40" i="16"/>
  <c r="AK41" i="16"/>
  <c r="AK42" i="16"/>
  <c r="AK43" i="16"/>
  <c r="AK44" i="16"/>
  <c r="AK45" i="16"/>
  <c r="AK46" i="16"/>
  <c r="AK47" i="16"/>
  <c r="AK48" i="16"/>
  <c r="AK49" i="16"/>
  <c r="AK50" i="16"/>
  <c r="AK51" i="16"/>
  <c r="AK52" i="16"/>
  <c r="AK53" i="16"/>
  <c r="AK54" i="16"/>
  <c r="AK55" i="16"/>
  <c r="AK56" i="16"/>
  <c r="AK57" i="16"/>
  <c r="AK58" i="16"/>
  <c r="AK59" i="16"/>
  <c r="AK60" i="16"/>
  <c r="AK61" i="16"/>
  <c r="AK62" i="16"/>
  <c r="AK63" i="16"/>
  <c r="AK64" i="16"/>
  <c r="AK65" i="16"/>
  <c r="AK6" i="16"/>
  <c r="W6" i="12"/>
  <c r="V7" i="12"/>
  <c r="V8" i="12"/>
  <c r="V9" i="12"/>
  <c r="V10" i="12"/>
  <c r="V11" i="12"/>
  <c r="V12" i="12"/>
  <c r="V13" i="12"/>
  <c r="V14" i="12"/>
  <c r="V15" i="12"/>
  <c r="V16" i="12"/>
  <c r="V17" i="12"/>
  <c r="V18" i="12"/>
  <c r="V19" i="12"/>
  <c r="V20" i="12"/>
  <c r="V21" i="12"/>
  <c r="V22" i="12"/>
  <c r="V23" i="12"/>
  <c r="V24" i="12"/>
  <c r="V25" i="12"/>
  <c r="V26" i="12"/>
  <c r="V27" i="12"/>
  <c r="V28" i="12"/>
  <c r="V29" i="12"/>
  <c r="V30" i="12"/>
  <c r="V31" i="12"/>
  <c r="V32" i="12"/>
  <c r="V33" i="12"/>
  <c r="V34" i="12"/>
  <c r="V35" i="12"/>
  <c r="V36" i="12"/>
  <c r="V37" i="12"/>
  <c r="V38" i="12"/>
  <c r="V39" i="12"/>
  <c r="V40" i="12"/>
  <c r="V41" i="12"/>
  <c r="V42" i="12"/>
  <c r="V43" i="12"/>
  <c r="V44" i="12"/>
  <c r="V45" i="12"/>
  <c r="V46" i="12"/>
  <c r="V47" i="12"/>
  <c r="V48" i="12"/>
  <c r="V49" i="12"/>
  <c r="V50" i="12"/>
  <c r="V51" i="12"/>
  <c r="V52" i="12"/>
  <c r="V53" i="12"/>
  <c r="V54" i="12"/>
  <c r="V55" i="12"/>
  <c r="V56" i="12"/>
  <c r="V57" i="12"/>
  <c r="V58" i="12"/>
  <c r="V59" i="12"/>
  <c r="V60" i="12"/>
  <c r="V61" i="12"/>
  <c r="V62" i="12"/>
  <c r="V63" i="12"/>
  <c r="V64" i="12"/>
  <c r="V65" i="12"/>
  <c r="V66" i="12"/>
  <c r="V67" i="12"/>
  <c r="V68" i="12"/>
  <c r="V69" i="12"/>
  <c r="V70" i="12"/>
  <c r="V71" i="12"/>
  <c r="V72" i="12"/>
  <c r="V73" i="12"/>
  <c r="V74" i="12"/>
  <c r="V75" i="12"/>
  <c r="V76" i="12"/>
  <c r="V77" i="12"/>
  <c r="V78" i="12"/>
  <c r="V79" i="12"/>
  <c r="V80" i="12"/>
  <c r="V81" i="12"/>
  <c r="V82" i="12"/>
  <c r="V83" i="12"/>
  <c r="V84" i="12"/>
  <c r="V85" i="12"/>
  <c r="V86" i="12"/>
  <c r="V87" i="12"/>
  <c r="V88" i="12"/>
  <c r="V89" i="12"/>
  <c r="V90" i="12"/>
  <c r="V91" i="12"/>
  <c r="V92" i="12"/>
  <c r="V93" i="12"/>
  <c r="V94" i="12"/>
  <c r="V95" i="12"/>
  <c r="V96" i="12"/>
  <c r="V97" i="12"/>
  <c r="V98" i="12"/>
  <c r="V99" i="12"/>
  <c r="V100" i="12"/>
  <c r="V101" i="12"/>
  <c r="V102" i="12"/>
  <c r="V103" i="12"/>
  <c r="V104" i="12"/>
  <c r="V105" i="12"/>
  <c r="V106" i="12"/>
  <c r="V107" i="12"/>
  <c r="V108" i="12"/>
  <c r="V109" i="12"/>
  <c r="V110" i="12"/>
  <c r="V111" i="12"/>
  <c r="V112" i="12"/>
  <c r="V113" i="12"/>
  <c r="V114" i="12"/>
  <c r="V115" i="12"/>
  <c r="V116" i="12"/>
  <c r="V117" i="12"/>
  <c r="V118" i="12"/>
  <c r="V119" i="12"/>
  <c r="V120" i="12"/>
  <c r="V121" i="12"/>
  <c r="V122" i="12"/>
  <c r="V123" i="12"/>
  <c r="V124" i="12"/>
  <c r="V125" i="12"/>
  <c r="V126" i="12"/>
  <c r="V127" i="12"/>
  <c r="V128" i="12"/>
  <c r="V129" i="12"/>
  <c r="V130" i="12"/>
  <c r="V131" i="12"/>
  <c r="V132" i="12"/>
  <c r="V133" i="12"/>
  <c r="V134" i="12"/>
  <c r="V135" i="12"/>
  <c r="V136" i="12"/>
  <c r="V137" i="12"/>
  <c r="V138" i="12"/>
  <c r="V139" i="12"/>
  <c r="V140" i="12"/>
  <c r="V141" i="12"/>
  <c r="V142" i="12"/>
  <c r="V143" i="12"/>
  <c r="V144" i="12"/>
  <c r="V145" i="12"/>
  <c r="V146" i="12"/>
  <c r="V147" i="12"/>
  <c r="V148" i="12"/>
  <c r="V149" i="12"/>
  <c r="V150" i="12"/>
  <c r="V151" i="12"/>
  <c r="V152" i="12"/>
  <c r="V153" i="12"/>
  <c r="V154" i="12"/>
  <c r="V155" i="12"/>
  <c r="V156" i="12"/>
  <c r="V157" i="12"/>
  <c r="V158" i="12"/>
  <c r="V159" i="12"/>
  <c r="V160" i="12"/>
  <c r="V161" i="12"/>
  <c r="V162" i="12"/>
  <c r="V163" i="12"/>
  <c r="V164" i="12"/>
  <c r="V165" i="12"/>
  <c r="V166" i="12"/>
  <c r="V167" i="12"/>
  <c r="V168" i="12"/>
  <c r="V169" i="12"/>
  <c r="V170" i="12"/>
  <c r="V171" i="12"/>
  <c r="V172" i="12"/>
  <c r="V173" i="12"/>
  <c r="V174" i="12"/>
  <c r="V175" i="12"/>
  <c r="V176" i="12"/>
  <c r="V177" i="12"/>
  <c r="V178" i="12"/>
  <c r="V179" i="12"/>
  <c r="V180" i="12"/>
  <c r="V181" i="12"/>
  <c r="V182" i="12"/>
  <c r="V183" i="12"/>
  <c r="V184" i="12"/>
  <c r="V185" i="12"/>
  <c r="V186" i="12"/>
  <c r="V187" i="12"/>
  <c r="V188" i="12"/>
  <c r="V189" i="12"/>
  <c r="V190" i="12"/>
  <c r="V191" i="12"/>
  <c r="V192" i="12"/>
  <c r="V193" i="12"/>
  <c r="V194" i="12"/>
  <c r="V195" i="12"/>
  <c r="V196" i="12"/>
  <c r="V197" i="12"/>
  <c r="V198" i="12"/>
  <c r="V199" i="12"/>
  <c r="V200" i="12"/>
  <c r="V201" i="12"/>
  <c r="V202" i="12"/>
  <c r="V203" i="12"/>
  <c r="V204" i="12"/>
  <c r="V205" i="12"/>
  <c r="V206" i="12"/>
  <c r="V207" i="12"/>
  <c r="V208" i="12"/>
  <c r="V209" i="12"/>
  <c r="V210" i="12"/>
  <c r="V211" i="12"/>
  <c r="V212" i="12"/>
  <c r="V213" i="12"/>
  <c r="V214" i="12"/>
  <c r="V215" i="12"/>
  <c r="V216" i="12"/>
  <c r="V217" i="12"/>
  <c r="V218" i="12"/>
  <c r="V219" i="12"/>
  <c r="V220" i="12"/>
  <c r="V221" i="12"/>
  <c r="V222" i="12"/>
  <c r="V223" i="12"/>
  <c r="V224" i="12"/>
  <c r="V225" i="12"/>
  <c r="V226" i="12"/>
  <c r="V227" i="12"/>
  <c r="V228" i="12"/>
  <c r="V229" i="12"/>
  <c r="V230" i="12"/>
  <c r="V231" i="12"/>
  <c r="V232" i="12"/>
  <c r="V233" i="12"/>
  <c r="V234" i="12"/>
  <c r="V235" i="12"/>
  <c r="V236" i="12"/>
  <c r="V237" i="12"/>
  <c r="V238" i="12"/>
  <c r="V239" i="12"/>
  <c r="V240" i="12"/>
  <c r="V241" i="12"/>
  <c r="V242" i="12"/>
  <c r="V243" i="12"/>
  <c r="V244" i="12"/>
  <c r="V245" i="12"/>
  <c r="V246" i="12"/>
  <c r="V247" i="12"/>
  <c r="V248" i="12"/>
  <c r="V249" i="12"/>
  <c r="V250" i="12"/>
  <c r="V251" i="12"/>
  <c r="V252" i="12"/>
  <c r="V253" i="12"/>
  <c r="V254" i="12"/>
  <c r="V255" i="12"/>
  <c r="V256" i="12"/>
  <c r="V257" i="12"/>
  <c r="V258" i="12"/>
  <c r="V259" i="12"/>
  <c r="V260" i="12"/>
  <c r="V261" i="12"/>
  <c r="V262" i="12"/>
  <c r="V263" i="12"/>
  <c r="V264" i="12"/>
  <c r="V265" i="12"/>
  <c r="V266" i="12"/>
  <c r="V267" i="12"/>
  <c r="V268" i="12"/>
  <c r="V269" i="12"/>
  <c r="V270" i="12"/>
  <c r="V271" i="12"/>
  <c r="V272" i="12"/>
  <c r="V273" i="12"/>
  <c r="V274" i="12"/>
  <c r="V275" i="12"/>
  <c r="V276" i="12"/>
  <c r="V277" i="12"/>
  <c r="V278" i="12"/>
  <c r="V279" i="12"/>
  <c r="V280" i="12"/>
  <c r="V281" i="12"/>
  <c r="V282" i="12"/>
  <c r="V283" i="12"/>
  <c r="V284" i="12"/>
  <c r="V285" i="12"/>
  <c r="V286" i="12"/>
  <c r="V287" i="12"/>
  <c r="V288" i="12"/>
  <c r="V289" i="12"/>
  <c r="V290" i="12"/>
  <c r="V291" i="12"/>
  <c r="V292" i="12"/>
  <c r="V293" i="12"/>
  <c r="V294" i="12"/>
  <c r="V295" i="12"/>
  <c r="V296" i="12"/>
  <c r="V297" i="12"/>
  <c r="V298" i="12"/>
  <c r="V299" i="12"/>
  <c r="V300" i="12"/>
  <c r="V301" i="12"/>
  <c r="V302" i="12"/>
  <c r="V303" i="12"/>
  <c r="V304" i="12"/>
  <c r="V305" i="12"/>
  <c r="V306" i="12"/>
  <c r="V307" i="12"/>
  <c r="V308" i="12"/>
  <c r="V309" i="12"/>
  <c r="V310" i="12"/>
  <c r="V311" i="12"/>
  <c r="V312" i="12"/>
  <c r="V313" i="12"/>
  <c r="V314" i="12"/>
  <c r="V315" i="12"/>
  <c r="V316" i="12"/>
  <c r="V317" i="12"/>
  <c r="V318" i="12"/>
  <c r="V319" i="12"/>
  <c r="V320" i="12"/>
  <c r="V321" i="12"/>
  <c r="V322" i="12"/>
  <c r="V323" i="12"/>
  <c r="V324" i="12"/>
  <c r="V325" i="12"/>
  <c r="V326" i="12"/>
  <c r="V327" i="12"/>
  <c r="V328" i="12"/>
  <c r="V329" i="12"/>
  <c r="V330" i="12"/>
  <c r="V331" i="12"/>
  <c r="V332" i="12"/>
  <c r="V333" i="12"/>
  <c r="V334" i="12"/>
  <c r="V335" i="12"/>
  <c r="V336" i="12"/>
  <c r="V337" i="12"/>
  <c r="V338" i="12"/>
  <c r="V339" i="12"/>
  <c r="V340" i="12"/>
  <c r="V341" i="12"/>
  <c r="V342" i="12"/>
  <c r="V343" i="12"/>
  <c r="V344" i="12"/>
  <c r="V345" i="12"/>
  <c r="V346" i="12"/>
  <c r="V347" i="12"/>
  <c r="V348" i="12"/>
  <c r="V349" i="12"/>
  <c r="V350" i="12"/>
  <c r="V351" i="12"/>
  <c r="V352" i="12"/>
  <c r="V353" i="12"/>
  <c r="V354" i="12"/>
  <c r="V355" i="12"/>
  <c r="V356" i="12"/>
  <c r="V357" i="12"/>
  <c r="V358" i="12"/>
  <c r="V359" i="12"/>
  <c r="V360" i="12"/>
  <c r="V361" i="12"/>
  <c r="V362" i="12"/>
  <c r="V363" i="12"/>
  <c r="V364" i="12"/>
  <c r="V365" i="12"/>
  <c r="V366" i="12"/>
  <c r="V367" i="12"/>
  <c r="V368" i="12"/>
  <c r="V369" i="12"/>
  <c r="V370" i="12"/>
  <c r="V371" i="12"/>
  <c r="V372" i="12"/>
  <c r="V373" i="12"/>
  <c r="V374" i="12"/>
  <c r="V375" i="12"/>
  <c r="V376" i="12"/>
  <c r="V377" i="12"/>
  <c r="V378" i="12"/>
  <c r="V379" i="12"/>
  <c r="V380" i="12"/>
  <c r="V381" i="12"/>
  <c r="V382" i="12"/>
  <c r="V383" i="12"/>
  <c r="V384" i="12"/>
  <c r="V385" i="12"/>
  <c r="V386" i="12"/>
  <c r="V387" i="12"/>
  <c r="V388" i="12"/>
  <c r="V389" i="12"/>
  <c r="V390" i="12"/>
  <c r="V391" i="12"/>
  <c r="V392" i="12"/>
  <c r="V393" i="12"/>
  <c r="V394" i="12"/>
  <c r="V395" i="12"/>
  <c r="V396" i="12"/>
  <c r="V397" i="12"/>
  <c r="V398" i="12"/>
  <c r="V399" i="12"/>
  <c r="V400" i="12"/>
  <c r="V401" i="12"/>
  <c r="V402" i="12"/>
  <c r="V403" i="12"/>
  <c r="V404" i="12"/>
  <c r="V405" i="12"/>
  <c r="V406" i="12"/>
  <c r="V407" i="12"/>
  <c r="V408" i="12"/>
  <c r="V409" i="12"/>
  <c r="V410" i="12"/>
  <c r="V411" i="12"/>
  <c r="V412" i="12"/>
  <c r="V413" i="12"/>
  <c r="V414" i="12"/>
  <c r="V415" i="12"/>
  <c r="V416" i="12"/>
  <c r="V417" i="12"/>
  <c r="V418" i="12"/>
  <c r="V419" i="12"/>
  <c r="V420" i="12"/>
  <c r="V421" i="12"/>
  <c r="V422" i="12"/>
  <c r="V423" i="12"/>
  <c r="V424" i="12"/>
  <c r="V425" i="12"/>
  <c r="V426" i="12"/>
  <c r="V427" i="12"/>
  <c r="V428" i="12"/>
  <c r="V429" i="12"/>
  <c r="V430" i="12"/>
  <c r="V431" i="12"/>
  <c r="V432" i="12"/>
  <c r="V433" i="12"/>
  <c r="V434" i="12"/>
  <c r="V435" i="12"/>
  <c r="V436" i="12"/>
  <c r="V437" i="12"/>
  <c r="V438" i="12"/>
  <c r="V439" i="12"/>
  <c r="V440" i="12"/>
  <c r="V441" i="12"/>
  <c r="V442" i="12"/>
  <c r="V443" i="12"/>
  <c r="V444" i="12"/>
  <c r="V445" i="12"/>
  <c r="V446" i="12"/>
  <c r="V447" i="12"/>
  <c r="V448" i="12"/>
  <c r="V449" i="12"/>
  <c r="V450" i="12"/>
  <c r="V451" i="12"/>
  <c r="V452" i="12"/>
  <c r="V453" i="12"/>
  <c r="V454" i="12"/>
  <c r="V455" i="12"/>
  <c r="V456" i="12"/>
  <c r="V457" i="12"/>
  <c r="V458" i="12"/>
  <c r="V459" i="12"/>
  <c r="V460" i="12"/>
  <c r="V461" i="12"/>
  <c r="V462" i="12"/>
  <c r="V463" i="12"/>
  <c r="V464" i="12"/>
  <c r="V465" i="12"/>
  <c r="V466" i="12"/>
  <c r="V467" i="12"/>
  <c r="V468" i="12"/>
  <c r="V469" i="12"/>
  <c r="V470" i="12"/>
  <c r="V471" i="12"/>
  <c r="V472" i="12"/>
  <c r="V473" i="12"/>
  <c r="V474" i="12"/>
  <c r="V475" i="12"/>
  <c r="V476" i="12"/>
  <c r="V477" i="12"/>
  <c r="V478" i="12"/>
  <c r="V479" i="12"/>
  <c r="V480" i="12"/>
  <c r="V481" i="12"/>
  <c r="V482" i="12"/>
  <c r="V483" i="12"/>
  <c r="V484" i="12"/>
  <c r="V485" i="12"/>
  <c r="V486" i="12"/>
  <c r="V487" i="12"/>
  <c r="V488" i="12"/>
  <c r="V489" i="12"/>
  <c r="V490" i="12"/>
  <c r="V491" i="12"/>
  <c r="V492" i="12"/>
  <c r="V493" i="12"/>
  <c r="V494" i="12"/>
  <c r="V495" i="12"/>
  <c r="V496" i="12"/>
  <c r="V497" i="12"/>
  <c r="V498" i="12"/>
  <c r="V499" i="12"/>
  <c r="V500" i="12"/>
  <c r="V501" i="12"/>
  <c r="V502" i="12"/>
  <c r="V503" i="12"/>
  <c r="V504" i="12"/>
  <c r="V505" i="12"/>
  <c r="V506" i="12"/>
  <c r="V507" i="12"/>
  <c r="V508" i="12"/>
  <c r="V509" i="12"/>
  <c r="V510" i="12"/>
  <c r="V511" i="12"/>
  <c r="V512" i="12"/>
  <c r="V513" i="12"/>
  <c r="V514" i="12"/>
  <c r="V515" i="12"/>
  <c r="V516" i="12"/>
  <c r="V517" i="12"/>
  <c r="V518" i="12"/>
  <c r="V519" i="12"/>
  <c r="V520" i="12"/>
  <c r="V521" i="12"/>
  <c r="V522" i="12"/>
  <c r="V523" i="12"/>
  <c r="V524" i="12"/>
  <c r="V525" i="12"/>
  <c r="V526" i="12"/>
  <c r="V527" i="12"/>
  <c r="V528" i="12"/>
  <c r="V529" i="12"/>
  <c r="V530" i="12"/>
  <c r="V531" i="12"/>
  <c r="V532" i="12"/>
  <c r="V533" i="12"/>
  <c r="V534" i="12"/>
  <c r="V535" i="12"/>
  <c r="V536" i="12"/>
  <c r="V537" i="12"/>
  <c r="V538" i="12"/>
  <c r="V539" i="12"/>
  <c r="V540" i="12"/>
  <c r="V541" i="12"/>
  <c r="V542" i="12"/>
  <c r="V543" i="12"/>
  <c r="V544" i="12"/>
  <c r="V545" i="12"/>
  <c r="V546" i="12"/>
  <c r="V547" i="12"/>
  <c r="V548" i="12"/>
  <c r="V549" i="12"/>
  <c r="V550" i="12"/>
  <c r="V551" i="12"/>
  <c r="V552" i="12"/>
  <c r="V553" i="12"/>
  <c r="V554" i="12"/>
  <c r="V555" i="12"/>
  <c r="V556" i="12"/>
  <c r="V557" i="12"/>
  <c r="V558" i="12"/>
  <c r="V559" i="12"/>
  <c r="V560" i="12"/>
  <c r="V561" i="12"/>
  <c r="V562" i="12"/>
  <c r="V563" i="12"/>
  <c r="V564" i="12"/>
  <c r="V565" i="12"/>
  <c r="V566" i="12"/>
  <c r="V567" i="12"/>
  <c r="V568" i="12"/>
  <c r="V569" i="12"/>
  <c r="V570" i="12"/>
  <c r="V571" i="12"/>
  <c r="V572" i="12"/>
  <c r="V573" i="12"/>
  <c r="V574" i="12"/>
  <c r="V575" i="12"/>
  <c r="V576" i="12"/>
  <c r="V577" i="12"/>
  <c r="V578" i="12"/>
  <c r="V579" i="12"/>
  <c r="V580" i="12"/>
  <c r="V581" i="12"/>
  <c r="V582" i="12"/>
  <c r="V583" i="12"/>
  <c r="V584" i="12"/>
  <c r="V585" i="12"/>
  <c r="V586" i="12"/>
  <c r="V587" i="12"/>
  <c r="V588" i="12"/>
  <c r="V589" i="12"/>
  <c r="V590" i="12"/>
  <c r="V591" i="12"/>
  <c r="V592" i="12"/>
  <c r="V593" i="12"/>
  <c r="V594" i="12"/>
  <c r="V595" i="12"/>
  <c r="V596" i="12"/>
  <c r="V597" i="12"/>
  <c r="V598" i="12"/>
  <c r="V599" i="12"/>
  <c r="V600" i="12"/>
  <c r="V601" i="12"/>
  <c r="V602" i="12"/>
  <c r="V603" i="12"/>
  <c r="V604" i="12"/>
  <c r="V605" i="12"/>
  <c r="V606" i="12"/>
  <c r="V607" i="12"/>
  <c r="V608" i="12"/>
  <c r="V609" i="12"/>
  <c r="V610" i="12"/>
  <c r="V611" i="12"/>
  <c r="V612" i="12"/>
  <c r="V613" i="12"/>
  <c r="V614" i="12"/>
  <c r="V615" i="12"/>
  <c r="V616" i="12"/>
  <c r="V617" i="12"/>
  <c r="V618" i="12"/>
  <c r="V619" i="12"/>
  <c r="V620" i="12"/>
  <c r="V621" i="12"/>
  <c r="V622" i="12"/>
  <c r="V623" i="12"/>
  <c r="V624" i="12"/>
  <c r="V625" i="12"/>
  <c r="V626" i="12"/>
  <c r="V627" i="12"/>
  <c r="V628" i="12"/>
  <c r="V629" i="12"/>
  <c r="V630" i="12"/>
  <c r="V631" i="12"/>
  <c r="V632" i="12"/>
  <c r="V633" i="12"/>
  <c r="V634" i="12"/>
  <c r="V635" i="12"/>
  <c r="V636" i="12"/>
  <c r="V637" i="12"/>
  <c r="V638" i="12"/>
  <c r="V639" i="12"/>
  <c r="V640" i="12"/>
  <c r="V641" i="12"/>
  <c r="V642" i="12"/>
  <c r="V643" i="12"/>
  <c r="V644" i="12"/>
  <c r="V645" i="12"/>
  <c r="V646" i="12"/>
  <c r="V647" i="12"/>
  <c r="V648" i="12"/>
  <c r="V649" i="12"/>
  <c r="V650" i="12"/>
  <c r="V651" i="12"/>
  <c r="V652" i="12"/>
  <c r="V653" i="12"/>
  <c r="V654" i="12"/>
  <c r="V655" i="12"/>
  <c r="V656" i="12"/>
  <c r="V657" i="12"/>
  <c r="V658" i="12"/>
  <c r="V659" i="12"/>
  <c r="V660" i="12"/>
  <c r="V661" i="12"/>
  <c r="V662" i="12"/>
  <c r="V663" i="12"/>
  <c r="V664" i="12"/>
  <c r="V665" i="12"/>
  <c r="V666" i="12"/>
  <c r="V667" i="12"/>
  <c r="V668" i="12"/>
  <c r="V669" i="12"/>
  <c r="V670" i="12"/>
  <c r="V671" i="12"/>
  <c r="V672" i="12"/>
  <c r="V673" i="12"/>
  <c r="V674" i="12"/>
  <c r="V675" i="12"/>
  <c r="V676" i="12"/>
  <c r="V677" i="12"/>
  <c r="V678" i="12"/>
  <c r="V679" i="12"/>
  <c r="V680" i="12"/>
  <c r="V681" i="12"/>
  <c r="V682" i="12"/>
  <c r="V683" i="12"/>
  <c r="V684" i="12"/>
  <c r="V685" i="12"/>
  <c r="V686" i="12"/>
  <c r="V687" i="12"/>
  <c r="V688" i="12"/>
  <c r="V689" i="12"/>
  <c r="V690" i="12"/>
  <c r="V691" i="12"/>
  <c r="V692" i="12"/>
  <c r="V693" i="12"/>
  <c r="V694" i="12"/>
  <c r="V695" i="12"/>
  <c r="V696" i="12"/>
  <c r="V697" i="12"/>
  <c r="V698" i="12"/>
  <c r="V699" i="12"/>
  <c r="V700" i="12"/>
  <c r="V701" i="12"/>
  <c r="V702" i="12"/>
  <c r="V703" i="12"/>
  <c r="V704" i="12"/>
  <c r="V705" i="12"/>
  <c r="V706" i="12"/>
  <c r="V707" i="12"/>
  <c r="V708" i="12"/>
  <c r="V709" i="12"/>
  <c r="V710" i="12"/>
  <c r="V711" i="12"/>
  <c r="V712" i="12"/>
  <c r="V713" i="12"/>
  <c r="V714" i="12"/>
  <c r="V715" i="12"/>
  <c r="V716" i="12"/>
  <c r="V717" i="12"/>
  <c r="V718" i="12"/>
  <c r="V719" i="12"/>
  <c r="V720" i="12"/>
  <c r="V721" i="12"/>
  <c r="V722" i="12"/>
  <c r="V723" i="12"/>
  <c r="V724" i="12"/>
  <c r="V725" i="12"/>
  <c r="V726" i="12"/>
  <c r="V727" i="12"/>
  <c r="V728" i="12"/>
  <c r="V729" i="12"/>
  <c r="V730" i="12"/>
  <c r="V731" i="12"/>
  <c r="V732" i="12"/>
  <c r="V733" i="12"/>
  <c r="V734" i="12"/>
  <c r="V735" i="12"/>
  <c r="V736" i="12"/>
  <c r="V737" i="12"/>
  <c r="V738" i="12"/>
  <c r="V739" i="12"/>
  <c r="V740" i="12"/>
  <c r="V741" i="12"/>
  <c r="V742" i="12"/>
  <c r="V743" i="12"/>
  <c r="V744" i="12"/>
  <c r="V745" i="12"/>
  <c r="V746" i="12"/>
  <c r="V747" i="12"/>
  <c r="V748" i="12"/>
  <c r="V749" i="12"/>
  <c r="V750" i="12"/>
  <c r="V751" i="12"/>
  <c r="V752" i="12"/>
  <c r="V753" i="12"/>
  <c r="V754" i="12"/>
  <c r="V755" i="12"/>
  <c r="V756" i="12"/>
  <c r="V757" i="12"/>
  <c r="V758" i="12"/>
  <c r="V759" i="12"/>
  <c r="V760" i="12"/>
  <c r="V761" i="12"/>
  <c r="V762" i="12"/>
  <c r="V763" i="12"/>
  <c r="V764" i="12"/>
  <c r="V765" i="12"/>
  <c r="V766" i="12"/>
  <c r="V767" i="12"/>
  <c r="V768" i="12"/>
  <c r="V769" i="12"/>
  <c r="V770" i="12"/>
  <c r="V771" i="12"/>
  <c r="V772" i="12"/>
  <c r="V773" i="12"/>
  <c r="V774" i="12"/>
  <c r="V775" i="12"/>
  <c r="V776" i="12"/>
  <c r="V777" i="12"/>
  <c r="V778" i="12"/>
  <c r="V779" i="12"/>
  <c r="V780" i="12"/>
  <c r="V781" i="12"/>
  <c r="V782" i="12"/>
  <c r="V783" i="12"/>
  <c r="V784" i="12"/>
  <c r="V785" i="12"/>
  <c r="V786" i="12"/>
  <c r="V787" i="12"/>
  <c r="V788" i="12"/>
  <c r="V789" i="12"/>
  <c r="V790" i="12"/>
  <c r="V791" i="12"/>
  <c r="V792" i="12"/>
  <c r="V793" i="12"/>
  <c r="V794" i="12"/>
  <c r="V795" i="12"/>
  <c r="V796" i="12"/>
  <c r="V797" i="12"/>
  <c r="V798" i="12"/>
  <c r="V799" i="12"/>
  <c r="V800" i="12"/>
  <c r="V801" i="12"/>
  <c r="V802" i="12"/>
  <c r="V803" i="12"/>
  <c r="V804" i="12"/>
  <c r="V805" i="12"/>
  <c r="V806" i="12"/>
  <c r="V807" i="12"/>
  <c r="V808" i="12"/>
  <c r="V809" i="12"/>
  <c r="V810" i="12"/>
  <c r="V811" i="12"/>
  <c r="V812" i="12"/>
  <c r="V813" i="12"/>
  <c r="V814" i="12"/>
  <c r="V815" i="12"/>
  <c r="V816" i="12"/>
  <c r="V817" i="12"/>
  <c r="V818" i="12"/>
  <c r="V819" i="12"/>
  <c r="V820" i="12"/>
  <c r="V821" i="12"/>
  <c r="V822" i="12"/>
  <c r="V823" i="12"/>
  <c r="V824" i="12"/>
  <c r="V825" i="12"/>
  <c r="V826" i="12"/>
  <c r="V827" i="12"/>
  <c r="V828" i="12"/>
  <c r="V829" i="12"/>
  <c r="V830" i="12"/>
  <c r="V831" i="12"/>
  <c r="V832" i="12"/>
  <c r="V833" i="12"/>
  <c r="V834" i="12"/>
  <c r="V835" i="12"/>
  <c r="V836" i="12"/>
  <c r="V837" i="12"/>
  <c r="V838" i="12"/>
  <c r="V839" i="12"/>
  <c r="V840" i="12"/>
  <c r="V841" i="12"/>
  <c r="V842" i="12"/>
  <c r="V843" i="12"/>
  <c r="V844" i="12"/>
  <c r="V845" i="12"/>
  <c r="V846" i="12"/>
  <c r="V847" i="12"/>
  <c r="V848" i="12"/>
  <c r="V849" i="12"/>
  <c r="V850" i="12"/>
  <c r="V851" i="12"/>
  <c r="V852" i="12"/>
  <c r="V853" i="12"/>
  <c r="V854" i="12"/>
  <c r="V855" i="12"/>
  <c r="V856" i="12"/>
  <c r="V857" i="12"/>
  <c r="V858" i="12"/>
  <c r="V859" i="12"/>
  <c r="V860" i="12"/>
  <c r="V861" i="12"/>
  <c r="V862" i="12"/>
  <c r="V863" i="12"/>
  <c r="V864" i="12"/>
  <c r="V865" i="12"/>
  <c r="V866" i="12"/>
  <c r="V867" i="12"/>
  <c r="V868" i="12"/>
  <c r="V869" i="12"/>
  <c r="V870" i="12"/>
  <c r="V871" i="12"/>
  <c r="V872" i="12"/>
  <c r="V873" i="12"/>
  <c r="V874" i="12"/>
  <c r="V875" i="12"/>
  <c r="V876" i="12"/>
  <c r="V877" i="12"/>
  <c r="V878" i="12"/>
  <c r="V879" i="12"/>
  <c r="V880" i="12"/>
  <c r="V881" i="12"/>
  <c r="V882" i="12"/>
  <c r="V883" i="12"/>
  <c r="V884" i="12"/>
  <c r="V885" i="12"/>
  <c r="V886" i="12"/>
  <c r="V887" i="12"/>
  <c r="V888" i="12"/>
  <c r="V889" i="12"/>
  <c r="V890" i="12"/>
  <c r="V891" i="12"/>
  <c r="V892" i="12"/>
  <c r="V893" i="12"/>
  <c r="V894" i="12"/>
  <c r="V895" i="12"/>
  <c r="V896" i="12"/>
  <c r="V897" i="12"/>
  <c r="V898" i="12"/>
  <c r="V899" i="12"/>
  <c r="V900" i="12"/>
  <c r="V901" i="12"/>
  <c r="V902" i="12"/>
  <c r="V903" i="12"/>
  <c r="V904" i="12"/>
  <c r="V905" i="12"/>
  <c r="V906" i="12"/>
  <c r="V907" i="12"/>
  <c r="V908" i="12"/>
  <c r="V909" i="12"/>
  <c r="V910" i="12"/>
  <c r="V911" i="12"/>
  <c r="V912" i="12"/>
  <c r="V913" i="12"/>
  <c r="V914" i="12"/>
  <c r="V915" i="12"/>
  <c r="V916" i="12"/>
  <c r="V917" i="12"/>
  <c r="V918" i="12"/>
  <c r="V919" i="12"/>
  <c r="V920" i="12"/>
  <c r="V921" i="12"/>
  <c r="V922" i="12"/>
  <c r="V923" i="12"/>
  <c r="V924" i="12"/>
  <c r="V925" i="12"/>
  <c r="V926" i="12"/>
  <c r="V927" i="12"/>
  <c r="V928" i="12"/>
  <c r="V929" i="12"/>
  <c r="V930" i="12"/>
  <c r="V931" i="12"/>
  <c r="V932" i="12"/>
  <c r="V933" i="12"/>
  <c r="V934" i="12"/>
  <c r="V935" i="12"/>
  <c r="V936" i="12"/>
  <c r="V937" i="12"/>
  <c r="V938" i="12"/>
  <c r="V939" i="12"/>
  <c r="V940" i="12"/>
  <c r="V941" i="12"/>
  <c r="V942" i="12"/>
  <c r="V943" i="12"/>
  <c r="V944" i="12"/>
  <c r="V945" i="12"/>
  <c r="V946" i="12"/>
  <c r="V947" i="12"/>
  <c r="V948" i="12"/>
  <c r="V949" i="12"/>
  <c r="V950" i="12"/>
  <c r="V951" i="12"/>
  <c r="V952" i="12"/>
  <c r="V953" i="12"/>
  <c r="V954" i="12"/>
  <c r="V955" i="12"/>
  <c r="V956" i="12"/>
  <c r="V957" i="12"/>
  <c r="V958" i="12"/>
  <c r="V959" i="12"/>
  <c r="V960" i="12"/>
  <c r="V961" i="12"/>
  <c r="V962" i="12"/>
  <c r="V963" i="12"/>
  <c r="V964" i="12"/>
  <c r="V965" i="12"/>
  <c r="V966" i="12"/>
  <c r="V967" i="12"/>
  <c r="V968" i="12"/>
  <c r="V969" i="12"/>
  <c r="V970" i="12"/>
  <c r="V971" i="12"/>
  <c r="V972" i="12"/>
  <c r="V973" i="12"/>
  <c r="V974" i="12"/>
  <c r="V975" i="12"/>
  <c r="V976" i="12"/>
  <c r="V977" i="12"/>
  <c r="V978" i="12"/>
  <c r="V979" i="12"/>
  <c r="V980" i="12"/>
  <c r="V981" i="12"/>
  <c r="V982" i="12"/>
  <c r="V983" i="12"/>
  <c r="V984" i="12"/>
  <c r="V985" i="12"/>
  <c r="V986" i="12"/>
  <c r="V987" i="12"/>
  <c r="V988" i="12"/>
  <c r="V989" i="12"/>
  <c r="V990" i="12"/>
  <c r="V991" i="12"/>
  <c r="V992" i="12"/>
  <c r="V993" i="12"/>
  <c r="V994" i="12"/>
  <c r="V995" i="12"/>
  <c r="V996" i="12"/>
  <c r="V997" i="12"/>
  <c r="V998" i="12"/>
  <c r="V999" i="12"/>
  <c r="V1000" i="12"/>
  <c r="V1001" i="12"/>
  <c r="V1002" i="12"/>
  <c r="V1003" i="12"/>
  <c r="V1004" i="12"/>
  <c r="V1005" i="12"/>
  <c r="V1006" i="12"/>
  <c r="V1007" i="12"/>
  <c r="V1008" i="12"/>
  <c r="V1009" i="12"/>
  <c r="V1010" i="12"/>
  <c r="V1011" i="12"/>
  <c r="V1012" i="12"/>
  <c r="V1013" i="12"/>
  <c r="V1014" i="12"/>
  <c r="V1015" i="12"/>
  <c r="V1016" i="12"/>
  <c r="V1017" i="12"/>
  <c r="V1018" i="12"/>
  <c r="V1019" i="12"/>
  <c r="V1020" i="12"/>
  <c r="V1021" i="12"/>
  <c r="V1022" i="12"/>
  <c r="V1023" i="12"/>
  <c r="V1024" i="12"/>
  <c r="V1025" i="12"/>
  <c r="V1026" i="12"/>
  <c r="V1027" i="12"/>
  <c r="V1028" i="12"/>
  <c r="V1029" i="12"/>
  <c r="V1030" i="12"/>
  <c r="V1031" i="12"/>
  <c r="V1032" i="12"/>
  <c r="V1033" i="12"/>
  <c r="V1034" i="12"/>
  <c r="V1035" i="12"/>
  <c r="V1036" i="12"/>
  <c r="V1037" i="12"/>
  <c r="V1038" i="12"/>
  <c r="V1039" i="12"/>
  <c r="V1040" i="12"/>
  <c r="V1041" i="12"/>
  <c r="V1042" i="12"/>
  <c r="V1043" i="12"/>
  <c r="V1044" i="12"/>
  <c r="V1045" i="12"/>
  <c r="V1046" i="12"/>
  <c r="V1047" i="12"/>
  <c r="V1048" i="12"/>
  <c r="V1049" i="12"/>
  <c r="V1050" i="12"/>
  <c r="V1051" i="12"/>
  <c r="V1052" i="12"/>
  <c r="V1053" i="12"/>
  <c r="V1054" i="12"/>
  <c r="V1055" i="12"/>
  <c r="V1056" i="12"/>
  <c r="V1057" i="12"/>
  <c r="V1058" i="12"/>
  <c r="V1059" i="12"/>
  <c r="V1060" i="12"/>
  <c r="V1061" i="12"/>
  <c r="V1062" i="12"/>
  <c r="V1063" i="12"/>
  <c r="V1064" i="12"/>
  <c r="V1065" i="12"/>
  <c r="V1066" i="12"/>
  <c r="V1067" i="12"/>
  <c r="V1068" i="12"/>
  <c r="V1069" i="12"/>
  <c r="V1070" i="12"/>
  <c r="V1071" i="12"/>
  <c r="V1072" i="12"/>
  <c r="V1073" i="12"/>
  <c r="V1074" i="12"/>
  <c r="V1075" i="12"/>
  <c r="V1076" i="12"/>
  <c r="V1077" i="12"/>
  <c r="V1078" i="12"/>
  <c r="V1079" i="12"/>
  <c r="V1080" i="12"/>
  <c r="V1081" i="12"/>
  <c r="V1082" i="12"/>
  <c r="V1083" i="12"/>
  <c r="V1084" i="12"/>
  <c r="V1085" i="12"/>
  <c r="V1086" i="12"/>
  <c r="V1087" i="12"/>
  <c r="V1088" i="12"/>
  <c r="V1089" i="12"/>
  <c r="V1090" i="12"/>
  <c r="V1091" i="12"/>
  <c r="V1092" i="12"/>
  <c r="V1093" i="12"/>
  <c r="V1094" i="12"/>
  <c r="V1095" i="12"/>
  <c r="V1096" i="12"/>
  <c r="V1097" i="12"/>
  <c r="V1098" i="12"/>
  <c r="V1099" i="12"/>
  <c r="V1100" i="12"/>
  <c r="V1101" i="12"/>
  <c r="V1102" i="12"/>
  <c r="V1103" i="12"/>
  <c r="V1104" i="12"/>
  <c r="V1105" i="12"/>
  <c r="V1106" i="12"/>
  <c r="V1107" i="12"/>
  <c r="V1108" i="12"/>
  <c r="V1109" i="12"/>
  <c r="V1110" i="12"/>
  <c r="V1111" i="12"/>
  <c r="V1112" i="12"/>
  <c r="V1113" i="12"/>
  <c r="V1114" i="12"/>
  <c r="V1115" i="12"/>
  <c r="V1116" i="12"/>
  <c r="V1117" i="12"/>
  <c r="V1118" i="12"/>
  <c r="V1119" i="12"/>
  <c r="V1120" i="12"/>
  <c r="V1121" i="12"/>
  <c r="V1122" i="12"/>
  <c r="V1123" i="12"/>
  <c r="V1124" i="12"/>
  <c r="V1125" i="12"/>
  <c r="V1126" i="12"/>
  <c r="V1127" i="12"/>
  <c r="V1128" i="12"/>
  <c r="V1129" i="12"/>
  <c r="V1130" i="12"/>
  <c r="V1131" i="12"/>
  <c r="V1132" i="12"/>
  <c r="V1133" i="12"/>
  <c r="V1134" i="12"/>
  <c r="V1135" i="12"/>
  <c r="V1136" i="12"/>
  <c r="V1137" i="12"/>
  <c r="V1138" i="12"/>
  <c r="V1139" i="12"/>
  <c r="V1140" i="12"/>
  <c r="V1141" i="12"/>
  <c r="V1142" i="12"/>
  <c r="V1143" i="12"/>
  <c r="V1144" i="12"/>
  <c r="V1145" i="12"/>
  <c r="V1146" i="12"/>
  <c r="V1147" i="12"/>
  <c r="V1148" i="12"/>
  <c r="V1149" i="12"/>
  <c r="V1150" i="12"/>
  <c r="V1151" i="12"/>
  <c r="V1152" i="12"/>
  <c r="V1153" i="12"/>
  <c r="V1154" i="12"/>
  <c r="V1155" i="12"/>
  <c r="V1156" i="12"/>
  <c r="V1157" i="12"/>
  <c r="V1158" i="12"/>
  <c r="V1159" i="12"/>
  <c r="V1160" i="12"/>
  <c r="V1161" i="12"/>
  <c r="V1162" i="12"/>
  <c r="W7" i="12"/>
  <c r="W8" i="12"/>
  <c r="W9" i="12"/>
  <c r="W10" i="12"/>
  <c r="W11" i="12"/>
  <c r="W12" i="12"/>
  <c r="W13" i="12"/>
  <c r="W14" i="12"/>
  <c r="W15" i="12"/>
  <c r="W16" i="12"/>
  <c r="W17" i="12"/>
  <c r="W18" i="12"/>
  <c r="W19" i="12"/>
  <c r="W20" i="12"/>
  <c r="W21" i="12"/>
  <c r="W22" i="12"/>
  <c r="W23" i="12"/>
  <c r="W24" i="12"/>
  <c r="W25" i="12"/>
  <c r="W26" i="12"/>
  <c r="W27" i="12"/>
  <c r="W28" i="12"/>
  <c r="W29" i="12"/>
  <c r="W30" i="12"/>
  <c r="W31" i="12"/>
  <c r="W32" i="12"/>
  <c r="W33" i="12"/>
  <c r="W34" i="12"/>
  <c r="W35" i="12"/>
  <c r="W36" i="12"/>
  <c r="W37" i="12"/>
  <c r="W38" i="12"/>
  <c r="W39" i="12"/>
  <c r="W40" i="12"/>
  <c r="W41" i="12"/>
  <c r="W42" i="12"/>
  <c r="W43" i="12"/>
  <c r="W44" i="12"/>
  <c r="W45" i="12"/>
  <c r="W46" i="12"/>
  <c r="W47" i="12"/>
  <c r="W48" i="12"/>
  <c r="W49" i="12"/>
  <c r="W50" i="12"/>
  <c r="W51" i="12"/>
  <c r="W52" i="12"/>
  <c r="W53" i="12"/>
  <c r="W54" i="12"/>
  <c r="W55" i="12"/>
  <c r="W56" i="12"/>
  <c r="W57" i="12"/>
  <c r="W58" i="12"/>
  <c r="W59" i="12"/>
  <c r="W60" i="12"/>
  <c r="W61" i="12"/>
  <c r="W62" i="12"/>
  <c r="W63" i="12"/>
  <c r="W64" i="12"/>
  <c r="W65" i="12"/>
  <c r="W66" i="12"/>
  <c r="W67" i="12"/>
  <c r="W68" i="12"/>
  <c r="W69" i="12"/>
  <c r="W70" i="12"/>
  <c r="W71" i="12"/>
  <c r="W72" i="12"/>
  <c r="W73" i="12"/>
  <c r="W74" i="12"/>
  <c r="W75" i="12"/>
  <c r="W76" i="12"/>
  <c r="W77" i="12"/>
  <c r="W78" i="12"/>
  <c r="W79" i="12"/>
  <c r="W80" i="12"/>
  <c r="W81" i="12"/>
  <c r="W82" i="12"/>
  <c r="W83" i="12"/>
  <c r="W84" i="12"/>
  <c r="W85" i="12"/>
  <c r="W86" i="12"/>
  <c r="W87" i="12"/>
  <c r="W88" i="12"/>
  <c r="W89" i="12"/>
  <c r="W90" i="12"/>
  <c r="W91" i="12"/>
  <c r="W92" i="12"/>
  <c r="W93" i="12"/>
  <c r="W94" i="12"/>
  <c r="W95" i="12"/>
  <c r="W96" i="12"/>
  <c r="W97" i="12"/>
  <c r="W98" i="12"/>
  <c r="W99" i="12"/>
  <c r="W100" i="12"/>
  <c r="W101" i="12"/>
  <c r="W102" i="12"/>
  <c r="W103" i="12"/>
  <c r="W104" i="12"/>
  <c r="W105" i="12"/>
  <c r="W106" i="12"/>
  <c r="W107" i="12"/>
  <c r="W108" i="12"/>
  <c r="W109" i="12"/>
  <c r="W110" i="12"/>
  <c r="W111" i="12"/>
  <c r="W112" i="12"/>
  <c r="W113" i="12"/>
  <c r="W114" i="12"/>
  <c r="W115" i="12"/>
  <c r="W116" i="12"/>
  <c r="W117" i="12"/>
  <c r="W118" i="12"/>
  <c r="W119" i="12"/>
  <c r="W120" i="12"/>
  <c r="W121" i="12"/>
  <c r="W122" i="12"/>
  <c r="W123" i="12"/>
  <c r="W124" i="12"/>
  <c r="W125" i="12"/>
  <c r="W126" i="12"/>
  <c r="W127" i="12"/>
  <c r="W128" i="12"/>
  <c r="W129" i="12"/>
  <c r="W130" i="12"/>
  <c r="W131" i="12"/>
  <c r="W132" i="12"/>
  <c r="W133" i="12"/>
  <c r="W134" i="12"/>
  <c r="W135" i="12"/>
  <c r="W136" i="12"/>
  <c r="W137" i="12"/>
  <c r="W138" i="12"/>
  <c r="W139" i="12"/>
  <c r="W140" i="12"/>
  <c r="W141" i="12"/>
  <c r="W142" i="12"/>
  <c r="W143" i="12"/>
  <c r="W144" i="12"/>
  <c r="W145" i="12"/>
  <c r="W146" i="12"/>
  <c r="W147" i="12"/>
  <c r="W148" i="12"/>
  <c r="W149" i="12"/>
  <c r="W150" i="12"/>
  <c r="W151" i="12"/>
  <c r="W152" i="12"/>
  <c r="W153" i="12"/>
  <c r="W154" i="12"/>
  <c r="W155" i="12"/>
  <c r="W156" i="12"/>
  <c r="W157" i="12"/>
  <c r="W158" i="12"/>
  <c r="W159" i="12"/>
  <c r="W160" i="12"/>
  <c r="W161" i="12"/>
  <c r="W162" i="12"/>
  <c r="W163" i="12"/>
  <c r="W164" i="12"/>
  <c r="W165" i="12"/>
  <c r="W166" i="12"/>
  <c r="W167" i="12"/>
  <c r="W168" i="12"/>
  <c r="W169" i="12"/>
  <c r="W170" i="12"/>
  <c r="W171" i="12"/>
  <c r="W172" i="12"/>
  <c r="W173" i="12"/>
  <c r="W174" i="12"/>
  <c r="W175" i="12"/>
  <c r="W176" i="12"/>
  <c r="W177" i="12"/>
  <c r="W178" i="12"/>
  <c r="W179" i="12"/>
  <c r="W180" i="12"/>
  <c r="W181" i="12"/>
  <c r="W182" i="12"/>
  <c r="W183" i="12"/>
  <c r="W184" i="12"/>
  <c r="W185" i="12"/>
  <c r="W186" i="12"/>
  <c r="W187" i="12"/>
  <c r="W188" i="12"/>
  <c r="W189" i="12"/>
  <c r="W190" i="12"/>
  <c r="W191" i="12"/>
  <c r="W192" i="12"/>
  <c r="W193" i="12"/>
  <c r="W194" i="12"/>
  <c r="W195" i="12"/>
  <c r="W196" i="12"/>
  <c r="W197" i="12"/>
  <c r="W198" i="12"/>
  <c r="W199" i="12"/>
  <c r="W200" i="12"/>
  <c r="W201" i="12"/>
  <c r="W202" i="12"/>
  <c r="W203" i="12"/>
  <c r="W204" i="12"/>
  <c r="W205" i="12"/>
  <c r="W206" i="12"/>
  <c r="W207" i="12"/>
  <c r="W208" i="12"/>
  <c r="W209" i="12"/>
  <c r="W210" i="12"/>
  <c r="W211" i="12"/>
  <c r="W212" i="12"/>
  <c r="W213" i="12"/>
  <c r="W214" i="12"/>
  <c r="W215" i="12"/>
  <c r="W216" i="12"/>
  <c r="W217" i="12"/>
  <c r="W218" i="12"/>
  <c r="W219" i="12"/>
  <c r="W220" i="12"/>
  <c r="W221" i="12"/>
  <c r="W222" i="12"/>
  <c r="W223" i="12"/>
  <c r="W224" i="12"/>
  <c r="W225" i="12"/>
  <c r="W226" i="12"/>
  <c r="W227" i="12"/>
  <c r="W228" i="12"/>
  <c r="W229" i="12"/>
  <c r="W230" i="12"/>
  <c r="W231" i="12"/>
  <c r="W232" i="12"/>
  <c r="W233" i="12"/>
  <c r="W234" i="12"/>
  <c r="W235" i="12"/>
  <c r="W236" i="12"/>
  <c r="W237" i="12"/>
  <c r="W238" i="12"/>
  <c r="W239" i="12"/>
  <c r="W240" i="12"/>
  <c r="W241" i="12"/>
  <c r="W242" i="12"/>
  <c r="W243" i="12"/>
  <c r="W244" i="12"/>
  <c r="W245" i="12"/>
  <c r="W246" i="12"/>
  <c r="W247" i="12"/>
  <c r="W248" i="12"/>
  <c r="W249" i="12"/>
  <c r="W250" i="12"/>
  <c r="W251" i="12"/>
  <c r="W252" i="12"/>
  <c r="W253" i="12"/>
  <c r="W254" i="12"/>
  <c r="W255" i="12"/>
  <c r="W256" i="12"/>
  <c r="W257" i="12"/>
  <c r="W258" i="12"/>
  <c r="W259" i="12"/>
  <c r="W260" i="12"/>
  <c r="W261" i="12"/>
  <c r="W262" i="12"/>
  <c r="W263" i="12"/>
  <c r="W264" i="12"/>
  <c r="W265" i="12"/>
  <c r="W266" i="12"/>
  <c r="W267" i="12"/>
  <c r="W268" i="12"/>
  <c r="W269" i="12"/>
  <c r="W270" i="12"/>
  <c r="W271" i="12"/>
  <c r="W272" i="12"/>
  <c r="W273" i="12"/>
  <c r="W274" i="12"/>
  <c r="W275" i="12"/>
  <c r="W276" i="12"/>
  <c r="W277" i="12"/>
  <c r="W278" i="12"/>
  <c r="W279" i="12"/>
  <c r="W280" i="12"/>
  <c r="W281" i="12"/>
  <c r="W282" i="12"/>
  <c r="W283" i="12"/>
  <c r="W284" i="12"/>
  <c r="W285" i="12"/>
  <c r="W286" i="12"/>
  <c r="W287" i="12"/>
  <c r="W288" i="12"/>
  <c r="W289" i="12"/>
  <c r="W290" i="12"/>
  <c r="W291" i="12"/>
  <c r="W292" i="12"/>
  <c r="W293" i="12"/>
  <c r="W294" i="12"/>
  <c r="W295" i="12"/>
  <c r="W296" i="12"/>
  <c r="W297" i="12"/>
  <c r="W298" i="12"/>
  <c r="W299" i="12"/>
  <c r="W300" i="12"/>
  <c r="W301" i="12"/>
  <c r="W302" i="12"/>
  <c r="W303" i="12"/>
  <c r="W304" i="12"/>
  <c r="W305" i="12"/>
  <c r="W306" i="12"/>
  <c r="W307" i="12"/>
  <c r="W308" i="12"/>
  <c r="W309" i="12"/>
  <c r="W310" i="12"/>
  <c r="W311" i="12"/>
  <c r="W312" i="12"/>
  <c r="W313" i="12"/>
  <c r="W314" i="12"/>
  <c r="W315" i="12"/>
  <c r="W316" i="12"/>
  <c r="W317" i="12"/>
  <c r="W318" i="12"/>
  <c r="W319" i="12"/>
  <c r="W320" i="12"/>
  <c r="W321" i="12"/>
  <c r="W322" i="12"/>
  <c r="W323" i="12"/>
  <c r="W324" i="12"/>
  <c r="W325" i="12"/>
  <c r="W326" i="12"/>
  <c r="W327" i="12"/>
  <c r="W328" i="12"/>
  <c r="W329" i="12"/>
  <c r="W330" i="12"/>
  <c r="W331" i="12"/>
  <c r="W332" i="12"/>
  <c r="W333" i="12"/>
  <c r="W334" i="12"/>
  <c r="W335" i="12"/>
  <c r="W336" i="12"/>
  <c r="W337" i="12"/>
  <c r="W338" i="12"/>
  <c r="W339" i="12"/>
  <c r="W340" i="12"/>
  <c r="W341" i="12"/>
  <c r="W342" i="12"/>
  <c r="W343" i="12"/>
  <c r="W344" i="12"/>
  <c r="W345" i="12"/>
  <c r="W346" i="12"/>
  <c r="W347" i="12"/>
  <c r="W348" i="12"/>
  <c r="W349" i="12"/>
  <c r="W350" i="12"/>
  <c r="W351" i="12"/>
  <c r="W352" i="12"/>
  <c r="W353" i="12"/>
  <c r="W354" i="12"/>
  <c r="W355" i="12"/>
  <c r="W356" i="12"/>
  <c r="W357" i="12"/>
  <c r="W358" i="12"/>
  <c r="W359" i="12"/>
  <c r="W360" i="12"/>
  <c r="W361" i="12"/>
  <c r="W362" i="12"/>
  <c r="W363" i="12"/>
  <c r="W364" i="12"/>
  <c r="W365" i="12"/>
  <c r="W366" i="12"/>
  <c r="W367" i="12"/>
  <c r="W368" i="12"/>
  <c r="W369" i="12"/>
  <c r="W370" i="12"/>
  <c r="W371" i="12"/>
  <c r="W372" i="12"/>
  <c r="W373" i="12"/>
  <c r="W374" i="12"/>
  <c r="W375" i="12"/>
  <c r="W376" i="12"/>
  <c r="W377" i="12"/>
  <c r="W378" i="12"/>
  <c r="W379" i="12"/>
  <c r="W380" i="12"/>
  <c r="W381" i="12"/>
  <c r="W382" i="12"/>
  <c r="W383" i="12"/>
  <c r="W384" i="12"/>
  <c r="W385" i="12"/>
  <c r="W386" i="12"/>
  <c r="W387" i="12"/>
  <c r="W388" i="12"/>
  <c r="W389" i="12"/>
  <c r="W390" i="12"/>
  <c r="W391" i="12"/>
  <c r="W392" i="12"/>
  <c r="W393" i="12"/>
  <c r="W394" i="12"/>
  <c r="W395" i="12"/>
  <c r="W396" i="12"/>
  <c r="W397" i="12"/>
  <c r="W398" i="12"/>
  <c r="W399" i="12"/>
  <c r="W400" i="12"/>
  <c r="W401" i="12"/>
  <c r="W402" i="12"/>
  <c r="W403" i="12"/>
  <c r="W404" i="12"/>
  <c r="W405" i="12"/>
  <c r="W406" i="12"/>
  <c r="W407" i="12"/>
  <c r="W408" i="12"/>
  <c r="W409" i="12"/>
  <c r="W410" i="12"/>
  <c r="W411" i="12"/>
  <c r="W412" i="12"/>
  <c r="W413" i="12"/>
  <c r="W414" i="12"/>
  <c r="W415" i="12"/>
  <c r="W416" i="12"/>
  <c r="W417" i="12"/>
  <c r="W418" i="12"/>
  <c r="W419" i="12"/>
  <c r="W420" i="12"/>
  <c r="W421" i="12"/>
  <c r="W422" i="12"/>
  <c r="W423" i="12"/>
  <c r="W424" i="12"/>
  <c r="W425" i="12"/>
  <c r="W426" i="12"/>
  <c r="W427" i="12"/>
  <c r="W428" i="12"/>
  <c r="W429" i="12"/>
  <c r="W430" i="12"/>
  <c r="W431" i="12"/>
  <c r="W432" i="12"/>
  <c r="W433" i="12"/>
  <c r="W434" i="12"/>
  <c r="W435" i="12"/>
  <c r="W436" i="12"/>
  <c r="W437" i="12"/>
  <c r="W438" i="12"/>
  <c r="W439" i="12"/>
  <c r="W440" i="12"/>
  <c r="W441" i="12"/>
  <c r="W442" i="12"/>
  <c r="W443" i="12"/>
  <c r="W444" i="12"/>
  <c r="W445" i="12"/>
  <c r="W446" i="12"/>
  <c r="W447" i="12"/>
  <c r="W448" i="12"/>
  <c r="W449" i="12"/>
  <c r="W450" i="12"/>
  <c r="W451" i="12"/>
  <c r="W452" i="12"/>
  <c r="W453" i="12"/>
  <c r="W454" i="12"/>
  <c r="W455" i="12"/>
  <c r="W456" i="12"/>
  <c r="W457" i="12"/>
  <c r="W458" i="12"/>
  <c r="W459" i="12"/>
  <c r="W460" i="12"/>
  <c r="W461" i="12"/>
  <c r="W462" i="12"/>
  <c r="W463" i="12"/>
  <c r="W464" i="12"/>
  <c r="W465" i="12"/>
  <c r="W466" i="12"/>
  <c r="W467" i="12"/>
  <c r="W468" i="12"/>
  <c r="W469" i="12"/>
  <c r="W470" i="12"/>
  <c r="W471" i="12"/>
  <c r="W472" i="12"/>
  <c r="W473" i="12"/>
  <c r="W474" i="12"/>
  <c r="W475" i="12"/>
  <c r="W476" i="12"/>
  <c r="W477" i="12"/>
  <c r="W478" i="12"/>
  <c r="W479" i="12"/>
  <c r="W480" i="12"/>
  <c r="W481" i="12"/>
  <c r="W482" i="12"/>
  <c r="W483" i="12"/>
  <c r="W484" i="12"/>
  <c r="W485" i="12"/>
  <c r="W486" i="12"/>
  <c r="W487" i="12"/>
  <c r="W488" i="12"/>
  <c r="W489" i="12"/>
  <c r="W490" i="12"/>
  <c r="W491" i="12"/>
  <c r="W492" i="12"/>
  <c r="W493" i="12"/>
  <c r="W494" i="12"/>
  <c r="W495" i="12"/>
  <c r="W496" i="12"/>
  <c r="W497" i="12"/>
  <c r="W498" i="12"/>
  <c r="W499" i="12"/>
  <c r="W500" i="12"/>
  <c r="W501" i="12"/>
  <c r="W502" i="12"/>
  <c r="W503" i="12"/>
  <c r="W504" i="12"/>
  <c r="W505" i="12"/>
  <c r="W506" i="12"/>
  <c r="W507" i="12"/>
  <c r="W508" i="12"/>
  <c r="W509" i="12"/>
  <c r="W510" i="12"/>
  <c r="W511" i="12"/>
  <c r="W512" i="12"/>
  <c r="W513" i="12"/>
  <c r="W514" i="12"/>
  <c r="W515" i="12"/>
  <c r="W516" i="12"/>
  <c r="W517" i="12"/>
  <c r="W518" i="12"/>
  <c r="W519" i="12"/>
  <c r="W520" i="12"/>
  <c r="W521" i="12"/>
  <c r="W522" i="12"/>
  <c r="W523" i="12"/>
  <c r="W524" i="12"/>
  <c r="W525" i="12"/>
  <c r="W526" i="12"/>
  <c r="W527" i="12"/>
  <c r="W528" i="12"/>
  <c r="W529" i="12"/>
  <c r="W530" i="12"/>
  <c r="W531" i="12"/>
  <c r="W532" i="12"/>
  <c r="W533" i="12"/>
  <c r="W534" i="12"/>
  <c r="W535" i="12"/>
  <c r="W536" i="12"/>
  <c r="W537" i="12"/>
  <c r="W538" i="12"/>
  <c r="W539" i="12"/>
  <c r="W540" i="12"/>
  <c r="W541" i="12"/>
  <c r="W542" i="12"/>
  <c r="W543" i="12"/>
  <c r="W544" i="12"/>
  <c r="W545" i="12"/>
  <c r="W546" i="12"/>
  <c r="W547" i="12"/>
  <c r="W548" i="12"/>
  <c r="W549" i="12"/>
  <c r="W550" i="12"/>
  <c r="W551" i="12"/>
  <c r="W552" i="12"/>
  <c r="W553" i="12"/>
  <c r="W554" i="12"/>
  <c r="W555" i="12"/>
  <c r="W556" i="12"/>
  <c r="W557" i="12"/>
  <c r="W558" i="12"/>
  <c r="W559" i="12"/>
  <c r="W560" i="12"/>
  <c r="W561" i="12"/>
  <c r="W562" i="12"/>
  <c r="W563" i="12"/>
  <c r="W564" i="12"/>
  <c r="W565" i="12"/>
  <c r="W566" i="12"/>
  <c r="W567" i="12"/>
  <c r="W568" i="12"/>
  <c r="W569" i="12"/>
  <c r="W570" i="12"/>
  <c r="W571" i="12"/>
  <c r="W572" i="12"/>
  <c r="W573" i="12"/>
  <c r="W574" i="12"/>
  <c r="W575" i="12"/>
  <c r="W576" i="12"/>
  <c r="W577" i="12"/>
  <c r="W578" i="12"/>
  <c r="W579" i="12"/>
  <c r="W580" i="12"/>
  <c r="W581" i="12"/>
  <c r="W582" i="12"/>
  <c r="W583" i="12"/>
  <c r="W584" i="12"/>
  <c r="W585" i="12"/>
  <c r="W586" i="12"/>
  <c r="W587" i="12"/>
  <c r="W588" i="12"/>
  <c r="W589" i="12"/>
  <c r="W590" i="12"/>
  <c r="W591" i="12"/>
  <c r="W592" i="12"/>
  <c r="W593" i="12"/>
  <c r="W594" i="12"/>
  <c r="W595" i="12"/>
  <c r="W596" i="12"/>
  <c r="W597" i="12"/>
  <c r="W598" i="12"/>
  <c r="W599" i="12"/>
  <c r="W600" i="12"/>
  <c r="W601" i="12"/>
  <c r="W602" i="12"/>
  <c r="W603" i="12"/>
  <c r="W604" i="12"/>
  <c r="W605" i="12"/>
  <c r="W606" i="12"/>
  <c r="W607" i="12"/>
  <c r="W608" i="12"/>
  <c r="W609" i="12"/>
  <c r="W610" i="12"/>
  <c r="W611" i="12"/>
  <c r="W612" i="12"/>
  <c r="W613" i="12"/>
  <c r="W614" i="12"/>
  <c r="W615" i="12"/>
  <c r="W616" i="12"/>
  <c r="W617" i="12"/>
  <c r="W618" i="12"/>
  <c r="W619" i="12"/>
  <c r="W620" i="12"/>
  <c r="W621" i="12"/>
  <c r="W622" i="12"/>
  <c r="W623" i="12"/>
  <c r="W624" i="12"/>
  <c r="W625" i="12"/>
  <c r="W626" i="12"/>
  <c r="W627" i="12"/>
  <c r="W628" i="12"/>
  <c r="W629" i="12"/>
  <c r="W630" i="12"/>
  <c r="W631" i="12"/>
  <c r="W632" i="12"/>
  <c r="W633" i="12"/>
  <c r="W634" i="12"/>
  <c r="W635" i="12"/>
  <c r="W636" i="12"/>
  <c r="W637" i="12"/>
  <c r="W638" i="12"/>
  <c r="W639" i="12"/>
  <c r="W640" i="12"/>
  <c r="W641" i="12"/>
  <c r="W642" i="12"/>
  <c r="W643" i="12"/>
  <c r="W644" i="12"/>
  <c r="W645" i="12"/>
  <c r="W646" i="12"/>
  <c r="W647" i="12"/>
  <c r="W648" i="12"/>
  <c r="W649" i="12"/>
  <c r="W650" i="12"/>
  <c r="W651" i="12"/>
  <c r="W652" i="12"/>
  <c r="W653" i="12"/>
  <c r="W654" i="12"/>
  <c r="W655" i="12"/>
  <c r="W656" i="12"/>
  <c r="W657" i="12"/>
  <c r="W658" i="12"/>
  <c r="W659" i="12"/>
  <c r="W660" i="12"/>
  <c r="W661" i="12"/>
  <c r="W662" i="12"/>
  <c r="W663" i="12"/>
  <c r="W664" i="12"/>
  <c r="W665" i="12"/>
  <c r="W666" i="12"/>
  <c r="W667" i="12"/>
  <c r="W668" i="12"/>
  <c r="W669" i="12"/>
  <c r="W670" i="12"/>
  <c r="W671" i="12"/>
  <c r="W672" i="12"/>
  <c r="W673" i="12"/>
  <c r="W674" i="12"/>
  <c r="W675" i="12"/>
  <c r="W676" i="12"/>
  <c r="W677" i="12"/>
  <c r="W678" i="12"/>
  <c r="W679" i="12"/>
  <c r="W680" i="12"/>
  <c r="W681" i="12"/>
  <c r="W682" i="12"/>
  <c r="W683" i="12"/>
  <c r="W684" i="12"/>
  <c r="W685" i="12"/>
  <c r="W686" i="12"/>
  <c r="W687" i="12"/>
  <c r="W688" i="12"/>
  <c r="W689" i="12"/>
  <c r="W690" i="12"/>
  <c r="W691" i="12"/>
  <c r="W692" i="12"/>
  <c r="W693" i="12"/>
  <c r="W694" i="12"/>
  <c r="W695" i="12"/>
  <c r="W696" i="12"/>
  <c r="W697" i="12"/>
  <c r="W698" i="12"/>
  <c r="W699" i="12"/>
  <c r="W700" i="12"/>
  <c r="W701" i="12"/>
  <c r="W702" i="12"/>
  <c r="W703" i="12"/>
  <c r="W704" i="12"/>
  <c r="W705" i="12"/>
  <c r="W706" i="12"/>
  <c r="W707" i="12"/>
  <c r="W708" i="12"/>
  <c r="W709" i="12"/>
  <c r="W710" i="12"/>
  <c r="W711" i="12"/>
  <c r="W712" i="12"/>
  <c r="W713" i="12"/>
  <c r="W714" i="12"/>
  <c r="W715" i="12"/>
  <c r="W716" i="12"/>
  <c r="W717" i="12"/>
  <c r="W718" i="12"/>
  <c r="W719" i="12"/>
  <c r="W720" i="12"/>
  <c r="W721" i="12"/>
  <c r="W722" i="12"/>
  <c r="W723" i="12"/>
  <c r="W724" i="12"/>
  <c r="W725" i="12"/>
  <c r="W726" i="12"/>
  <c r="W727" i="12"/>
  <c r="W728" i="12"/>
  <c r="W729" i="12"/>
  <c r="W730" i="12"/>
  <c r="W731" i="12"/>
  <c r="W732" i="12"/>
  <c r="W733" i="12"/>
  <c r="W734" i="12"/>
  <c r="W735" i="12"/>
  <c r="W736" i="12"/>
  <c r="W737" i="12"/>
  <c r="W738" i="12"/>
  <c r="W739" i="12"/>
  <c r="W740" i="12"/>
  <c r="W741" i="12"/>
  <c r="W742" i="12"/>
  <c r="W743" i="12"/>
  <c r="W744" i="12"/>
  <c r="W745" i="12"/>
  <c r="W746" i="12"/>
  <c r="W747" i="12"/>
  <c r="W748" i="12"/>
  <c r="W749" i="12"/>
  <c r="W750" i="12"/>
  <c r="W751" i="12"/>
  <c r="W752" i="12"/>
  <c r="W753" i="12"/>
  <c r="W754" i="12"/>
  <c r="W755" i="12"/>
  <c r="W756" i="12"/>
  <c r="W757" i="12"/>
  <c r="W758" i="12"/>
  <c r="W759" i="12"/>
  <c r="W760" i="12"/>
  <c r="W761" i="12"/>
  <c r="W762" i="12"/>
  <c r="W763" i="12"/>
  <c r="W764" i="12"/>
  <c r="W765" i="12"/>
  <c r="W766" i="12"/>
  <c r="W767" i="12"/>
  <c r="W768" i="12"/>
  <c r="W769" i="12"/>
  <c r="W770" i="12"/>
  <c r="W771" i="12"/>
  <c r="W772" i="12"/>
  <c r="W773" i="12"/>
  <c r="W774" i="12"/>
  <c r="W775" i="12"/>
  <c r="W776" i="12"/>
  <c r="W777" i="12"/>
  <c r="W778" i="12"/>
  <c r="W779" i="12"/>
  <c r="W780" i="12"/>
  <c r="W781" i="12"/>
  <c r="W782" i="12"/>
  <c r="W783" i="12"/>
  <c r="W784" i="12"/>
  <c r="W785" i="12"/>
  <c r="W786" i="12"/>
  <c r="W787" i="12"/>
  <c r="W788" i="12"/>
  <c r="W789" i="12"/>
  <c r="W790" i="12"/>
  <c r="W791" i="12"/>
  <c r="W792" i="12"/>
  <c r="W793" i="12"/>
  <c r="W794" i="12"/>
  <c r="W795" i="12"/>
  <c r="W796" i="12"/>
  <c r="W797" i="12"/>
  <c r="W798" i="12"/>
  <c r="W799" i="12"/>
  <c r="W800" i="12"/>
  <c r="W801" i="12"/>
  <c r="W802" i="12"/>
  <c r="W803" i="12"/>
  <c r="W804" i="12"/>
  <c r="W805" i="12"/>
  <c r="W806" i="12"/>
  <c r="W807" i="12"/>
  <c r="W808" i="12"/>
  <c r="W809" i="12"/>
  <c r="W810" i="12"/>
  <c r="W811" i="12"/>
  <c r="W812" i="12"/>
  <c r="W813" i="12"/>
  <c r="W814" i="12"/>
  <c r="W815" i="12"/>
  <c r="W816" i="12"/>
  <c r="W817" i="12"/>
  <c r="W818" i="12"/>
  <c r="W819" i="12"/>
  <c r="W820" i="12"/>
  <c r="W821" i="12"/>
  <c r="W822" i="12"/>
  <c r="W823" i="12"/>
  <c r="W824" i="12"/>
  <c r="W825" i="12"/>
  <c r="W826" i="12"/>
  <c r="W827" i="12"/>
  <c r="W828" i="12"/>
  <c r="W829" i="12"/>
  <c r="W830" i="12"/>
  <c r="W831" i="12"/>
  <c r="W832" i="12"/>
  <c r="W833" i="12"/>
  <c r="W834" i="12"/>
  <c r="W835" i="12"/>
  <c r="W836" i="12"/>
  <c r="W837" i="12"/>
  <c r="W838" i="12"/>
  <c r="W839" i="12"/>
  <c r="W840" i="12"/>
  <c r="W841" i="12"/>
  <c r="W842" i="12"/>
  <c r="W843" i="12"/>
  <c r="W844" i="12"/>
  <c r="W845" i="12"/>
  <c r="W846" i="12"/>
  <c r="W847" i="12"/>
  <c r="W848" i="12"/>
  <c r="W849" i="12"/>
  <c r="W850" i="12"/>
  <c r="W851" i="12"/>
  <c r="W852" i="12"/>
  <c r="W853" i="12"/>
  <c r="W854" i="12"/>
  <c r="W855" i="12"/>
  <c r="W856" i="12"/>
  <c r="W857" i="12"/>
  <c r="W858" i="12"/>
  <c r="W859" i="12"/>
  <c r="W860" i="12"/>
  <c r="W861" i="12"/>
  <c r="W862" i="12"/>
  <c r="W863" i="12"/>
  <c r="W864" i="12"/>
  <c r="W865" i="12"/>
  <c r="W866" i="12"/>
  <c r="W867" i="12"/>
  <c r="W868" i="12"/>
  <c r="W869" i="12"/>
  <c r="W870" i="12"/>
  <c r="W871" i="12"/>
  <c r="W872" i="12"/>
  <c r="W873" i="12"/>
  <c r="W874" i="12"/>
  <c r="W875" i="12"/>
  <c r="W876" i="12"/>
  <c r="W877" i="12"/>
  <c r="W878" i="12"/>
  <c r="W879" i="12"/>
  <c r="W880" i="12"/>
  <c r="W881" i="12"/>
  <c r="W882" i="12"/>
  <c r="W883" i="12"/>
  <c r="W884" i="12"/>
  <c r="W885" i="12"/>
  <c r="W886" i="12"/>
  <c r="W887" i="12"/>
  <c r="W888" i="12"/>
  <c r="W889" i="12"/>
  <c r="W890" i="12"/>
  <c r="W891" i="12"/>
  <c r="W892" i="12"/>
  <c r="W893" i="12"/>
  <c r="W894" i="12"/>
  <c r="W895" i="12"/>
  <c r="W896" i="12"/>
  <c r="W897" i="12"/>
  <c r="W898" i="12"/>
  <c r="W899" i="12"/>
  <c r="W900" i="12"/>
  <c r="W901" i="12"/>
  <c r="W902" i="12"/>
  <c r="W903" i="12"/>
  <c r="W904" i="12"/>
  <c r="W905" i="12"/>
  <c r="W906" i="12"/>
  <c r="W907" i="12"/>
  <c r="W908" i="12"/>
  <c r="W909" i="12"/>
  <c r="W910" i="12"/>
  <c r="W911" i="12"/>
  <c r="W912" i="12"/>
  <c r="W913" i="12"/>
  <c r="W914" i="12"/>
  <c r="W915" i="12"/>
  <c r="W916" i="12"/>
  <c r="W917" i="12"/>
  <c r="W918" i="12"/>
  <c r="W919" i="12"/>
  <c r="W920" i="12"/>
  <c r="W921" i="12"/>
  <c r="W922" i="12"/>
  <c r="W923" i="12"/>
  <c r="W924" i="12"/>
  <c r="W925" i="12"/>
  <c r="W926" i="12"/>
  <c r="W927" i="12"/>
  <c r="W928" i="12"/>
  <c r="W929" i="12"/>
  <c r="W930" i="12"/>
  <c r="W931" i="12"/>
  <c r="W932" i="12"/>
  <c r="W933" i="12"/>
  <c r="W934" i="12"/>
  <c r="W935" i="12"/>
  <c r="W936" i="12"/>
  <c r="W937" i="12"/>
  <c r="W938" i="12"/>
  <c r="W939" i="12"/>
  <c r="W940" i="12"/>
  <c r="W941" i="12"/>
  <c r="W942" i="12"/>
  <c r="W943" i="12"/>
  <c r="W944" i="12"/>
  <c r="W945" i="12"/>
  <c r="W946" i="12"/>
  <c r="W947" i="12"/>
  <c r="W948" i="12"/>
  <c r="W949" i="12"/>
  <c r="W950" i="12"/>
  <c r="W951" i="12"/>
  <c r="W952" i="12"/>
  <c r="W953" i="12"/>
  <c r="W954" i="12"/>
  <c r="W955" i="12"/>
  <c r="W956" i="12"/>
  <c r="W957" i="12"/>
  <c r="W958" i="12"/>
  <c r="W959" i="12"/>
  <c r="W960" i="12"/>
  <c r="W961" i="12"/>
  <c r="W962" i="12"/>
  <c r="W963" i="12"/>
  <c r="W964" i="12"/>
  <c r="W965" i="12"/>
  <c r="W966" i="12"/>
  <c r="W967" i="12"/>
  <c r="W968" i="12"/>
  <c r="W969" i="12"/>
  <c r="W970" i="12"/>
  <c r="W971" i="12"/>
  <c r="W972" i="12"/>
  <c r="W973" i="12"/>
  <c r="W974" i="12"/>
  <c r="W975" i="12"/>
  <c r="W976" i="12"/>
  <c r="W977" i="12"/>
  <c r="W978" i="12"/>
  <c r="W979" i="12"/>
  <c r="W980" i="12"/>
  <c r="W981" i="12"/>
  <c r="W982" i="12"/>
  <c r="W983" i="12"/>
  <c r="W984" i="12"/>
  <c r="W985" i="12"/>
  <c r="W986" i="12"/>
  <c r="W987" i="12"/>
  <c r="W988" i="12"/>
  <c r="W989" i="12"/>
  <c r="W990" i="12"/>
  <c r="W991" i="12"/>
  <c r="W992" i="12"/>
  <c r="W993" i="12"/>
  <c r="W994" i="12"/>
  <c r="W995" i="12"/>
  <c r="W996" i="12"/>
  <c r="W997" i="12"/>
  <c r="W998" i="12"/>
  <c r="W999" i="12"/>
  <c r="W1000" i="12"/>
  <c r="W1001" i="12"/>
  <c r="W1002" i="12"/>
  <c r="W1003" i="12"/>
  <c r="W1004" i="12"/>
  <c r="W1005" i="12"/>
  <c r="W1006" i="12"/>
  <c r="W1007" i="12"/>
  <c r="W1008" i="12"/>
  <c r="W1009" i="12"/>
  <c r="W1010" i="12"/>
  <c r="W1011" i="12"/>
  <c r="W1012" i="12"/>
  <c r="W1013" i="12"/>
  <c r="W1014" i="12"/>
  <c r="W1015" i="12"/>
  <c r="W1016" i="12"/>
  <c r="W1017" i="12"/>
  <c r="W1018" i="12"/>
  <c r="W1019" i="12"/>
  <c r="W1020" i="12"/>
  <c r="W1021" i="12"/>
  <c r="W1022" i="12"/>
  <c r="W1023" i="12"/>
  <c r="W1024" i="12"/>
  <c r="W1025" i="12"/>
  <c r="W1026" i="12"/>
  <c r="W1027" i="12"/>
  <c r="W1028" i="12"/>
  <c r="W1029" i="12"/>
  <c r="W1030" i="12"/>
  <c r="W1031" i="12"/>
  <c r="W1032" i="12"/>
  <c r="W1033" i="12"/>
  <c r="W1034" i="12"/>
  <c r="W1035" i="12"/>
  <c r="W1036" i="12"/>
  <c r="W1037" i="12"/>
  <c r="W1038" i="12"/>
  <c r="W1039" i="12"/>
  <c r="W1040" i="12"/>
  <c r="W1041" i="12"/>
  <c r="W1042" i="12"/>
  <c r="W1043" i="12"/>
  <c r="W1044" i="12"/>
  <c r="W1045" i="12"/>
  <c r="W1046" i="12"/>
  <c r="W1047" i="12"/>
  <c r="W1048" i="12"/>
  <c r="W1049" i="12"/>
  <c r="W1050" i="12"/>
  <c r="W1051" i="12"/>
  <c r="W1052" i="12"/>
  <c r="W1053" i="12"/>
  <c r="W1054" i="12"/>
  <c r="W1055" i="12"/>
  <c r="W1056" i="12"/>
  <c r="W1057" i="12"/>
  <c r="W1058" i="12"/>
  <c r="W1059" i="12"/>
  <c r="W1060" i="12"/>
  <c r="W1061" i="12"/>
  <c r="W1062" i="12"/>
  <c r="W1063" i="12"/>
  <c r="W1064" i="12"/>
  <c r="W1065" i="12"/>
  <c r="W1066" i="12"/>
  <c r="W1067" i="12"/>
  <c r="W1068" i="12"/>
  <c r="W1069" i="12"/>
  <c r="W1070" i="12"/>
  <c r="W1071" i="12"/>
  <c r="W1072" i="12"/>
  <c r="W1073" i="12"/>
  <c r="W1074" i="12"/>
  <c r="W1075" i="12"/>
  <c r="W1076" i="12"/>
  <c r="W1077" i="12"/>
  <c r="W1078" i="12"/>
  <c r="W1079" i="12"/>
  <c r="W1080" i="12"/>
  <c r="W1081" i="12"/>
  <c r="W1082" i="12"/>
  <c r="W1083" i="12"/>
  <c r="W1084" i="12"/>
  <c r="W1085" i="12"/>
  <c r="W1086" i="12"/>
  <c r="W1087" i="12"/>
  <c r="W1088" i="12"/>
  <c r="W1089" i="12"/>
  <c r="W1090" i="12"/>
  <c r="W1091" i="12"/>
  <c r="W1092" i="12"/>
  <c r="W1093" i="12"/>
  <c r="W1094" i="12"/>
  <c r="W1095" i="12"/>
  <c r="W1096" i="12"/>
  <c r="W1097" i="12"/>
  <c r="W1098" i="12"/>
  <c r="W1099" i="12"/>
  <c r="W1100" i="12"/>
  <c r="W1101" i="12"/>
  <c r="W1102" i="12"/>
  <c r="W1103" i="12"/>
  <c r="W1104" i="12"/>
  <c r="W1105" i="12"/>
  <c r="W1106" i="12"/>
  <c r="W1107" i="12"/>
  <c r="W1108" i="12"/>
  <c r="W1109" i="12"/>
  <c r="W1110" i="12"/>
  <c r="W1111" i="12"/>
  <c r="W1112" i="12"/>
  <c r="W1113" i="12"/>
  <c r="W1114" i="12"/>
  <c r="W1115" i="12"/>
  <c r="W1116" i="12"/>
  <c r="W1117" i="12"/>
  <c r="W1118" i="12"/>
  <c r="W1119" i="12"/>
  <c r="W1120" i="12"/>
  <c r="W1121" i="12"/>
  <c r="W1122" i="12"/>
  <c r="W1123" i="12"/>
  <c r="W1124" i="12"/>
  <c r="W1125" i="12"/>
  <c r="W1126" i="12"/>
  <c r="W1127" i="12"/>
  <c r="W1128" i="12"/>
  <c r="W1129" i="12"/>
  <c r="W1130" i="12"/>
  <c r="W1131" i="12"/>
  <c r="W1132" i="12"/>
  <c r="W1133" i="12"/>
  <c r="W1134" i="12"/>
  <c r="W1135" i="12"/>
  <c r="W1136" i="12"/>
  <c r="W1137" i="12"/>
  <c r="W1138" i="12"/>
  <c r="W1139" i="12"/>
  <c r="W1140" i="12"/>
  <c r="W1141" i="12"/>
  <c r="W1142" i="12"/>
  <c r="W1143" i="12"/>
  <c r="W1144" i="12"/>
  <c r="W1145" i="12"/>
  <c r="W1146" i="12"/>
  <c r="W1147" i="12"/>
  <c r="W1148" i="12"/>
  <c r="W1149" i="12"/>
  <c r="W1150" i="12"/>
  <c r="W1151" i="12"/>
  <c r="W1152" i="12"/>
  <c r="W1153" i="12"/>
  <c r="W1154" i="12"/>
  <c r="W1155" i="12"/>
  <c r="W1156" i="12"/>
  <c r="W1157" i="12"/>
  <c r="W1158" i="12"/>
  <c r="W1159" i="12"/>
  <c r="W1160" i="12"/>
  <c r="W1161" i="12"/>
  <c r="W1162" i="12"/>
  <c r="V6" i="12"/>
  <c r="U7" i="12"/>
  <c r="U8" i="12"/>
  <c r="U9" i="12"/>
  <c r="U10" i="12"/>
  <c r="U11" i="12"/>
  <c r="U12" i="12"/>
  <c r="U13" i="12"/>
  <c r="U14" i="12"/>
  <c r="U15" i="12"/>
  <c r="U16" i="12"/>
  <c r="U17" i="12"/>
  <c r="U18" i="12"/>
  <c r="U19" i="12"/>
  <c r="U20" i="12"/>
  <c r="U21" i="12"/>
  <c r="U22" i="12"/>
  <c r="U23" i="12"/>
  <c r="U24" i="12"/>
  <c r="U25" i="12"/>
  <c r="U26" i="12"/>
  <c r="U27" i="12"/>
  <c r="U28" i="12"/>
  <c r="U29" i="12"/>
  <c r="U30" i="12"/>
  <c r="U31" i="12"/>
  <c r="U32" i="12"/>
  <c r="U33" i="12"/>
  <c r="U34" i="12"/>
  <c r="U35" i="12"/>
  <c r="U36" i="12"/>
  <c r="U37" i="12"/>
  <c r="U38" i="12"/>
  <c r="U39" i="12"/>
  <c r="U40" i="12"/>
  <c r="U41" i="12"/>
  <c r="U42" i="12"/>
  <c r="U43" i="12"/>
  <c r="U44" i="12"/>
  <c r="U45" i="12"/>
  <c r="U46" i="12"/>
  <c r="U47" i="12"/>
  <c r="U48" i="12"/>
  <c r="U49" i="12"/>
  <c r="U50" i="12"/>
  <c r="U51" i="12"/>
  <c r="U52" i="12"/>
  <c r="U53" i="12"/>
  <c r="U54" i="12"/>
  <c r="U55" i="12"/>
  <c r="U56" i="12"/>
  <c r="U57" i="12"/>
  <c r="U58" i="12"/>
  <c r="U59" i="12"/>
  <c r="U60" i="12"/>
  <c r="U61" i="12"/>
  <c r="U62" i="12"/>
  <c r="U63" i="12"/>
  <c r="U64" i="12"/>
  <c r="U65" i="12"/>
  <c r="U66" i="12"/>
  <c r="U67" i="12"/>
  <c r="U68" i="12"/>
  <c r="U69" i="12"/>
  <c r="U70" i="12"/>
  <c r="U71" i="12"/>
  <c r="U72" i="12"/>
  <c r="U73" i="12"/>
  <c r="U74" i="12"/>
  <c r="U75" i="12"/>
  <c r="U76" i="12"/>
  <c r="U77" i="12"/>
  <c r="U78" i="12"/>
  <c r="U79" i="12"/>
  <c r="U80" i="12"/>
  <c r="U81" i="12"/>
  <c r="U82" i="12"/>
  <c r="U83" i="12"/>
  <c r="U84" i="12"/>
  <c r="U85" i="12"/>
  <c r="U86" i="12"/>
  <c r="U87" i="12"/>
  <c r="U88" i="12"/>
  <c r="U89" i="12"/>
  <c r="U90" i="12"/>
  <c r="U91" i="12"/>
  <c r="U92" i="12"/>
  <c r="U93" i="12"/>
  <c r="U94" i="12"/>
  <c r="U95" i="12"/>
  <c r="U96" i="12"/>
  <c r="U97" i="12"/>
  <c r="U98" i="12"/>
  <c r="U99" i="12"/>
  <c r="U100" i="12"/>
  <c r="U101" i="12"/>
  <c r="U102" i="12"/>
  <c r="U103" i="12"/>
  <c r="U104" i="12"/>
  <c r="U105" i="12"/>
  <c r="U106" i="12"/>
  <c r="U107" i="12"/>
  <c r="U108" i="12"/>
  <c r="U109" i="12"/>
  <c r="U110" i="12"/>
  <c r="U111" i="12"/>
  <c r="U112" i="12"/>
  <c r="U113" i="12"/>
  <c r="U114" i="12"/>
  <c r="U115" i="12"/>
  <c r="U116" i="12"/>
  <c r="U117" i="12"/>
  <c r="U118" i="12"/>
  <c r="U119" i="12"/>
  <c r="U120" i="12"/>
  <c r="U121" i="12"/>
  <c r="U122" i="12"/>
  <c r="U123" i="12"/>
  <c r="U124" i="12"/>
  <c r="U125" i="12"/>
  <c r="U126" i="12"/>
  <c r="U127" i="12"/>
  <c r="U128" i="12"/>
  <c r="U129" i="12"/>
  <c r="U130" i="12"/>
  <c r="U131" i="12"/>
  <c r="U132" i="12"/>
  <c r="U133" i="12"/>
  <c r="U134" i="12"/>
  <c r="U135" i="12"/>
  <c r="U136" i="12"/>
  <c r="U137" i="12"/>
  <c r="U138" i="12"/>
  <c r="U139" i="12"/>
  <c r="U140" i="12"/>
  <c r="U141" i="12"/>
  <c r="U142" i="12"/>
  <c r="U143" i="12"/>
  <c r="U144" i="12"/>
  <c r="U145" i="12"/>
  <c r="U146" i="12"/>
  <c r="U147" i="12"/>
  <c r="U148" i="12"/>
  <c r="U149" i="12"/>
  <c r="U150" i="12"/>
  <c r="U151" i="12"/>
  <c r="U152" i="12"/>
  <c r="U153" i="12"/>
  <c r="U154" i="12"/>
  <c r="U155" i="12"/>
  <c r="U156" i="12"/>
  <c r="U157" i="12"/>
  <c r="U158" i="12"/>
  <c r="U159" i="12"/>
  <c r="U160" i="12"/>
  <c r="U161" i="12"/>
  <c r="U162" i="12"/>
  <c r="U163" i="12"/>
  <c r="U164" i="12"/>
  <c r="U165" i="12"/>
  <c r="U166" i="12"/>
  <c r="U167" i="12"/>
  <c r="U168" i="12"/>
  <c r="U169" i="12"/>
  <c r="U170" i="12"/>
  <c r="U171" i="12"/>
  <c r="U172" i="12"/>
  <c r="U173" i="12"/>
  <c r="U174" i="12"/>
  <c r="U175" i="12"/>
  <c r="U176" i="12"/>
  <c r="U177" i="12"/>
  <c r="U178" i="12"/>
  <c r="U179" i="12"/>
  <c r="U180" i="12"/>
  <c r="U181" i="12"/>
  <c r="U182" i="12"/>
  <c r="U183" i="12"/>
  <c r="U184" i="12"/>
  <c r="U185" i="12"/>
  <c r="U186" i="12"/>
  <c r="U187" i="12"/>
  <c r="U188" i="12"/>
  <c r="U189" i="12"/>
  <c r="U190" i="12"/>
  <c r="U191" i="12"/>
  <c r="U192" i="12"/>
  <c r="U193" i="12"/>
  <c r="U194" i="12"/>
  <c r="U195" i="12"/>
  <c r="U196" i="12"/>
  <c r="U197" i="12"/>
  <c r="U198" i="12"/>
  <c r="U199" i="12"/>
  <c r="U200" i="12"/>
  <c r="U201" i="12"/>
  <c r="U202" i="12"/>
  <c r="U203" i="12"/>
  <c r="U204" i="12"/>
  <c r="U205" i="12"/>
  <c r="U206" i="12"/>
  <c r="U207" i="12"/>
  <c r="U208" i="12"/>
  <c r="U209" i="12"/>
  <c r="U210" i="12"/>
  <c r="U211" i="12"/>
  <c r="U212" i="12"/>
  <c r="U213" i="12"/>
  <c r="U214" i="12"/>
  <c r="U215" i="12"/>
  <c r="U216" i="12"/>
  <c r="U217" i="12"/>
  <c r="U218" i="12"/>
  <c r="U219" i="12"/>
  <c r="U220" i="12"/>
  <c r="U221" i="12"/>
  <c r="U222" i="12"/>
  <c r="U223" i="12"/>
  <c r="U224" i="12"/>
  <c r="U225" i="12"/>
  <c r="U226" i="12"/>
  <c r="U227" i="12"/>
  <c r="U228" i="12"/>
  <c r="U229" i="12"/>
  <c r="U230" i="12"/>
  <c r="U231" i="12"/>
  <c r="U232" i="12"/>
  <c r="U233" i="12"/>
  <c r="U234" i="12"/>
  <c r="U235" i="12"/>
  <c r="U236" i="12"/>
  <c r="U237" i="12"/>
  <c r="U238" i="12"/>
  <c r="U239" i="12"/>
  <c r="U240" i="12"/>
  <c r="U241" i="12"/>
  <c r="U242" i="12"/>
  <c r="U243" i="12"/>
  <c r="U244" i="12"/>
  <c r="U245" i="12"/>
  <c r="U246" i="12"/>
  <c r="U247" i="12"/>
  <c r="U248" i="12"/>
  <c r="U249" i="12"/>
  <c r="U250" i="12"/>
  <c r="U251" i="12"/>
  <c r="U252" i="12"/>
  <c r="U253" i="12"/>
  <c r="U254" i="12"/>
  <c r="U255" i="12"/>
  <c r="U256" i="12"/>
  <c r="U257" i="12"/>
  <c r="U258" i="12"/>
  <c r="U259" i="12"/>
  <c r="U260" i="12"/>
  <c r="U261" i="12"/>
  <c r="U262" i="12"/>
  <c r="U263" i="12"/>
  <c r="U264" i="12"/>
  <c r="U265" i="12"/>
  <c r="U266" i="12"/>
  <c r="U267" i="12"/>
  <c r="U268" i="12"/>
  <c r="U269" i="12"/>
  <c r="U270" i="12"/>
  <c r="U271" i="12"/>
  <c r="U272" i="12"/>
  <c r="U273" i="12"/>
  <c r="U274" i="12"/>
  <c r="U275" i="12"/>
  <c r="U276" i="12"/>
  <c r="U277" i="12"/>
  <c r="U278" i="12"/>
  <c r="U279" i="12"/>
  <c r="U280" i="12"/>
  <c r="U281" i="12"/>
  <c r="U282" i="12"/>
  <c r="U283" i="12"/>
  <c r="U284" i="12"/>
  <c r="U285" i="12"/>
  <c r="U286" i="12"/>
  <c r="U287" i="12"/>
  <c r="U288" i="12"/>
  <c r="U289" i="12"/>
  <c r="U290" i="12"/>
  <c r="U291" i="12"/>
  <c r="U292" i="12"/>
  <c r="U293" i="12"/>
  <c r="U294" i="12"/>
  <c r="U295" i="12"/>
  <c r="U296" i="12"/>
  <c r="U297" i="12"/>
  <c r="U298" i="12"/>
  <c r="U299" i="12"/>
  <c r="U300" i="12"/>
  <c r="U301" i="12"/>
  <c r="U302" i="12"/>
  <c r="U303" i="12"/>
  <c r="U304" i="12"/>
  <c r="U305" i="12"/>
  <c r="U306" i="12"/>
  <c r="U307" i="12"/>
  <c r="U308" i="12"/>
  <c r="U309" i="12"/>
  <c r="U310" i="12"/>
  <c r="U311" i="12"/>
  <c r="U312" i="12"/>
  <c r="U313" i="12"/>
  <c r="U314" i="12"/>
  <c r="U315" i="12"/>
  <c r="U316" i="12"/>
  <c r="U317" i="12"/>
  <c r="U318" i="12"/>
  <c r="U319" i="12"/>
  <c r="U320" i="12"/>
  <c r="U321" i="12"/>
  <c r="U322" i="12"/>
  <c r="U323" i="12"/>
  <c r="U324" i="12"/>
  <c r="U325" i="12"/>
  <c r="U326" i="12"/>
  <c r="U327" i="12"/>
  <c r="U328" i="12"/>
  <c r="U329" i="12"/>
  <c r="U330" i="12"/>
  <c r="U331" i="12"/>
  <c r="U332" i="12"/>
  <c r="U333" i="12"/>
  <c r="U334" i="12"/>
  <c r="U335" i="12"/>
  <c r="U336" i="12"/>
  <c r="U337" i="12"/>
  <c r="U338" i="12"/>
  <c r="U339" i="12"/>
  <c r="U340" i="12"/>
  <c r="U341" i="12"/>
  <c r="U342" i="12"/>
  <c r="U343" i="12"/>
  <c r="U344" i="12"/>
  <c r="U345" i="12"/>
  <c r="U346" i="12"/>
  <c r="U347" i="12"/>
  <c r="U348" i="12"/>
  <c r="U349" i="12"/>
  <c r="U350" i="12"/>
  <c r="U351" i="12"/>
  <c r="U352" i="12"/>
  <c r="U353" i="12"/>
  <c r="U354" i="12"/>
  <c r="U355" i="12"/>
  <c r="U356" i="12"/>
  <c r="U357" i="12"/>
  <c r="U358" i="12"/>
  <c r="U359" i="12"/>
  <c r="U360" i="12"/>
  <c r="U361" i="12"/>
  <c r="U362" i="12"/>
  <c r="U363" i="12"/>
  <c r="U364" i="12"/>
  <c r="U365" i="12"/>
  <c r="U366" i="12"/>
  <c r="U367" i="12"/>
  <c r="U368" i="12"/>
  <c r="U369" i="12"/>
  <c r="U370" i="12"/>
  <c r="U371" i="12"/>
  <c r="U372" i="12"/>
  <c r="U373" i="12"/>
  <c r="U374" i="12"/>
  <c r="U375" i="12"/>
  <c r="U376" i="12"/>
  <c r="U377" i="12"/>
  <c r="U378" i="12"/>
  <c r="U379" i="12"/>
  <c r="U380" i="12"/>
  <c r="U381" i="12"/>
  <c r="U382" i="12"/>
  <c r="U383" i="12"/>
  <c r="U384" i="12"/>
  <c r="U385" i="12"/>
  <c r="U386" i="12"/>
  <c r="U387" i="12"/>
  <c r="U388" i="12"/>
  <c r="U389" i="12"/>
  <c r="U390" i="12"/>
  <c r="U391" i="12"/>
  <c r="U392" i="12"/>
  <c r="U393" i="12"/>
  <c r="U394" i="12"/>
  <c r="U395" i="12"/>
  <c r="U396" i="12"/>
  <c r="U397" i="12"/>
  <c r="U398" i="12"/>
  <c r="U399" i="12"/>
  <c r="U400" i="12"/>
  <c r="U401" i="12"/>
  <c r="U402" i="12"/>
  <c r="U403" i="12"/>
  <c r="U404" i="12"/>
  <c r="U405" i="12"/>
  <c r="U406" i="12"/>
  <c r="U407" i="12"/>
  <c r="U408" i="12"/>
  <c r="U409" i="12"/>
  <c r="U410" i="12"/>
  <c r="U411" i="12"/>
  <c r="U412" i="12"/>
  <c r="U413" i="12"/>
  <c r="U414" i="12"/>
  <c r="U415" i="12"/>
  <c r="U416" i="12"/>
  <c r="U417" i="12"/>
  <c r="U418" i="12"/>
  <c r="U419" i="12"/>
  <c r="U420" i="12"/>
  <c r="U421" i="12"/>
  <c r="U422" i="12"/>
  <c r="U423" i="12"/>
  <c r="U424" i="12"/>
  <c r="U425" i="12"/>
  <c r="U426" i="12"/>
  <c r="U427" i="12"/>
  <c r="U428" i="12"/>
  <c r="U429" i="12"/>
  <c r="U430" i="12"/>
  <c r="U431" i="12"/>
  <c r="U432" i="12"/>
  <c r="U433" i="12"/>
  <c r="U434" i="12"/>
  <c r="U435" i="12"/>
  <c r="U436" i="12"/>
  <c r="U437" i="12"/>
  <c r="U438" i="12"/>
  <c r="U439" i="12"/>
  <c r="U440" i="12"/>
  <c r="U441" i="12"/>
  <c r="U442" i="12"/>
  <c r="U443" i="12"/>
  <c r="U444" i="12"/>
  <c r="U445" i="12"/>
  <c r="U446" i="12"/>
  <c r="U447" i="12"/>
  <c r="U448" i="12"/>
  <c r="U449" i="12"/>
  <c r="U450" i="12"/>
  <c r="U451" i="12"/>
  <c r="U452" i="12"/>
  <c r="U453" i="12"/>
  <c r="U454" i="12"/>
  <c r="U455" i="12"/>
  <c r="U456" i="12"/>
  <c r="U457" i="12"/>
  <c r="U458" i="12"/>
  <c r="U459" i="12"/>
  <c r="U460" i="12"/>
  <c r="U461" i="12"/>
  <c r="U462" i="12"/>
  <c r="U463" i="12"/>
  <c r="U464" i="12"/>
  <c r="U465" i="12"/>
  <c r="U466" i="12"/>
  <c r="U467" i="12"/>
  <c r="U468" i="12"/>
  <c r="U469" i="12"/>
  <c r="U470" i="12"/>
  <c r="U471" i="12"/>
  <c r="U472" i="12"/>
  <c r="U473" i="12"/>
  <c r="U474" i="12"/>
  <c r="U475" i="12"/>
  <c r="U476" i="12"/>
  <c r="U477" i="12"/>
  <c r="U478" i="12"/>
  <c r="U479" i="12"/>
  <c r="U480" i="12"/>
  <c r="U481" i="12"/>
  <c r="U482" i="12"/>
  <c r="U483" i="12"/>
  <c r="U484" i="12"/>
  <c r="U485" i="12"/>
  <c r="U486" i="12"/>
  <c r="U487" i="12"/>
  <c r="U488" i="12"/>
  <c r="U489" i="12"/>
  <c r="U490" i="12"/>
  <c r="U491" i="12"/>
  <c r="U492" i="12"/>
  <c r="U493" i="12"/>
  <c r="U494" i="12"/>
  <c r="U495" i="12"/>
  <c r="U496" i="12"/>
  <c r="U497" i="12"/>
  <c r="U498" i="12"/>
  <c r="U499" i="12"/>
  <c r="U500" i="12"/>
  <c r="U501" i="12"/>
  <c r="U502" i="12"/>
  <c r="U503" i="12"/>
  <c r="U504" i="12"/>
  <c r="U505" i="12"/>
  <c r="U506" i="12"/>
  <c r="U507" i="12"/>
  <c r="U508" i="12"/>
  <c r="U509" i="12"/>
  <c r="U510" i="12"/>
  <c r="U511" i="12"/>
  <c r="U512" i="12"/>
  <c r="U513" i="12"/>
  <c r="U514" i="12"/>
  <c r="U515" i="12"/>
  <c r="U516" i="12"/>
  <c r="U517" i="12"/>
  <c r="U518" i="12"/>
  <c r="U519" i="12"/>
  <c r="U520" i="12"/>
  <c r="U521" i="12"/>
  <c r="U522" i="12"/>
  <c r="U523" i="12"/>
  <c r="U524" i="12"/>
  <c r="U525" i="12"/>
  <c r="U526" i="12"/>
  <c r="U527" i="12"/>
  <c r="U528" i="12"/>
  <c r="U529" i="12"/>
  <c r="U530" i="12"/>
  <c r="U531" i="12"/>
  <c r="U532" i="12"/>
  <c r="U533" i="12"/>
  <c r="U534" i="12"/>
  <c r="U535" i="12"/>
  <c r="U536" i="12"/>
  <c r="U537" i="12"/>
  <c r="U538" i="12"/>
  <c r="U539" i="12"/>
  <c r="U540" i="12"/>
  <c r="U541" i="12"/>
  <c r="U542" i="12"/>
  <c r="U543" i="12"/>
  <c r="U544" i="12"/>
  <c r="U545" i="12"/>
  <c r="U546" i="12"/>
  <c r="U547" i="12"/>
  <c r="U548" i="12"/>
  <c r="U549" i="12"/>
  <c r="U550" i="12"/>
  <c r="U551" i="12"/>
  <c r="U552" i="12"/>
  <c r="U553" i="12"/>
  <c r="U554" i="12"/>
  <c r="U555" i="12"/>
  <c r="U556" i="12"/>
  <c r="U557" i="12"/>
  <c r="U558" i="12"/>
  <c r="U559" i="12"/>
  <c r="U560" i="12"/>
  <c r="U561" i="12"/>
  <c r="U562" i="12"/>
  <c r="U563" i="12"/>
  <c r="U564" i="12"/>
  <c r="U565" i="12"/>
  <c r="U566" i="12"/>
  <c r="U567" i="12"/>
  <c r="U568" i="12"/>
  <c r="U569" i="12"/>
  <c r="U570" i="12"/>
  <c r="U571" i="12"/>
  <c r="U572" i="12"/>
  <c r="U573" i="12"/>
  <c r="U574" i="12"/>
  <c r="U575" i="12"/>
  <c r="U576" i="12"/>
  <c r="U577" i="12"/>
  <c r="U578" i="12"/>
  <c r="U579" i="12"/>
  <c r="U580" i="12"/>
  <c r="U581" i="12"/>
  <c r="U582" i="12"/>
  <c r="U583" i="12"/>
  <c r="U584" i="12"/>
  <c r="U585" i="12"/>
  <c r="U586" i="12"/>
  <c r="U587" i="12"/>
  <c r="U588" i="12"/>
  <c r="U589" i="12"/>
  <c r="U590" i="12"/>
  <c r="U591" i="12"/>
  <c r="U592" i="12"/>
  <c r="U593" i="12"/>
  <c r="U594" i="12"/>
  <c r="U595" i="12"/>
  <c r="U596" i="12"/>
  <c r="U597" i="12"/>
  <c r="U598" i="12"/>
  <c r="U599" i="12"/>
  <c r="U600" i="12"/>
  <c r="U601" i="12"/>
  <c r="U602" i="12"/>
  <c r="U603" i="12"/>
  <c r="U604" i="12"/>
  <c r="U605" i="12"/>
  <c r="U606" i="12"/>
  <c r="U607" i="12"/>
  <c r="U608" i="12"/>
  <c r="U609" i="12"/>
  <c r="U610" i="12"/>
  <c r="U611" i="12"/>
  <c r="U612" i="12"/>
  <c r="U613" i="12"/>
  <c r="U614" i="12"/>
  <c r="U615" i="12"/>
  <c r="U616" i="12"/>
  <c r="U617" i="12"/>
  <c r="U618" i="12"/>
  <c r="U619" i="12"/>
  <c r="U620" i="12"/>
  <c r="U621" i="12"/>
  <c r="U622" i="12"/>
  <c r="U623" i="12"/>
  <c r="U624" i="12"/>
  <c r="U625" i="12"/>
  <c r="U626" i="12"/>
  <c r="U627" i="12"/>
  <c r="U628" i="12"/>
  <c r="U629" i="12"/>
  <c r="U630" i="12"/>
  <c r="U631" i="12"/>
  <c r="U632" i="12"/>
  <c r="U633" i="12"/>
  <c r="U634" i="12"/>
  <c r="U635" i="12"/>
  <c r="U636" i="12"/>
  <c r="U637" i="12"/>
  <c r="U638" i="12"/>
  <c r="U639" i="12"/>
  <c r="U640" i="12"/>
  <c r="U641" i="12"/>
  <c r="U642" i="12"/>
  <c r="U643" i="12"/>
  <c r="U644" i="12"/>
  <c r="U645" i="12"/>
  <c r="U646" i="12"/>
  <c r="U647" i="12"/>
  <c r="U648" i="12"/>
  <c r="U649" i="12"/>
  <c r="U650" i="12"/>
  <c r="U651" i="12"/>
  <c r="U652" i="12"/>
  <c r="U653" i="12"/>
  <c r="U654" i="12"/>
  <c r="U655" i="12"/>
  <c r="U656" i="12"/>
  <c r="U657" i="12"/>
  <c r="U658" i="12"/>
  <c r="U659" i="12"/>
  <c r="U660" i="12"/>
  <c r="U661" i="12"/>
  <c r="U662" i="12"/>
  <c r="U663" i="12"/>
  <c r="U664" i="12"/>
  <c r="U665" i="12"/>
  <c r="U666" i="12"/>
  <c r="U667" i="12"/>
  <c r="U668" i="12"/>
  <c r="U669" i="12"/>
  <c r="U670" i="12"/>
  <c r="U671" i="12"/>
  <c r="U672" i="12"/>
  <c r="U673" i="12"/>
  <c r="U674" i="12"/>
  <c r="U675" i="12"/>
  <c r="U676" i="12"/>
  <c r="U677" i="12"/>
  <c r="U678" i="12"/>
  <c r="U679" i="12"/>
  <c r="U680" i="12"/>
  <c r="U681" i="12"/>
  <c r="U682" i="12"/>
  <c r="U683" i="12"/>
  <c r="U684" i="12"/>
  <c r="U685" i="12"/>
  <c r="U686" i="12"/>
  <c r="U687" i="12"/>
  <c r="U688" i="12"/>
  <c r="U689" i="12"/>
  <c r="U690" i="12"/>
  <c r="U691" i="12"/>
  <c r="U692" i="12"/>
  <c r="U693" i="12"/>
  <c r="U694" i="12"/>
  <c r="U695" i="12"/>
  <c r="U696" i="12"/>
  <c r="U697" i="12"/>
  <c r="U698" i="12"/>
  <c r="U699" i="12"/>
  <c r="U700" i="12"/>
  <c r="U701" i="12"/>
  <c r="U702" i="12"/>
  <c r="U703" i="12"/>
  <c r="U704" i="12"/>
  <c r="U705" i="12"/>
  <c r="U706" i="12"/>
  <c r="U707" i="12"/>
  <c r="U708" i="12"/>
  <c r="U709" i="12"/>
  <c r="U710" i="12"/>
  <c r="U711" i="12"/>
  <c r="U712" i="12"/>
  <c r="U713" i="12"/>
  <c r="U714" i="12"/>
  <c r="U715" i="12"/>
  <c r="U716" i="12"/>
  <c r="U717" i="12"/>
  <c r="U718" i="12"/>
  <c r="U719" i="12"/>
  <c r="U720" i="12"/>
  <c r="U721" i="12"/>
  <c r="U722" i="12"/>
  <c r="U723" i="12"/>
  <c r="U724" i="12"/>
  <c r="U725" i="12"/>
  <c r="U726" i="12"/>
  <c r="U727" i="12"/>
  <c r="U728" i="12"/>
  <c r="U729" i="12"/>
  <c r="U730" i="12"/>
  <c r="U731" i="12"/>
  <c r="U732" i="12"/>
  <c r="U733" i="12"/>
  <c r="U734" i="12"/>
  <c r="U735" i="12"/>
  <c r="U736" i="12"/>
  <c r="U737" i="12"/>
  <c r="U738" i="12"/>
  <c r="U739" i="12"/>
  <c r="U740" i="12"/>
  <c r="U741" i="12"/>
  <c r="U742" i="12"/>
  <c r="U743" i="12"/>
  <c r="U744" i="12"/>
  <c r="U745" i="12"/>
  <c r="U746" i="12"/>
  <c r="U747" i="12"/>
  <c r="U748" i="12"/>
  <c r="U749" i="12"/>
  <c r="U750" i="12"/>
  <c r="U751" i="12"/>
  <c r="U752" i="12"/>
  <c r="U753" i="12"/>
  <c r="U754" i="12"/>
  <c r="U755" i="12"/>
  <c r="U756" i="12"/>
  <c r="U757" i="12"/>
  <c r="U758" i="12"/>
  <c r="U759" i="12"/>
  <c r="U760" i="12"/>
  <c r="U761" i="12"/>
  <c r="U762" i="12"/>
  <c r="U763" i="12"/>
  <c r="U764" i="12"/>
  <c r="U765" i="12"/>
  <c r="U766" i="12"/>
  <c r="U767" i="12"/>
  <c r="U768" i="12"/>
  <c r="U769" i="12"/>
  <c r="U770" i="12"/>
  <c r="U771" i="12"/>
  <c r="U772" i="12"/>
  <c r="U773" i="12"/>
  <c r="U774" i="12"/>
  <c r="U775" i="12"/>
  <c r="U776" i="12"/>
  <c r="U777" i="12"/>
  <c r="U778" i="12"/>
  <c r="U779" i="12"/>
  <c r="U780" i="12"/>
  <c r="U781" i="12"/>
  <c r="U782" i="12"/>
  <c r="U783" i="12"/>
  <c r="U784" i="12"/>
  <c r="U785" i="12"/>
  <c r="U786" i="12"/>
  <c r="U787" i="12"/>
  <c r="U788" i="12"/>
  <c r="U789" i="12"/>
  <c r="U790" i="12"/>
  <c r="U791" i="12"/>
  <c r="U792" i="12"/>
  <c r="U793" i="12"/>
  <c r="U794" i="12"/>
  <c r="U795" i="12"/>
  <c r="U796" i="12"/>
  <c r="U797" i="12"/>
  <c r="U798" i="12"/>
  <c r="U799" i="12"/>
  <c r="U800" i="12"/>
  <c r="U801" i="12"/>
  <c r="U802" i="12"/>
  <c r="U803" i="12"/>
  <c r="U804" i="12"/>
  <c r="U805" i="12"/>
  <c r="U806" i="12"/>
  <c r="U807" i="12"/>
  <c r="U808" i="12"/>
  <c r="U809" i="12"/>
  <c r="U810" i="12"/>
  <c r="U811" i="12"/>
  <c r="U812" i="12"/>
  <c r="U813" i="12"/>
  <c r="U814" i="12"/>
  <c r="U815" i="12"/>
  <c r="U816" i="12"/>
  <c r="U817" i="12"/>
  <c r="U818" i="12"/>
  <c r="U819" i="12"/>
  <c r="U820" i="12"/>
  <c r="U821" i="12"/>
  <c r="U822" i="12"/>
  <c r="U823" i="12"/>
  <c r="U824" i="12"/>
  <c r="U825" i="12"/>
  <c r="U826" i="12"/>
  <c r="U827" i="12"/>
  <c r="U828" i="12"/>
  <c r="U829" i="12"/>
  <c r="U830" i="12"/>
  <c r="U831" i="12"/>
  <c r="U832" i="12"/>
  <c r="U833" i="12"/>
  <c r="U834" i="12"/>
  <c r="U835" i="12"/>
  <c r="U836" i="12"/>
  <c r="U837" i="12"/>
  <c r="U838" i="12"/>
  <c r="U839" i="12"/>
  <c r="U840" i="12"/>
  <c r="U841" i="12"/>
  <c r="U842" i="12"/>
  <c r="U843" i="12"/>
  <c r="U844" i="12"/>
  <c r="U845" i="12"/>
  <c r="U846" i="12"/>
  <c r="U847" i="12"/>
  <c r="U848" i="12"/>
  <c r="U849" i="12"/>
  <c r="U850" i="12"/>
  <c r="U851" i="12"/>
  <c r="U852" i="12"/>
  <c r="U853" i="12"/>
  <c r="U854" i="12"/>
  <c r="U855" i="12"/>
  <c r="U856" i="12"/>
  <c r="U857" i="12"/>
  <c r="U858" i="12"/>
  <c r="U859" i="12"/>
  <c r="U860" i="12"/>
  <c r="U861" i="12"/>
  <c r="U862" i="12"/>
  <c r="U863" i="12"/>
  <c r="U864" i="12"/>
  <c r="U865" i="12"/>
  <c r="U866" i="12"/>
  <c r="U867" i="12"/>
  <c r="U868" i="12"/>
  <c r="U869" i="12"/>
  <c r="U870" i="12"/>
  <c r="U871" i="12"/>
  <c r="U872" i="12"/>
  <c r="U873" i="12"/>
  <c r="U874" i="12"/>
  <c r="U875" i="12"/>
  <c r="U876" i="12"/>
  <c r="U877" i="12"/>
  <c r="U878" i="12"/>
  <c r="U879" i="12"/>
  <c r="U880" i="12"/>
  <c r="U881" i="12"/>
  <c r="U882" i="12"/>
  <c r="U883" i="12"/>
  <c r="U884" i="12"/>
  <c r="U885" i="12"/>
  <c r="U886" i="12"/>
  <c r="U887" i="12"/>
  <c r="U888" i="12"/>
  <c r="U889" i="12"/>
  <c r="U890" i="12"/>
  <c r="U891" i="12"/>
  <c r="U892" i="12"/>
  <c r="U893" i="12"/>
  <c r="U894" i="12"/>
  <c r="U895" i="12"/>
  <c r="U896" i="12"/>
  <c r="U897" i="12"/>
  <c r="U898" i="12"/>
  <c r="U899" i="12"/>
  <c r="U900" i="12"/>
  <c r="U901" i="12"/>
  <c r="U902" i="12"/>
  <c r="U903" i="12"/>
  <c r="U904" i="12"/>
  <c r="U905" i="12"/>
  <c r="U906" i="12"/>
  <c r="U907" i="12"/>
  <c r="U908" i="12"/>
  <c r="U909" i="12"/>
  <c r="U910" i="12"/>
  <c r="U911" i="12"/>
  <c r="U912" i="12"/>
  <c r="U913" i="12"/>
  <c r="U914" i="12"/>
  <c r="U915" i="12"/>
  <c r="U916" i="12"/>
  <c r="U917" i="12"/>
  <c r="U918" i="12"/>
  <c r="U919" i="12"/>
  <c r="U920" i="12"/>
  <c r="U921" i="12"/>
  <c r="U922" i="12"/>
  <c r="U923" i="12"/>
  <c r="U924" i="12"/>
  <c r="U925" i="12"/>
  <c r="U926" i="12"/>
  <c r="U927" i="12"/>
  <c r="U928" i="12"/>
  <c r="U929" i="12"/>
  <c r="U930" i="12"/>
  <c r="U931" i="12"/>
  <c r="U932" i="12"/>
  <c r="U933" i="12"/>
  <c r="U934" i="12"/>
  <c r="U935" i="12"/>
  <c r="U936" i="12"/>
  <c r="U937" i="12"/>
  <c r="U938" i="12"/>
  <c r="U939" i="12"/>
  <c r="U940" i="12"/>
  <c r="U941" i="12"/>
  <c r="U942" i="12"/>
  <c r="U943" i="12"/>
  <c r="U944" i="12"/>
  <c r="U945" i="12"/>
  <c r="U946" i="12"/>
  <c r="U947" i="12"/>
  <c r="U948" i="12"/>
  <c r="U949" i="12"/>
  <c r="U950" i="12"/>
  <c r="U951" i="12"/>
  <c r="U952" i="12"/>
  <c r="U953" i="12"/>
  <c r="U954" i="12"/>
  <c r="U955" i="12"/>
  <c r="U956" i="12"/>
  <c r="U957" i="12"/>
  <c r="U958" i="12"/>
  <c r="U959" i="12"/>
  <c r="U960" i="12"/>
  <c r="U961" i="12"/>
  <c r="U962" i="12"/>
  <c r="U963" i="12"/>
  <c r="U964" i="12"/>
  <c r="U965" i="12"/>
  <c r="U966" i="12"/>
  <c r="U967" i="12"/>
  <c r="U968" i="12"/>
  <c r="U969" i="12"/>
  <c r="U970" i="12"/>
  <c r="U971" i="12"/>
  <c r="U972" i="12"/>
  <c r="U973" i="12"/>
  <c r="U974" i="12"/>
  <c r="U975" i="12"/>
  <c r="U976" i="12"/>
  <c r="U977" i="12"/>
  <c r="U978" i="12"/>
  <c r="U979" i="12"/>
  <c r="U980" i="12"/>
  <c r="U981" i="12"/>
  <c r="U982" i="12"/>
  <c r="U983" i="12"/>
  <c r="U984" i="12"/>
  <c r="U985" i="12"/>
  <c r="U986" i="12"/>
  <c r="U987" i="12"/>
  <c r="U988" i="12"/>
  <c r="U989" i="12"/>
  <c r="U990" i="12"/>
  <c r="U991" i="12"/>
  <c r="U992" i="12"/>
  <c r="U993" i="12"/>
  <c r="U994" i="12"/>
  <c r="U995" i="12"/>
  <c r="U996" i="12"/>
  <c r="U997" i="12"/>
  <c r="U998" i="12"/>
  <c r="U999" i="12"/>
  <c r="U1000" i="12"/>
  <c r="U1001" i="12"/>
  <c r="U1002" i="12"/>
  <c r="U1003" i="12"/>
  <c r="U1004" i="12"/>
  <c r="U1005" i="12"/>
  <c r="U1006" i="12"/>
  <c r="U1007" i="12"/>
  <c r="U1008" i="12"/>
  <c r="U1009" i="12"/>
  <c r="U1010" i="12"/>
  <c r="U1011" i="12"/>
  <c r="U1012" i="12"/>
  <c r="U1013" i="12"/>
  <c r="U1014" i="12"/>
  <c r="U1015" i="12"/>
  <c r="U1016" i="12"/>
  <c r="U1017" i="12"/>
  <c r="U1018" i="12"/>
  <c r="U1019" i="12"/>
  <c r="U1020" i="12"/>
  <c r="U1021" i="12"/>
  <c r="U1022" i="12"/>
  <c r="U1023" i="12"/>
  <c r="U1024" i="12"/>
  <c r="U1025" i="12"/>
  <c r="U1026" i="12"/>
  <c r="U1027" i="12"/>
  <c r="U1028" i="12"/>
  <c r="U1029" i="12"/>
  <c r="U1030" i="12"/>
  <c r="U1031" i="12"/>
  <c r="U1032" i="12"/>
  <c r="U1033" i="12"/>
  <c r="U1034" i="12"/>
  <c r="U1035" i="12"/>
  <c r="U1036" i="12"/>
  <c r="U1037" i="12"/>
  <c r="U1038" i="12"/>
  <c r="U1039" i="12"/>
  <c r="U1040" i="12"/>
  <c r="U1041" i="12"/>
  <c r="U1042" i="12"/>
  <c r="U1043" i="12"/>
  <c r="U1044" i="12"/>
  <c r="U1045" i="12"/>
  <c r="U1046" i="12"/>
  <c r="U1047" i="12"/>
  <c r="U1048" i="12"/>
  <c r="U1049" i="12"/>
  <c r="U1050" i="12"/>
  <c r="U1051" i="12"/>
  <c r="U1052" i="12"/>
  <c r="U1053" i="12"/>
  <c r="U1054" i="12"/>
  <c r="U1055" i="12"/>
  <c r="U1056" i="12"/>
  <c r="U1057" i="12"/>
  <c r="U1058" i="12"/>
  <c r="U1059" i="12"/>
  <c r="U1060" i="12"/>
  <c r="U1061" i="12"/>
  <c r="U1062" i="12"/>
  <c r="U1063" i="12"/>
  <c r="U1064" i="12"/>
  <c r="U1065" i="12"/>
  <c r="U1066" i="12"/>
  <c r="U1067" i="12"/>
  <c r="U1068" i="12"/>
  <c r="U1069" i="12"/>
  <c r="U1070" i="12"/>
  <c r="U1071" i="12"/>
  <c r="U1072" i="12"/>
  <c r="U1073" i="12"/>
  <c r="U1074" i="12"/>
  <c r="U1075" i="12"/>
  <c r="U1076" i="12"/>
  <c r="U1077" i="12"/>
  <c r="U1078" i="12"/>
  <c r="U1079" i="12"/>
  <c r="U1080" i="12"/>
  <c r="U1081" i="12"/>
  <c r="U1082" i="12"/>
  <c r="U1083" i="12"/>
  <c r="U1084" i="12"/>
  <c r="U1085" i="12"/>
  <c r="U1086" i="12"/>
  <c r="U1087" i="12"/>
  <c r="U1088" i="12"/>
  <c r="U1089" i="12"/>
  <c r="U1090" i="12"/>
  <c r="U1091" i="12"/>
  <c r="U1092" i="12"/>
  <c r="U1093" i="12"/>
  <c r="U1094" i="12"/>
  <c r="U1095" i="12"/>
  <c r="U1096" i="12"/>
  <c r="U1097" i="12"/>
  <c r="U1098" i="12"/>
  <c r="U1099" i="12"/>
  <c r="U1100" i="12"/>
  <c r="U1101" i="12"/>
  <c r="U1102" i="12"/>
  <c r="U1103" i="12"/>
  <c r="U1104" i="12"/>
  <c r="U1105" i="12"/>
  <c r="U1106" i="12"/>
  <c r="U1107" i="12"/>
  <c r="U1108" i="12"/>
  <c r="U1109" i="12"/>
  <c r="U1110" i="12"/>
  <c r="U1111" i="12"/>
  <c r="U1112" i="12"/>
  <c r="U1113" i="12"/>
  <c r="U1114" i="12"/>
  <c r="U1115" i="12"/>
  <c r="U1116" i="12"/>
  <c r="U1117" i="12"/>
  <c r="U1118" i="12"/>
  <c r="U1119" i="12"/>
  <c r="U1120" i="12"/>
  <c r="U1121" i="12"/>
  <c r="U1122" i="12"/>
  <c r="U1123" i="12"/>
  <c r="U1124" i="12"/>
  <c r="U1125" i="12"/>
  <c r="U1126" i="12"/>
  <c r="U1127" i="12"/>
  <c r="U1128" i="12"/>
  <c r="U1129" i="12"/>
  <c r="U1130" i="12"/>
  <c r="U1131" i="12"/>
  <c r="U1132" i="12"/>
  <c r="U1133" i="12"/>
  <c r="U1134" i="12"/>
  <c r="U1135" i="12"/>
  <c r="U1136" i="12"/>
  <c r="U1137" i="12"/>
  <c r="U1138" i="12"/>
  <c r="U1139" i="12"/>
  <c r="U1140" i="12"/>
  <c r="U1141" i="12"/>
  <c r="U1142" i="12"/>
  <c r="U1143" i="12"/>
  <c r="U1144" i="12"/>
  <c r="U1145" i="12"/>
  <c r="U1146" i="12"/>
  <c r="U1147" i="12"/>
  <c r="U1148" i="12"/>
  <c r="U1149" i="12"/>
  <c r="U1150" i="12"/>
  <c r="U1151" i="12"/>
  <c r="U1152" i="12"/>
  <c r="U1153" i="12"/>
  <c r="U1154" i="12"/>
  <c r="U1155" i="12"/>
  <c r="U1156" i="12"/>
  <c r="U1157" i="12"/>
  <c r="U1158" i="12"/>
  <c r="U1159" i="12"/>
  <c r="U1160" i="12"/>
  <c r="U1161" i="12"/>
  <c r="U1162" i="12"/>
  <c r="U6" i="12"/>
  <c r="A6" i="14"/>
  <c r="A7" i="14"/>
  <c r="J12" i="12"/>
  <c r="J11" i="12"/>
  <c r="J13" i="12"/>
  <c r="J14" i="12"/>
  <c r="T7" i="12"/>
  <c r="T8" i="12"/>
  <c r="T9" i="12"/>
  <c r="T10" i="12"/>
  <c r="T11" i="12"/>
  <c r="T12" i="12"/>
  <c r="T13" i="12"/>
  <c r="T14" i="12"/>
  <c r="T15" i="12"/>
  <c r="T16" i="12"/>
  <c r="T17" i="12"/>
  <c r="T18" i="12"/>
  <c r="T19" i="12"/>
  <c r="T20" i="12"/>
  <c r="T21" i="12"/>
  <c r="T22" i="12"/>
  <c r="T23" i="12"/>
  <c r="T24" i="12"/>
  <c r="T25" i="12"/>
  <c r="T26" i="12"/>
  <c r="T27" i="12"/>
  <c r="T28" i="12"/>
  <c r="T29" i="12"/>
  <c r="T30" i="12"/>
  <c r="T31" i="12"/>
  <c r="T32" i="12"/>
  <c r="T33" i="12"/>
  <c r="T34" i="12"/>
  <c r="T35" i="12"/>
  <c r="T36" i="12"/>
  <c r="T37" i="12"/>
  <c r="T38" i="12"/>
  <c r="T39" i="12"/>
  <c r="T40" i="12"/>
  <c r="T41" i="12"/>
  <c r="T42" i="12"/>
  <c r="T43" i="12"/>
  <c r="T44" i="12"/>
  <c r="T45" i="12"/>
  <c r="T46" i="12"/>
  <c r="T47" i="12"/>
  <c r="T48" i="12"/>
  <c r="T49" i="12"/>
  <c r="T50" i="12"/>
  <c r="T51" i="12"/>
  <c r="T52" i="12"/>
  <c r="T53" i="12"/>
  <c r="T54" i="12"/>
  <c r="T55" i="12"/>
  <c r="T56" i="12"/>
  <c r="T57" i="12"/>
  <c r="T58" i="12"/>
  <c r="T59" i="12"/>
  <c r="T60" i="12"/>
  <c r="T61" i="12"/>
  <c r="T62" i="12"/>
  <c r="T63" i="12"/>
  <c r="T64" i="12"/>
  <c r="T65" i="12"/>
  <c r="T66" i="12"/>
  <c r="T67" i="12"/>
  <c r="T68" i="12"/>
  <c r="T69" i="12"/>
  <c r="T70" i="12"/>
  <c r="T71" i="12"/>
  <c r="T72" i="12"/>
  <c r="T73" i="12"/>
  <c r="T74" i="12"/>
  <c r="T75" i="12"/>
  <c r="T76" i="12"/>
  <c r="T77" i="12"/>
  <c r="T78" i="12"/>
  <c r="T79" i="12"/>
  <c r="T80" i="12"/>
  <c r="T81" i="12"/>
  <c r="T82" i="12"/>
  <c r="T83" i="12"/>
  <c r="T84" i="12"/>
  <c r="T85" i="12"/>
  <c r="T86" i="12"/>
  <c r="T87" i="12"/>
  <c r="T88" i="12"/>
  <c r="T89" i="12"/>
  <c r="T90" i="12"/>
  <c r="T91" i="12"/>
  <c r="T92" i="12"/>
  <c r="T93" i="12"/>
  <c r="T94" i="12"/>
  <c r="T95" i="12"/>
  <c r="T96" i="12"/>
  <c r="T97" i="12"/>
  <c r="T98" i="12"/>
  <c r="T99" i="12"/>
  <c r="T100" i="12"/>
  <c r="T101" i="12"/>
  <c r="T102" i="12"/>
  <c r="T103" i="12"/>
  <c r="T104" i="12"/>
  <c r="T105" i="12"/>
  <c r="T106" i="12"/>
  <c r="T107" i="12"/>
  <c r="T108" i="12"/>
  <c r="T109" i="12"/>
  <c r="T110" i="12"/>
  <c r="T111" i="12"/>
  <c r="T112" i="12"/>
  <c r="T113" i="12"/>
  <c r="T114" i="12"/>
  <c r="T115" i="12"/>
  <c r="T116" i="12"/>
  <c r="T117" i="12"/>
  <c r="T118" i="12"/>
  <c r="T119" i="12"/>
  <c r="T120" i="12"/>
  <c r="T121" i="12"/>
  <c r="T122" i="12"/>
  <c r="T123" i="12"/>
  <c r="T124" i="12"/>
  <c r="T125" i="12"/>
  <c r="T126" i="12"/>
  <c r="T127" i="12"/>
  <c r="T128" i="12"/>
  <c r="T129" i="12"/>
  <c r="T130" i="12"/>
  <c r="T131" i="12"/>
  <c r="T132" i="12"/>
  <c r="T133" i="12"/>
  <c r="T134" i="12"/>
  <c r="T135" i="12"/>
  <c r="T136" i="12"/>
  <c r="T137" i="12"/>
  <c r="T138" i="12"/>
  <c r="T139" i="12"/>
  <c r="T140" i="12"/>
  <c r="T141" i="12"/>
  <c r="T142" i="12"/>
  <c r="T143" i="12"/>
  <c r="T144" i="12"/>
  <c r="T145" i="12"/>
  <c r="T146" i="12"/>
  <c r="T147" i="12"/>
  <c r="T148" i="12"/>
  <c r="T149" i="12"/>
  <c r="T150" i="12"/>
  <c r="T151" i="12"/>
  <c r="T152" i="12"/>
  <c r="T153" i="12"/>
  <c r="T154" i="12"/>
  <c r="T155" i="12"/>
  <c r="T156" i="12"/>
  <c r="T157" i="12"/>
  <c r="T158" i="12"/>
  <c r="T159" i="12"/>
  <c r="T160" i="12"/>
  <c r="T161" i="12"/>
  <c r="T162" i="12"/>
  <c r="T163" i="12"/>
  <c r="T164" i="12"/>
  <c r="T165" i="12"/>
  <c r="T166" i="12"/>
  <c r="T167" i="12"/>
  <c r="T168" i="12"/>
  <c r="T169" i="12"/>
  <c r="T170" i="12"/>
  <c r="T171" i="12"/>
  <c r="T172" i="12"/>
  <c r="T173" i="12"/>
  <c r="T174" i="12"/>
  <c r="T175" i="12"/>
  <c r="T176" i="12"/>
  <c r="T177" i="12"/>
  <c r="T178" i="12"/>
  <c r="T179" i="12"/>
  <c r="T180" i="12"/>
  <c r="T181" i="12"/>
  <c r="T182" i="12"/>
  <c r="T183" i="12"/>
  <c r="T184" i="12"/>
  <c r="T185" i="12"/>
  <c r="T186" i="12"/>
  <c r="T187" i="12"/>
  <c r="T188" i="12"/>
  <c r="T189" i="12"/>
  <c r="T190" i="12"/>
  <c r="T191" i="12"/>
  <c r="T192" i="12"/>
  <c r="T193" i="12"/>
  <c r="T194" i="12"/>
  <c r="T195" i="12"/>
  <c r="T196" i="12"/>
  <c r="T197" i="12"/>
  <c r="T198" i="12"/>
  <c r="T199" i="12"/>
  <c r="T200" i="12"/>
  <c r="T201" i="12"/>
  <c r="T202" i="12"/>
  <c r="T203" i="12"/>
  <c r="T204" i="12"/>
  <c r="T205" i="12"/>
  <c r="T206" i="12"/>
  <c r="T207" i="12"/>
  <c r="T208" i="12"/>
  <c r="T209" i="12"/>
  <c r="T210" i="12"/>
  <c r="T211" i="12"/>
  <c r="T212" i="12"/>
  <c r="T213" i="12"/>
  <c r="T214" i="12"/>
  <c r="T215" i="12"/>
  <c r="T216" i="12"/>
  <c r="T217" i="12"/>
  <c r="T218" i="12"/>
  <c r="T219" i="12"/>
  <c r="T220" i="12"/>
  <c r="T221" i="12"/>
  <c r="T222" i="12"/>
  <c r="T223" i="12"/>
  <c r="T224" i="12"/>
  <c r="T225" i="12"/>
  <c r="T226" i="12"/>
  <c r="T227" i="12"/>
  <c r="T228" i="12"/>
  <c r="T229" i="12"/>
  <c r="T230" i="12"/>
  <c r="T231" i="12"/>
  <c r="T232" i="12"/>
  <c r="T233" i="12"/>
  <c r="T234" i="12"/>
  <c r="T235" i="12"/>
  <c r="T236" i="12"/>
  <c r="T237" i="12"/>
  <c r="T238" i="12"/>
  <c r="T239" i="12"/>
  <c r="T240" i="12"/>
  <c r="T241" i="12"/>
  <c r="T242" i="12"/>
  <c r="T243" i="12"/>
  <c r="T244" i="12"/>
  <c r="T245" i="12"/>
  <c r="T246" i="12"/>
  <c r="T247" i="12"/>
  <c r="T248" i="12"/>
  <c r="T249" i="12"/>
  <c r="T250" i="12"/>
  <c r="T251" i="12"/>
  <c r="T252" i="12"/>
  <c r="T253" i="12"/>
  <c r="T254" i="12"/>
  <c r="T255" i="12"/>
  <c r="T256" i="12"/>
  <c r="T257" i="12"/>
  <c r="T258" i="12"/>
  <c r="T259" i="12"/>
  <c r="T260" i="12"/>
  <c r="T261" i="12"/>
  <c r="T262" i="12"/>
  <c r="T263" i="12"/>
  <c r="T264" i="12"/>
  <c r="T265" i="12"/>
  <c r="T266" i="12"/>
  <c r="T267" i="12"/>
  <c r="T268" i="12"/>
  <c r="T269" i="12"/>
  <c r="T270" i="12"/>
  <c r="T271" i="12"/>
  <c r="T272" i="12"/>
  <c r="T273" i="12"/>
  <c r="T274" i="12"/>
  <c r="T275" i="12"/>
  <c r="T276" i="12"/>
  <c r="T277" i="12"/>
  <c r="T278" i="12"/>
  <c r="T279" i="12"/>
  <c r="T280" i="12"/>
  <c r="T281" i="12"/>
  <c r="T282" i="12"/>
  <c r="T283" i="12"/>
  <c r="T284" i="12"/>
  <c r="T285" i="12"/>
  <c r="T286" i="12"/>
  <c r="T287" i="12"/>
  <c r="T288" i="12"/>
  <c r="T289" i="12"/>
  <c r="T290" i="12"/>
  <c r="T291" i="12"/>
  <c r="T292" i="12"/>
  <c r="T293" i="12"/>
  <c r="T294" i="12"/>
  <c r="T295" i="12"/>
  <c r="T296" i="12"/>
  <c r="T297" i="12"/>
  <c r="T298" i="12"/>
  <c r="T299" i="12"/>
  <c r="T300" i="12"/>
  <c r="T301" i="12"/>
  <c r="T302" i="12"/>
  <c r="T303" i="12"/>
  <c r="T304" i="12"/>
  <c r="T305" i="12"/>
  <c r="T306" i="12"/>
  <c r="T307" i="12"/>
  <c r="T308" i="12"/>
  <c r="T309" i="12"/>
  <c r="T310" i="12"/>
  <c r="T311" i="12"/>
  <c r="T312" i="12"/>
  <c r="T313" i="12"/>
  <c r="T314" i="12"/>
  <c r="T315" i="12"/>
  <c r="T316" i="12"/>
  <c r="T317" i="12"/>
  <c r="T318" i="12"/>
  <c r="T319" i="12"/>
  <c r="T320" i="12"/>
  <c r="T321" i="12"/>
  <c r="T322" i="12"/>
  <c r="T323" i="12"/>
  <c r="T324" i="12"/>
  <c r="T325" i="12"/>
  <c r="T326" i="12"/>
  <c r="T327" i="12"/>
  <c r="T328" i="12"/>
  <c r="T329" i="12"/>
  <c r="T330" i="12"/>
  <c r="T331" i="12"/>
  <c r="T332" i="12"/>
  <c r="T333" i="12"/>
  <c r="T334" i="12"/>
  <c r="T335" i="12"/>
  <c r="T336" i="12"/>
  <c r="T337" i="12"/>
  <c r="T338" i="12"/>
  <c r="T339" i="12"/>
  <c r="T340" i="12"/>
  <c r="T341" i="12"/>
  <c r="T342" i="12"/>
  <c r="T343" i="12"/>
  <c r="T344" i="12"/>
  <c r="T345" i="12"/>
  <c r="T346" i="12"/>
  <c r="T347" i="12"/>
  <c r="T348" i="12"/>
  <c r="T349" i="12"/>
  <c r="T350" i="12"/>
  <c r="T351" i="12"/>
  <c r="T352" i="12"/>
  <c r="T353" i="12"/>
  <c r="T354" i="12"/>
  <c r="T355" i="12"/>
  <c r="T356" i="12"/>
  <c r="T357" i="12"/>
  <c r="T358" i="12"/>
  <c r="T359" i="12"/>
  <c r="T360" i="12"/>
  <c r="T361" i="12"/>
  <c r="T362" i="12"/>
  <c r="T363" i="12"/>
  <c r="T364" i="12"/>
  <c r="T365" i="12"/>
  <c r="T366" i="12"/>
  <c r="T367" i="12"/>
  <c r="T368" i="12"/>
  <c r="T369" i="12"/>
  <c r="T370" i="12"/>
  <c r="T371" i="12"/>
  <c r="T372" i="12"/>
  <c r="T373" i="12"/>
  <c r="T374" i="12"/>
  <c r="T375" i="12"/>
  <c r="T376" i="12"/>
  <c r="T377" i="12"/>
  <c r="T378" i="12"/>
  <c r="T379" i="12"/>
  <c r="T380" i="12"/>
  <c r="T381" i="12"/>
  <c r="T382" i="12"/>
  <c r="T383" i="12"/>
  <c r="T384" i="12"/>
  <c r="T385" i="12"/>
  <c r="T386" i="12"/>
  <c r="T387" i="12"/>
  <c r="T388" i="12"/>
  <c r="T389" i="12"/>
  <c r="T390" i="12"/>
  <c r="T391" i="12"/>
  <c r="T392" i="12"/>
  <c r="T393" i="12"/>
  <c r="T394" i="12"/>
  <c r="T395" i="12"/>
  <c r="T396" i="12"/>
  <c r="T397" i="12"/>
  <c r="T398" i="12"/>
  <c r="T399" i="12"/>
  <c r="T400" i="12"/>
  <c r="T401" i="12"/>
  <c r="T402" i="12"/>
  <c r="T403" i="12"/>
  <c r="T404" i="12"/>
  <c r="T405" i="12"/>
  <c r="T406" i="12"/>
  <c r="T407" i="12"/>
  <c r="T408" i="12"/>
  <c r="T409" i="12"/>
  <c r="T410" i="12"/>
  <c r="T411" i="12"/>
  <c r="T412" i="12"/>
  <c r="T413" i="12"/>
  <c r="T414" i="12"/>
  <c r="T415" i="12"/>
  <c r="T416" i="12"/>
  <c r="T417" i="12"/>
  <c r="T418" i="12"/>
  <c r="T419" i="12"/>
  <c r="T420" i="12"/>
  <c r="T421" i="12"/>
  <c r="T422" i="12"/>
  <c r="T423" i="12"/>
  <c r="T424" i="12"/>
  <c r="T425" i="12"/>
  <c r="T426" i="12"/>
  <c r="T427" i="12"/>
  <c r="T428" i="12"/>
  <c r="T429" i="12"/>
  <c r="T430" i="12"/>
  <c r="T431" i="12"/>
  <c r="T432" i="12"/>
  <c r="T433" i="12"/>
  <c r="T434" i="12"/>
  <c r="T435" i="12"/>
  <c r="T436" i="12"/>
  <c r="T437" i="12"/>
  <c r="T438" i="12"/>
  <c r="T439" i="12"/>
  <c r="T440" i="12"/>
  <c r="T441" i="12"/>
  <c r="T442" i="12"/>
  <c r="T443" i="12"/>
  <c r="T444" i="12"/>
  <c r="T445" i="12"/>
  <c r="T446" i="12"/>
  <c r="T447" i="12"/>
  <c r="T448" i="12"/>
  <c r="T449" i="12"/>
  <c r="T450" i="12"/>
  <c r="T451" i="12"/>
  <c r="T452" i="12"/>
  <c r="T453" i="12"/>
  <c r="T454" i="12"/>
  <c r="T455" i="12"/>
  <c r="T456" i="12"/>
  <c r="T457" i="12"/>
  <c r="T458" i="12"/>
  <c r="T459" i="12"/>
  <c r="T460" i="12"/>
  <c r="T461" i="12"/>
  <c r="T462" i="12"/>
  <c r="T463" i="12"/>
  <c r="T464" i="12"/>
  <c r="T465" i="12"/>
  <c r="T466" i="12"/>
  <c r="T467" i="12"/>
  <c r="T468" i="12"/>
  <c r="T469" i="12"/>
  <c r="T470" i="12"/>
  <c r="T471" i="12"/>
  <c r="T472" i="12"/>
  <c r="T473" i="12"/>
  <c r="T474" i="12"/>
  <c r="T475" i="12"/>
  <c r="T476" i="12"/>
  <c r="T477" i="12"/>
  <c r="T478" i="12"/>
  <c r="T479" i="12"/>
  <c r="T480" i="12"/>
  <c r="T481" i="12"/>
  <c r="T482" i="12"/>
  <c r="T483" i="12"/>
  <c r="T484" i="12"/>
  <c r="T485" i="12"/>
  <c r="T486" i="12"/>
  <c r="T487" i="12"/>
  <c r="T488" i="12"/>
  <c r="T489" i="12"/>
  <c r="T490" i="12"/>
  <c r="T491" i="12"/>
  <c r="T492" i="12"/>
  <c r="T493" i="12"/>
  <c r="T494" i="12"/>
  <c r="T495" i="12"/>
  <c r="T496" i="12"/>
  <c r="T497" i="12"/>
  <c r="T498" i="12"/>
  <c r="T499" i="12"/>
  <c r="T500" i="12"/>
  <c r="T501" i="12"/>
  <c r="T502" i="12"/>
  <c r="T503" i="12"/>
  <c r="T504" i="12"/>
  <c r="T505" i="12"/>
  <c r="T506" i="12"/>
  <c r="T507" i="12"/>
  <c r="T508" i="12"/>
  <c r="T509" i="12"/>
  <c r="T510" i="12"/>
  <c r="T511" i="12"/>
  <c r="T512" i="12"/>
  <c r="T513" i="12"/>
  <c r="T514" i="12"/>
  <c r="T515" i="12"/>
  <c r="T516" i="12"/>
  <c r="T517" i="12"/>
  <c r="T518" i="12"/>
  <c r="T519" i="12"/>
  <c r="T520" i="12"/>
  <c r="T521" i="12"/>
  <c r="T522" i="12"/>
  <c r="T523" i="12"/>
  <c r="T524" i="12"/>
  <c r="T525" i="12"/>
  <c r="T526" i="12"/>
  <c r="T527" i="12"/>
  <c r="T528" i="12"/>
  <c r="T529" i="12"/>
  <c r="T530" i="12"/>
  <c r="T531" i="12"/>
  <c r="T532" i="12"/>
  <c r="T533" i="12"/>
  <c r="T534" i="12"/>
  <c r="T535" i="12"/>
  <c r="T536" i="12"/>
  <c r="T537" i="12"/>
  <c r="T538" i="12"/>
  <c r="T539" i="12"/>
  <c r="T540" i="12"/>
  <c r="T541" i="12"/>
  <c r="T542" i="12"/>
  <c r="T543" i="12"/>
  <c r="T544" i="12"/>
  <c r="T545" i="12"/>
  <c r="T546" i="12"/>
  <c r="T547" i="12"/>
  <c r="T548" i="12"/>
  <c r="T549" i="12"/>
  <c r="T550" i="12"/>
  <c r="T551" i="12"/>
  <c r="T552" i="12"/>
  <c r="T553" i="12"/>
  <c r="T554" i="12"/>
  <c r="T555" i="12"/>
  <c r="T556" i="12"/>
  <c r="T557" i="12"/>
  <c r="T558" i="12"/>
  <c r="T559" i="12"/>
  <c r="T560" i="12"/>
  <c r="T561" i="12"/>
  <c r="T562" i="12"/>
  <c r="T563" i="12"/>
  <c r="T564" i="12"/>
  <c r="T565" i="12"/>
  <c r="T566" i="12"/>
  <c r="T567" i="12"/>
  <c r="T568" i="12"/>
  <c r="T569" i="12"/>
  <c r="T570" i="12"/>
  <c r="T571" i="12"/>
  <c r="T572" i="12"/>
  <c r="T573" i="12"/>
  <c r="T574" i="12"/>
  <c r="T575" i="12"/>
  <c r="T576" i="12"/>
  <c r="T577" i="12"/>
  <c r="T578" i="12"/>
  <c r="T579" i="12"/>
  <c r="T580" i="12"/>
  <c r="T581" i="12"/>
  <c r="T582" i="12"/>
  <c r="T583" i="12"/>
  <c r="T584" i="12"/>
  <c r="T585" i="12"/>
  <c r="T586" i="12"/>
  <c r="T587" i="12"/>
  <c r="T588" i="12"/>
  <c r="T589" i="12"/>
  <c r="T590" i="12"/>
  <c r="T591" i="12"/>
  <c r="T592" i="12"/>
  <c r="T593" i="12"/>
  <c r="T594" i="12"/>
  <c r="T595" i="12"/>
  <c r="T596" i="12"/>
  <c r="T597" i="12"/>
  <c r="T598" i="12"/>
  <c r="T599" i="12"/>
  <c r="T600" i="12"/>
  <c r="T601" i="12"/>
  <c r="T602" i="12"/>
  <c r="T603" i="12"/>
  <c r="T604" i="12"/>
  <c r="T605" i="12"/>
  <c r="T606" i="12"/>
  <c r="T607" i="12"/>
  <c r="T608" i="12"/>
  <c r="T609" i="12"/>
  <c r="T610" i="12"/>
  <c r="T611" i="12"/>
  <c r="T612" i="12"/>
  <c r="T613" i="12"/>
  <c r="T614" i="12"/>
  <c r="T615" i="12"/>
  <c r="T616" i="12"/>
  <c r="T617" i="12"/>
  <c r="T618" i="12"/>
  <c r="T619" i="12"/>
  <c r="T620" i="12"/>
  <c r="T621" i="12"/>
  <c r="T622" i="12"/>
  <c r="T623" i="12"/>
  <c r="T624" i="12"/>
  <c r="T625" i="12"/>
  <c r="T626" i="12"/>
  <c r="T627" i="12"/>
  <c r="T628" i="12"/>
  <c r="T629" i="12"/>
  <c r="T630" i="12"/>
  <c r="T631" i="12"/>
  <c r="T632" i="12"/>
  <c r="T633" i="12"/>
  <c r="T634" i="12"/>
  <c r="T635" i="12"/>
  <c r="T636" i="12"/>
  <c r="T637" i="12"/>
  <c r="T638" i="12"/>
  <c r="T639" i="12"/>
  <c r="T640" i="12"/>
  <c r="T641" i="12"/>
  <c r="T642" i="12"/>
  <c r="T643" i="12"/>
  <c r="T644" i="12"/>
  <c r="T645" i="12"/>
  <c r="T646" i="12"/>
  <c r="T647" i="12"/>
  <c r="T648" i="12"/>
  <c r="T649" i="12"/>
  <c r="T650" i="12"/>
  <c r="T651" i="12"/>
  <c r="T652" i="12"/>
  <c r="T653" i="12"/>
  <c r="T654" i="12"/>
  <c r="T655" i="12"/>
  <c r="T656" i="12"/>
  <c r="T657" i="12"/>
  <c r="T658" i="12"/>
  <c r="T659" i="12"/>
  <c r="T660" i="12"/>
  <c r="T661" i="12"/>
  <c r="T662" i="12"/>
  <c r="T663" i="12"/>
  <c r="T664" i="12"/>
  <c r="T665" i="12"/>
  <c r="T666" i="12"/>
  <c r="T667" i="12"/>
  <c r="T668" i="12"/>
  <c r="T669" i="12"/>
  <c r="T670" i="12"/>
  <c r="T671" i="12"/>
  <c r="T672" i="12"/>
  <c r="T673" i="12"/>
  <c r="T674" i="12"/>
  <c r="T675" i="12"/>
  <c r="T676" i="12"/>
  <c r="T677" i="12"/>
  <c r="T678" i="12"/>
  <c r="T679" i="12"/>
  <c r="T680" i="12"/>
  <c r="T681" i="12"/>
  <c r="T682" i="12"/>
  <c r="T683" i="12"/>
  <c r="T684" i="12"/>
  <c r="T685" i="12"/>
  <c r="T686" i="12"/>
  <c r="T687" i="12"/>
  <c r="T688" i="12"/>
  <c r="T689" i="12"/>
  <c r="T690" i="12"/>
  <c r="T691" i="12"/>
  <c r="T692" i="12"/>
  <c r="T693" i="12"/>
  <c r="T694" i="12"/>
  <c r="T695" i="12"/>
  <c r="T696" i="12"/>
  <c r="T697" i="12"/>
  <c r="T698" i="12"/>
  <c r="T699" i="12"/>
  <c r="T700" i="12"/>
  <c r="T701" i="12"/>
  <c r="T702" i="12"/>
  <c r="T703" i="12"/>
  <c r="T704" i="12"/>
  <c r="T705" i="12"/>
  <c r="T706" i="12"/>
  <c r="T707" i="12"/>
  <c r="T708" i="12"/>
  <c r="T709" i="12"/>
  <c r="T710" i="12"/>
  <c r="T711" i="12"/>
  <c r="T712" i="12"/>
  <c r="T713" i="12"/>
  <c r="T714" i="12"/>
  <c r="T715" i="12"/>
  <c r="T716" i="12"/>
  <c r="T717" i="12"/>
  <c r="T718" i="12"/>
  <c r="T719" i="12"/>
  <c r="T720" i="12"/>
  <c r="T721" i="12"/>
  <c r="T722" i="12"/>
  <c r="T723" i="12"/>
  <c r="T724" i="12"/>
  <c r="T725" i="12"/>
  <c r="T726" i="12"/>
  <c r="T727" i="12"/>
  <c r="T728" i="12"/>
  <c r="T729" i="12"/>
  <c r="T730" i="12"/>
  <c r="T731" i="12"/>
  <c r="T732" i="12"/>
  <c r="T733" i="12"/>
  <c r="T734" i="12"/>
  <c r="T735" i="12"/>
  <c r="T736" i="12"/>
  <c r="T737" i="12"/>
  <c r="T738" i="12"/>
  <c r="T739" i="12"/>
  <c r="T740" i="12"/>
  <c r="T741" i="12"/>
  <c r="T742" i="12"/>
  <c r="T743" i="12"/>
  <c r="T744" i="12"/>
  <c r="T745" i="12"/>
  <c r="T746" i="12"/>
  <c r="T747" i="12"/>
  <c r="T748" i="12"/>
  <c r="T749" i="12"/>
  <c r="T750" i="12"/>
  <c r="T751" i="12"/>
  <c r="T752" i="12"/>
  <c r="T753" i="12"/>
  <c r="T754" i="12"/>
  <c r="T755" i="12"/>
  <c r="T756" i="12"/>
  <c r="T757" i="12"/>
  <c r="T758" i="12"/>
  <c r="T759" i="12"/>
  <c r="T760" i="12"/>
  <c r="T761" i="12"/>
  <c r="T762" i="12"/>
  <c r="T763" i="12"/>
  <c r="T764" i="12"/>
  <c r="T765" i="12"/>
  <c r="T766" i="12"/>
  <c r="T767" i="12"/>
  <c r="T768" i="12"/>
  <c r="T769" i="12"/>
  <c r="T770" i="12"/>
  <c r="T771" i="12"/>
  <c r="T772" i="12"/>
  <c r="T773" i="12"/>
  <c r="T774" i="12"/>
  <c r="T775" i="12"/>
  <c r="T776" i="12"/>
  <c r="T777" i="12"/>
  <c r="T778" i="12"/>
  <c r="T779" i="12"/>
  <c r="T780" i="12"/>
  <c r="T781" i="12"/>
  <c r="T782" i="12"/>
  <c r="T783" i="12"/>
  <c r="T784" i="12"/>
  <c r="T785" i="12"/>
  <c r="T786" i="12"/>
  <c r="T787" i="12"/>
  <c r="T788" i="12"/>
  <c r="T789" i="12"/>
  <c r="T790" i="12"/>
  <c r="T791" i="12"/>
  <c r="T792" i="12"/>
  <c r="T793" i="12"/>
  <c r="T794" i="12"/>
  <c r="T795" i="12"/>
  <c r="T796" i="12"/>
  <c r="T797" i="12"/>
  <c r="T798" i="12"/>
  <c r="T799" i="12"/>
  <c r="T800" i="12"/>
  <c r="T801" i="12"/>
  <c r="T802" i="12"/>
  <c r="T803" i="12"/>
  <c r="T804" i="12"/>
  <c r="T805" i="12"/>
  <c r="T806" i="12"/>
  <c r="T807" i="12"/>
  <c r="T808" i="12"/>
  <c r="T809" i="12"/>
  <c r="T810" i="12"/>
  <c r="T811" i="12"/>
  <c r="T812" i="12"/>
  <c r="T813" i="12"/>
  <c r="T814" i="12"/>
  <c r="T815" i="12"/>
  <c r="T816" i="12"/>
  <c r="T817" i="12"/>
  <c r="T818" i="12"/>
  <c r="T819" i="12"/>
  <c r="T820" i="12"/>
  <c r="T821" i="12"/>
  <c r="T822" i="12"/>
  <c r="T823" i="12"/>
  <c r="T824" i="12"/>
  <c r="T825" i="12"/>
  <c r="T826" i="12"/>
  <c r="T827" i="12"/>
  <c r="T828" i="12"/>
  <c r="T829" i="12"/>
  <c r="T830" i="12"/>
  <c r="T831" i="12"/>
  <c r="T832" i="12"/>
  <c r="T833" i="12"/>
  <c r="T834" i="12"/>
  <c r="T835" i="12"/>
  <c r="T836" i="12"/>
  <c r="T837" i="12"/>
  <c r="T838" i="12"/>
  <c r="T839" i="12"/>
  <c r="T840" i="12"/>
  <c r="T841" i="12"/>
  <c r="T842" i="12"/>
  <c r="T843" i="12"/>
  <c r="T844" i="12"/>
  <c r="T845" i="12"/>
  <c r="T846" i="12"/>
  <c r="T847" i="12"/>
  <c r="T848" i="12"/>
  <c r="T849" i="12"/>
  <c r="T850" i="12"/>
  <c r="T851" i="12"/>
  <c r="T852" i="12"/>
  <c r="T853" i="12"/>
  <c r="T854" i="12"/>
  <c r="T855" i="12"/>
  <c r="T856" i="12"/>
  <c r="T857" i="12"/>
  <c r="T858" i="12"/>
  <c r="T859" i="12"/>
  <c r="T860" i="12"/>
  <c r="T861" i="12"/>
  <c r="T862" i="12"/>
  <c r="T863" i="12"/>
  <c r="T864" i="12"/>
  <c r="T865" i="12"/>
  <c r="T866" i="12"/>
  <c r="T867" i="12"/>
  <c r="T868" i="12"/>
  <c r="T869" i="12"/>
  <c r="T870" i="12"/>
  <c r="T871" i="12"/>
  <c r="T872" i="12"/>
  <c r="T873" i="12"/>
  <c r="T874" i="12"/>
  <c r="T875" i="12"/>
  <c r="T876" i="12"/>
  <c r="T877" i="12"/>
  <c r="T878" i="12"/>
  <c r="T879" i="12"/>
  <c r="T880" i="12"/>
  <c r="T881" i="12"/>
  <c r="T882" i="12"/>
  <c r="T883" i="12"/>
  <c r="T884" i="12"/>
  <c r="T885" i="12"/>
  <c r="T886" i="12"/>
  <c r="T887" i="12"/>
  <c r="T888" i="12"/>
  <c r="T889" i="12"/>
  <c r="T890" i="12"/>
  <c r="T891" i="12"/>
  <c r="T892" i="12"/>
  <c r="T893" i="12"/>
  <c r="T894" i="12"/>
  <c r="T895" i="12"/>
  <c r="T896" i="12"/>
  <c r="T897" i="12"/>
  <c r="T898" i="12"/>
  <c r="T899" i="12"/>
  <c r="T900" i="12"/>
  <c r="T901" i="12"/>
  <c r="T902" i="12"/>
  <c r="T903" i="12"/>
  <c r="T904" i="12"/>
  <c r="T905" i="12"/>
  <c r="T906" i="12"/>
  <c r="T907" i="12"/>
  <c r="T908" i="12"/>
  <c r="T909" i="12"/>
  <c r="T910" i="12"/>
  <c r="T911" i="12"/>
  <c r="T912" i="12"/>
  <c r="T913" i="12"/>
  <c r="T914" i="12"/>
  <c r="T915" i="12"/>
  <c r="T916" i="12"/>
  <c r="T917" i="12"/>
  <c r="T918" i="12"/>
  <c r="T919" i="12"/>
  <c r="T920" i="12"/>
  <c r="T921" i="12"/>
  <c r="T922" i="12"/>
  <c r="T923" i="12"/>
  <c r="T924" i="12"/>
  <c r="T925" i="12"/>
  <c r="T926" i="12"/>
  <c r="T927" i="12"/>
  <c r="T928" i="12"/>
  <c r="T929" i="12"/>
  <c r="T930" i="12"/>
  <c r="T931" i="12"/>
  <c r="T932" i="12"/>
  <c r="T933" i="12"/>
  <c r="T934" i="12"/>
  <c r="T935" i="12"/>
  <c r="T936" i="12"/>
  <c r="T937" i="12"/>
  <c r="T938" i="12"/>
  <c r="T939" i="12"/>
  <c r="T940" i="12"/>
  <c r="T941" i="12"/>
  <c r="T942" i="12"/>
  <c r="T943" i="12"/>
  <c r="T944" i="12"/>
  <c r="T945" i="12"/>
  <c r="T946" i="12"/>
  <c r="T947" i="12"/>
  <c r="T948" i="12"/>
  <c r="T949" i="12"/>
  <c r="T950" i="12"/>
  <c r="T951" i="12"/>
  <c r="T952" i="12"/>
  <c r="T953" i="12"/>
  <c r="T954" i="12"/>
  <c r="T955" i="12"/>
  <c r="T956" i="12"/>
  <c r="T957" i="12"/>
  <c r="T958" i="12"/>
  <c r="T959" i="12"/>
  <c r="T960" i="12"/>
  <c r="T961" i="12"/>
  <c r="T962" i="12"/>
  <c r="T963" i="12"/>
  <c r="T964" i="12"/>
  <c r="T965" i="12"/>
  <c r="T966" i="12"/>
  <c r="T967" i="12"/>
  <c r="T968" i="12"/>
  <c r="T969" i="12"/>
  <c r="T970" i="12"/>
  <c r="T971" i="12"/>
  <c r="T972" i="12"/>
  <c r="T973" i="12"/>
  <c r="T974" i="12"/>
  <c r="T975" i="12"/>
  <c r="T976" i="12"/>
  <c r="T977" i="12"/>
  <c r="T978" i="12"/>
  <c r="T979" i="12"/>
  <c r="T980" i="12"/>
  <c r="T981" i="12"/>
  <c r="T982" i="12"/>
  <c r="T983" i="12"/>
  <c r="T984" i="12"/>
  <c r="T985" i="12"/>
  <c r="T986" i="12"/>
  <c r="T987" i="12"/>
  <c r="T988" i="12"/>
  <c r="T989" i="12"/>
  <c r="T990" i="12"/>
  <c r="T991" i="12"/>
  <c r="T992" i="12"/>
  <c r="T993" i="12"/>
  <c r="T994" i="12"/>
  <c r="T995" i="12"/>
  <c r="T996" i="12"/>
  <c r="T997" i="12"/>
  <c r="T998" i="12"/>
  <c r="T999" i="12"/>
  <c r="T1000" i="12"/>
  <c r="T1001" i="12"/>
  <c r="T1002" i="12"/>
  <c r="T1003" i="12"/>
  <c r="T1004" i="12"/>
  <c r="T1005" i="12"/>
  <c r="T1006" i="12"/>
  <c r="T1007" i="12"/>
  <c r="T1008" i="12"/>
  <c r="T1009" i="12"/>
  <c r="T1010" i="12"/>
  <c r="T1011" i="12"/>
  <c r="T1012" i="12"/>
  <c r="T1013" i="12"/>
  <c r="T1014" i="12"/>
  <c r="T1015" i="12"/>
  <c r="T1016" i="12"/>
  <c r="T1017" i="12"/>
  <c r="T1018" i="12"/>
  <c r="T1019" i="12"/>
  <c r="T1020" i="12"/>
  <c r="T1021" i="12"/>
  <c r="T1022" i="12"/>
  <c r="T1023" i="12"/>
  <c r="T1024" i="12"/>
  <c r="T1025" i="12"/>
  <c r="T1026" i="12"/>
  <c r="T1027" i="12"/>
  <c r="T1028" i="12"/>
  <c r="T1029" i="12"/>
  <c r="T1030" i="12"/>
  <c r="T1031" i="12"/>
  <c r="T1032" i="12"/>
  <c r="T1033" i="12"/>
  <c r="T1034" i="12"/>
  <c r="T1035" i="12"/>
  <c r="T1036" i="12"/>
  <c r="T1037" i="12"/>
  <c r="T1038" i="12"/>
  <c r="T1039" i="12"/>
  <c r="T1040" i="12"/>
  <c r="T1041" i="12"/>
  <c r="T1042" i="12"/>
  <c r="T1043" i="12"/>
  <c r="T1044" i="12"/>
  <c r="T1045" i="12"/>
  <c r="T1046" i="12"/>
  <c r="T1047" i="12"/>
  <c r="T1048" i="12"/>
  <c r="T1049" i="12"/>
  <c r="T1050" i="12"/>
  <c r="T1051" i="12"/>
  <c r="T1052" i="12"/>
  <c r="T1053" i="12"/>
  <c r="T1054" i="12"/>
  <c r="T1055" i="12"/>
  <c r="T1056" i="12"/>
  <c r="T1057" i="12"/>
  <c r="T1058" i="12"/>
  <c r="T1059" i="12"/>
  <c r="T1060" i="12"/>
  <c r="T1061" i="12"/>
  <c r="T1062" i="12"/>
  <c r="T1063" i="12"/>
  <c r="T1064" i="12"/>
  <c r="T1065" i="12"/>
  <c r="T1066" i="12"/>
  <c r="T1067" i="12"/>
  <c r="T1068" i="12"/>
  <c r="T1069" i="12"/>
  <c r="T1070" i="12"/>
  <c r="T1071" i="12"/>
  <c r="T1072" i="12"/>
  <c r="T1073" i="12"/>
  <c r="T1074" i="12"/>
  <c r="T1075" i="12"/>
  <c r="T1076" i="12"/>
  <c r="T1077" i="12"/>
  <c r="T1078" i="12"/>
  <c r="T1079" i="12"/>
  <c r="T1080" i="12"/>
  <c r="T1081" i="12"/>
  <c r="T1082" i="12"/>
  <c r="T1083" i="12"/>
  <c r="T1084" i="12"/>
  <c r="T1085" i="12"/>
  <c r="T1086" i="12"/>
  <c r="T1087" i="12"/>
  <c r="T1088" i="12"/>
  <c r="T1089" i="12"/>
  <c r="T1090" i="12"/>
  <c r="T1091" i="12"/>
  <c r="T1092" i="12"/>
  <c r="T1093" i="12"/>
  <c r="T1094" i="12"/>
  <c r="T1095" i="12"/>
  <c r="T1096" i="12"/>
  <c r="T1097" i="12"/>
  <c r="T1098" i="12"/>
  <c r="T1099" i="12"/>
  <c r="T1100" i="12"/>
  <c r="T1101" i="12"/>
  <c r="T1102" i="12"/>
  <c r="T1103" i="12"/>
  <c r="T1104" i="12"/>
  <c r="T1105" i="12"/>
  <c r="T1106" i="12"/>
  <c r="T1107" i="12"/>
  <c r="T1108" i="12"/>
  <c r="T1109" i="12"/>
  <c r="T1110" i="12"/>
  <c r="T1111" i="12"/>
  <c r="T1112" i="12"/>
  <c r="T1113" i="12"/>
  <c r="T1114" i="12"/>
  <c r="T1115" i="12"/>
  <c r="T1116" i="12"/>
  <c r="T1117" i="12"/>
  <c r="T1118" i="12"/>
  <c r="T1119" i="12"/>
  <c r="T1120" i="12"/>
  <c r="T1121" i="12"/>
  <c r="T1122" i="12"/>
  <c r="T1123" i="12"/>
  <c r="T1124" i="12"/>
  <c r="T1125" i="12"/>
  <c r="T1126" i="12"/>
  <c r="T1127" i="12"/>
  <c r="T1128" i="12"/>
  <c r="T1129" i="12"/>
  <c r="T1130" i="12"/>
  <c r="T1131" i="12"/>
  <c r="T1132" i="12"/>
  <c r="T1133" i="12"/>
  <c r="T1134" i="12"/>
  <c r="T1135" i="12"/>
  <c r="T1136" i="12"/>
  <c r="T1137" i="12"/>
  <c r="T1138" i="12"/>
  <c r="T1139" i="12"/>
  <c r="T1140" i="12"/>
  <c r="T1141" i="12"/>
  <c r="T1142" i="12"/>
  <c r="T1143" i="12"/>
  <c r="T1144" i="12"/>
  <c r="T1145" i="12"/>
  <c r="T1146" i="12"/>
  <c r="T1147" i="12"/>
  <c r="T1148" i="12"/>
  <c r="T1149" i="12"/>
  <c r="T1150" i="12"/>
  <c r="T1151" i="12"/>
  <c r="T1152" i="12"/>
  <c r="T1153" i="12"/>
  <c r="T1154" i="12"/>
  <c r="T1155" i="12"/>
  <c r="T1156" i="12"/>
  <c r="T1157" i="12"/>
  <c r="T1158" i="12"/>
  <c r="T1159" i="12"/>
  <c r="T1160" i="12"/>
  <c r="T1161" i="12"/>
  <c r="T1162" i="12"/>
  <c r="T6" i="12"/>
  <c r="S14" i="12"/>
  <c r="S15" i="12"/>
  <c r="S16" i="12"/>
  <c r="S17" i="12"/>
  <c r="S18" i="12"/>
  <c r="S19" i="12"/>
  <c r="S20" i="12"/>
  <c r="S21" i="12"/>
  <c r="S22" i="12"/>
  <c r="S23" i="12"/>
  <c r="S24" i="12"/>
  <c r="S25" i="12"/>
  <c r="S26" i="12"/>
  <c r="S27" i="12"/>
  <c r="S28" i="12"/>
  <c r="S29" i="12"/>
  <c r="S30" i="12"/>
  <c r="S31" i="12"/>
  <c r="S32" i="12"/>
  <c r="S33" i="12"/>
  <c r="S34" i="12"/>
  <c r="S35" i="12"/>
  <c r="S36" i="12"/>
  <c r="S37" i="12"/>
  <c r="S38" i="12"/>
  <c r="S39" i="12"/>
  <c r="S40" i="12"/>
  <c r="S41" i="12"/>
  <c r="S42" i="12"/>
  <c r="S43" i="12"/>
  <c r="S44" i="12"/>
  <c r="S45" i="12"/>
  <c r="S46" i="12"/>
  <c r="S47" i="12"/>
  <c r="S48" i="12"/>
  <c r="S49" i="12"/>
  <c r="S50" i="12"/>
  <c r="S51" i="12"/>
  <c r="S52" i="12"/>
  <c r="S53" i="12"/>
  <c r="S54" i="12"/>
  <c r="S55" i="12"/>
  <c r="S56" i="12"/>
  <c r="S57" i="12"/>
  <c r="S58" i="12"/>
  <c r="S59" i="12"/>
  <c r="S60" i="12"/>
  <c r="S61" i="12"/>
  <c r="S62" i="12"/>
  <c r="S63" i="12"/>
  <c r="S64" i="12"/>
  <c r="S65" i="12"/>
  <c r="S66" i="12"/>
  <c r="S67" i="12"/>
  <c r="S68" i="12"/>
  <c r="S69" i="12"/>
  <c r="S70" i="12"/>
  <c r="S71" i="12"/>
  <c r="S72" i="12"/>
  <c r="S73" i="12"/>
  <c r="S74" i="12"/>
  <c r="S75" i="12"/>
  <c r="S76" i="12"/>
  <c r="S77" i="12"/>
  <c r="S78" i="12"/>
  <c r="S79" i="12"/>
  <c r="S80" i="12"/>
  <c r="S81" i="12"/>
  <c r="S82" i="12"/>
  <c r="S83" i="12"/>
  <c r="S84" i="12"/>
  <c r="S85" i="12"/>
  <c r="S86" i="12"/>
  <c r="S87" i="12"/>
  <c r="S88" i="12"/>
  <c r="S89" i="12"/>
  <c r="S90" i="12"/>
  <c r="S91" i="12"/>
  <c r="S92" i="12"/>
  <c r="S93" i="12"/>
  <c r="S94" i="12"/>
  <c r="S95" i="12"/>
  <c r="S96" i="12"/>
  <c r="S97" i="12"/>
  <c r="S98" i="12"/>
  <c r="S99" i="12"/>
  <c r="S100" i="12"/>
  <c r="S101" i="12"/>
  <c r="S102" i="12"/>
  <c r="S103" i="12"/>
  <c r="S104" i="12"/>
  <c r="S105" i="12"/>
  <c r="S106" i="12"/>
  <c r="S107" i="12"/>
  <c r="S108" i="12"/>
  <c r="S109" i="12"/>
  <c r="S110" i="12"/>
  <c r="S111" i="12"/>
  <c r="S112" i="12"/>
  <c r="S113" i="12"/>
  <c r="S114" i="12"/>
  <c r="S115" i="12"/>
  <c r="S116" i="12"/>
  <c r="S117" i="12"/>
  <c r="S118" i="12"/>
  <c r="S119" i="12"/>
  <c r="S120" i="12"/>
  <c r="S121" i="12"/>
  <c r="S122" i="12"/>
  <c r="S123" i="12"/>
  <c r="S124" i="12"/>
  <c r="S125" i="12"/>
  <c r="S126" i="12"/>
  <c r="S127" i="12"/>
  <c r="S128" i="12"/>
  <c r="S129" i="12"/>
  <c r="S130" i="12"/>
  <c r="S131" i="12"/>
  <c r="S132" i="12"/>
  <c r="S133" i="12"/>
  <c r="S134" i="12"/>
  <c r="S135" i="12"/>
  <c r="S136" i="12"/>
  <c r="S137" i="12"/>
  <c r="S138" i="12"/>
  <c r="S139" i="12"/>
  <c r="S140" i="12"/>
  <c r="S141" i="12"/>
  <c r="S142" i="12"/>
  <c r="S143" i="12"/>
  <c r="S144" i="12"/>
  <c r="S145" i="12"/>
  <c r="S146" i="12"/>
  <c r="S147" i="12"/>
  <c r="S148" i="12"/>
  <c r="S149" i="12"/>
  <c r="S150" i="12"/>
  <c r="S151" i="12"/>
  <c r="S152" i="12"/>
  <c r="S153" i="12"/>
  <c r="S154" i="12"/>
  <c r="S155" i="12"/>
  <c r="S156" i="12"/>
  <c r="S157" i="12"/>
  <c r="S158" i="12"/>
  <c r="S159" i="12"/>
  <c r="S160" i="12"/>
  <c r="S161" i="12"/>
  <c r="S162" i="12"/>
  <c r="S163" i="12"/>
  <c r="S164" i="12"/>
  <c r="S165" i="12"/>
  <c r="S166" i="12"/>
  <c r="S167" i="12"/>
  <c r="S168" i="12"/>
  <c r="S169" i="12"/>
  <c r="S170" i="12"/>
  <c r="S171" i="12"/>
  <c r="S172" i="12"/>
  <c r="S173" i="12"/>
  <c r="S174" i="12"/>
  <c r="S175" i="12"/>
  <c r="S176" i="12"/>
  <c r="S177" i="12"/>
  <c r="S178" i="12"/>
  <c r="S179" i="12"/>
  <c r="S180" i="12"/>
  <c r="S181" i="12"/>
  <c r="S182" i="12"/>
  <c r="S183" i="12"/>
  <c r="S184" i="12"/>
  <c r="S185" i="12"/>
  <c r="S186" i="12"/>
  <c r="S187" i="12"/>
  <c r="S188" i="12"/>
  <c r="S189" i="12"/>
  <c r="S190" i="12"/>
  <c r="S191" i="12"/>
  <c r="S192" i="12"/>
  <c r="S193" i="12"/>
  <c r="S194" i="12"/>
  <c r="S195" i="12"/>
  <c r="S196" i="12"/>
  <c r="S197" i="12"/>
  <c r="S198" i="12"/>
  <c r="S199" i="12"/>
  <c r="S200" i="12"/>
  <c r="S201" i="12"/>
  <c r="S202" i="12"/>
  <c r="S203" i="12"/>
  <c r="S204" i="12"/>
  <c r="S205" i="12"/>
  <c r="S206" i="12"/>
  <c r="S207" i="12"/>
  <c r="S208" i="12"/>
  <c r="S209" i="12"/>
  <c r="S210" i="12"/>
  <c r="S211" i="12"/>
  <c r="S212" i="12"/>
  <c r="S213" i="12"/>
  <c r="S214" i="12"/>
  <c r="S215" i="12"/>
  <c r="S216" i="12"/>
  <c r="S217" i="12"/>
  <c r="S218" i="12"/>
  <c r="S219" i="12"/>
  <c r="S220" i="12"/>
  <c r="S221" i="12"/>
  <c r="S222" i="12"/>
  <c r="S223" i="12"/>
  <c r="S224" i="12"/>
  <c r="S225" i="12"/>
  <c r="S226" i="12"/>
  <c r="S227" i="12"/>
  <c r="S228" i="12"/>
  <c r="S229" i="12"/>
  <c r="S230" i="12"/>
  <c r="S231" i="12"/>
  <c r="S232" i="12"/>
  <c r="S233" i="12"/>
  <c r="S234" i="12"/>
  <c r="S235" i="12"/>
  <c r="S236" i="12"/>
  <c r="S237" i="12"/>
  <c r="S238" i="12"/>
  <c r="S239" i="12"/>
  <c r="S240" i="12"/>
  <c r="S241" i="12"/>
  <c r="S242" i="12"/>
  <c r="S243" i="12"/>
  <c r="S244" i="12"/>
  <c r="S245" i="12"/>
  <c r="S246" i="12"/>
  <c r="S247" i="12"/>
  <c r="S248" i="12"/>
  <c r="S249" i="12"/>
  <c r="S250" i="12"/>
  <c r="S251" i="12"/>
  <c r="S252" i="12"/>
  <c r="S253" i="12"/>
  <c r="S254" i="12"/>
  <c r="S255" i="12"/>
  <c r="S256" i="12"/>
  <c r="S257" i="12"/>
  <c r="S258" i="12"/>
  <c r="S259" i="12"/>
  <c r="S260" i="12"/>
  <c r="S261" i="12"/>
  <c r="S262" i="12"/>
  <c r="S263" i="12"/>
  <c r="S264" i="12"/>
  <c r="S265" i="12"/>
  <c r="S266" i="12"/>
  <c r="S267" i="12"/>
  <c r="S268" i="12"/>
  <c r="S269" i="12"/>
  <c r="S270" i="12"/>
  <c r="S271" i="12"/>
  <c r="S272" i="12"/>
  <c r="S273" i="12"/>
  <c r="S274" i="12"/>
  <c r="S275" i="12"/>
  <c r="S276" i="12"/>
  <c r="S277" i="12"/>
  <c r="S278" i="12"/>
  <c r="S279" i="12"/>
  <c r="S280" i="12"/>
  <c r="S281" i="12"/>
  <c r="S282" i="12"/>
  <c r="S283" i="12"/>
  <c r="S284" i="12"/>
  <c r="S285" i="12"/>
  <c r="S286" i="12"/>
  <c r="S287" i="12"/>
  <c r="S288" i="12"/>
  <c r="S289" i="12"/>
  <c r="S290" i="12"/>
  <c r="S291" i="12"/>
  <c r="S292" i="12"/>
  <c r="S293" i="12"/>
  <c r="S294" i="12"/>
  <c r="S295" i="12"/>
  <c r="S296" i="12"/>
  <c r="S297" i="12"/>
  <c r="S298" i="12"/>
  <c r="S299" i="12"/>
  <c r="S300" i="12"/>
  <c r="S301" i="12"/>
  <c r="S302" i="12"/>
  <c r="S303" i="12"/>
  <c r="S304" i="12"/>
  <c r="S305" i="12"/>
  <c r="S306" i="12"/>
  <c r="S307" i="12"/>
  <c r="S308" i="12"/>
  <c r="S309" i="12"/>
  <c r="S310" i="12"/>
  <c r="S311" i="12"/>
  <c r="S312" i="12"/>
  <c r="S313" i="12"/>
  <c r="S314" i="12"/>
  <c r="S315" i="12"/>
  <c r="S316" i="12"/>
  <c r="S317" i="12"/>
  <c r="S318" i="12"/>
  <c r="S319" i="12"/>
  <c r="S320" i="12"/>
  <c r="S321" i="12"/>
  <c r="S322" i="12"/>
  <c r="S323" i="12"/>
  <c r="S324" i="12"/>
  <c r="S325" i="12"/>
  <c r="S326" i="12"/>
  <c r="S327" i="12"/>
  <c r="S328" i="12"/>
  <c r="S329" i="12"/>
  <c r="S330" i="12"/>
  <c r="S331" i="12"/>
  <c r="S332" i="12"/>
  <c r="S333" i="12"/>
  <c r="S334" i="12"/>
  <c r="S335" i="12"/>
  <c r="S336" i="12"/>
  <c r="S337" i="12"/>
  <c r="S338" i="12"/>
  <c r="S339" i="12"/>
  <c r="S340" i="12"/>
  <c r="S341" i="12"/>
  <c r="S342" i="12"/>
  <c r="S343" i="12"/>
  <c r="S344" i="12"/>
  <c r="S345" i="12"/>
  <c r="S346" i="12"/>
  <c r="S347" i="12"/>
  <c r="S348" i="12"/>
  <c r="S349" i="12"/>
  <c r="S350" i="12"/>
  <c r="S351" i="12"/>
  <c r="S352" i="12"/>
  <c r="S353" i="12"/>
  <c r="S354" i="12"/>
  <c r="S355" i="12"/>
  <c r="S356" i="12"/>
  <c r="S357" i="12"/>
  <c r="S358" i="12"/>
  <c r="S359" i="12"/>
  <c r="S360" i="12"/>
  <c r="S361" i="12"/>
  <c r="S362" i="12"/>
  <c r="S363" i="12"/>
  <c r="S364" i="12"/>
  <c r="S365" i="12"/>
  <c r="S366" i="12"/>
  <c r="S367" i="12"/>
  <c r="S368" i="12"/>
  <c r="S369" i="12"/>
  <c r="S370" i="12"/>
  <c r="S371" i="12"/>
  <c r="S372" i="12"/>
  <c r="S373" i="12"/>
  <c r="S374" i="12"/>
  <c r="S375" i="12"/>
  <c r="S376" i="12"/>
  <c r="S377" i="12"/>
  <c r="S378" i="12"/>
  <c r="S379" i="12"/>
  <c r="S380" i="12"/>
  <c r="S381" i="12"/>
  <c r="S382" i="12"/>
  <c r="S383" i="12"/>
  <c r="S384" i="12"/>
  <c r="S385" i="12"/>
  <c r="S386" i="12"/>
  <c r="S387" i="12"/>
  <c r="S388" i="12"/>
  <c r="S389" i="12"/>
  <c r="S390" i="12"/>
  <c r="S391" i="12"/>
  <c r="S392" i="12"/>
  <c r="S393" i="12"/>
  <c r="S394" i="12"/>
  <c r="S395" i="12"/>
  <c r="S396" i="12"/>
  <c r="S397" i="12"/>
  <c r="S398" i="12"/>
  <c r="S399" i="12"/>
  <c r="S400" i="12"/>
  <c r="S401" i="12"/>
  <c r="S402" i="12"/>
  <c r="S403" i="12"/>
  <c r="S404" i="12"/>
  <c r="S405" i="12"/>
  <c r="S406" i="12"/>
  <c r="S407" i="12"/>
  <c r="S408" i="12"/>
  <c r="S409" i="12"/>
  <c r="S410" i="12"/>
  <c r="S411" i="12"/>
  <c r="S412" i="12"/>
  <c r="S413" i="12"/>
  <c r="S414" i="12"/>
  <c r="S415" i="12"/>
  <c r="S416" i="12"/>
  <c r="S417" i="12"/>
  <c r="S418" i="12"/>
  <c r="S419" i="12"/>
  <c r="S420" i="12"/>
  <c r="S421" i="12"/>
  <c r="S422" i="12"/>
  <c r="S423" i="12"/>
  <c r="S424" i="12"/>
  <c r="S425" i="12"/>
  <c r="S426" i="12"/>
  <c r="S427" i="12"/>
  <c r="S428" i="12"/>
  <c r="S429" i="12"/>
  <c r="S430" i="12"/>
  <c r="S431" i="12"/>
  <c r="S432" i="12"/>
  <c r="S433" i="12"/>
  <c r="S434" i="12"/>
  <c r="S435" i="12"/>
  <c r="S436" i="12"/>
  <c r="S437" i="12"/>
  <c r="S438" i="12"/>
  <c r="S439" i="12"/>
  <c r="S440" i="12"/>
  <c r="S441" i="12"/>
  <c r="S442" i="12"/>
  <c r="S443" i="12"/>
  <c r="S444" i="12"/>
  <c r="S445" i="12"/>
  <c r="S446" i="12"/>
  <c r="S447" i="12"/>
  <c r="S448" i="12"/>
  <c r="S449" i="12"/>
  <c r="S450" i="12"/>
  <c r="S451" i="12"/>
  <c r="S452" i="12"/>
  <c r="S453" i="12"/>
  <c r="S454" i="12"/>
  <c r="S455" i="12"/>
  <c r="S456" i="12"/>
  <c r="S457" i="12"/>
  <c r="S458" i="12"/>
  <c r="S459" i="12"/>
  <c r="S460" i="12"/>
  <c r="S461" i="12"/>
  <c r="S462" i="12"/>
  <c r="S463" i="12"/>
  <c r="S464" i="12"/>
  <c r="S465" i="12"/>
  <c r="S466" i="12"/>
  <c r="S467" i="12"/>
  <c r="S468" i="12"/>
  <c r="S469" i="12"/>
  <c r="S470" i="12"/>
  <c r="S471" i="12"/>
  <c r="S472" i="12"/>
  <c r="S473" i="12"/>
  <c r="S474" i="12"/>
  <c r="S475" i="12"/>
  <c r="S476" i="12"/>
  <c r="S477" i="12"/>
  <c r="S478" i="12"/>
  <c r="S479" i="12"/>
  <c r="S480" i="12"/>
  <c r="S481" i="12"/>
  <c r="S482" i="12"/>
  <c r="S483" i="12"/>
  <c r="S484" i="12"/>
  <c r="S485" i="12"/>
  <c r="S486" i="12"/>
  <c r="S487" i="12"/>
  <c r="S488" i="12"/>
  <c r="S489" i="12"/>
  <c r="S490" i="12"/>
  <c r="S491" i="12"/>
  <c r="S492" i="12"/>
  <c r="S493" i="12"/>
  <c r="S494" i="12"/>
  <c r="S495" i="12"/>
  <c r="S496" i="12"/>
  <c r="S497" i="12"/>
  <c r="S498" i="12"/>
  <c r="S499" i="12"/>
  <c r="S500" i="12"/>
  <c r="S501" i="12"/>
  <c r="S502" i="12"/>
  <c r="S503" i="12"/>
  <c r="S504" i="12"/>
  <c r="S505" i="12"/>
  <c r="S506" i="12"/>
  <c r="S507" i="12"/>
  <c r="S508" i="12"/>
  <c r="S509" i="12"/>
  <c r="S510" i="12"/>
  <c r="S511" i="12"/>
  <c r="S512" i="12"/>
  <c r="S513" i="12"/>
  <c r="S514" i="12"/>
  <c r="S515" i="12"/>
  <c r="S516" i="12"/>
  <c r="S517" i="12"/>
  <c r="S518" i="12"/>
  <c r="S519" i="12"/>
  <c r="S520" i="12"/>
  <c r="S521" i="12"/>
  <c r="S522" i="12"/>
  <c r="S523" i="12"/>
  <c r="S524" i="12"/>
  <c r="S525" i="12"/>
  <c r="S526" i="12"/>
  <c r="S527" i="12"/>
  <c r="S528" i="12"/>
  <c r="S529" i="12"/>
  <c r="S530" i="12"/>
  <c r="S531" i="12"/>
  <c r="S532" i="12"/>
  <c r="S533" i="12"/>
  <c r="S534" i="12"/>
  <c r="S535" i="12"/>
  <c r="S536" i="12"/>
  <c r="S537" i="12"/>
  <c r="S538" i="12"/>
  <c r="S539" i="12"/>
  <c r="S540" i="12"/>
  <c r="S541" i="12"/>
  <c r="S542" i="12"/>
  <c r="S543" i="12"/>
  <c r="S544" i="12"/>
  <c r="S545" i="12"/>
  <c r="S546" i="12"/>
  <c r="S547" i="12"/>
  <c r="S548" i="12"/>
  <c r="S549" i="12"/>
  <c r="S550" i="12"/>
  <c r="S551" i="12"/>
  <c r="S552" i="12"/>
  <c r="S553" i="12"/>
  <c r="S554" i="12"/>
  <c r="S555" i="12"/>
  <c r="S556" i="12"/>
  <c r="S557" i="12"/>
  <c r="S558" i="12"/>
  <c r="S559" i="12"/>
  <c r="S560" i="12"/>
  <c r="S561" i="12"/>
  <c r="S562" i="12"/>
  <c r="S563" i="12"/>
  <c r="S564" i="12"/>
  <c r="S565" i="12"/>
  <c r="S566" i="12"/>
  <c r="S567" i="12"/>
  <c r="S568" i="12"/>
  <c r="S569" i="12"/>
  <c r="S570" i="12"/>
  <c r="S571" i="12"/>
  <c r="S572" i="12"/>
  <c r="S573" i="12"/>
  <c r="S574" i="12"/>
  <c r="S575" i="12"/>
  <c r="S576" i="12"/>
  <c r="S577" i="12"/>
  <c r="S578" i="12"/>
  <c r="S579" i="12"/>
  <c r="S580" i="12"/>
  <c r="S581" i="12"/>
  <c r="S582" i="12"/>
  <c r="S583" i="12"/>
  <c r="S584" i="12"/>
  <c r="S585" i="12"/>
  <c r="S586" i="12"/>
  <c r="S587" i="12"/>
  <c r="S588" i="12"/>
  <c r="S589" i="12"/>
  <c r="S590" i="12"/>
  <c r="S591" i="12"/>
  <c r="S592" i="12"/>
  <c r="S593" i="12"/>
  <c r="S594" i="12"/>
  <c r="S595" i="12"/>
  <c r="S596" i="12"/>
  <c r="S597" i="12"/>
  <c r="S598" i="12"/>
  <c r="S599" i="12"/>
  <c r="S600" i="12"/>
  <c r="S601" i="12"/>
  <c r="S602" i="12"/>
  <c r="S603" i="12"/>
  <c r="S604" i="12"/>
  <c r="S605" i="12"/>
  <c r="S606" i="12"/>
  <c r="S607" i="12"/>
  <c r="S608" i="12"/>
  <c r="S609" i="12"/>
  <c r="S610" i="12"/>
  <c r="S611" i="12"/>
  <c r="S612" i="12"/>
  <c r="S613" i="12"/>
  <c r="S614" i="12"/>
  <c r="S615" i="12"/>
  <c r="S616" i="12"/>
  <c r="S617" i="12"/>
  <c r="S618" i="12"/>
  <c r="S619" i="12"/>
  <c r="S620" i="12"/>
  <c r="S621" i="12"/>
  <c r="S622" i="12"/>
  <c r="S623" i="12"/>
  <c r="S624" i="12"/>
  <c r="S625" i="12"/>
  <c r="S626" i="12"/>
  <c r="S627" i="12"/>
  <c r="S628" i="12"/>
  <c r="S629" i="12"/>
  <c r="S630" i="12"/>
  <c r="S631" i="12"/>
  <c r="S632" i="12"/>
  <c r="S633" i="12"/>
  <c r="S634" i="12"/>
  <c r="S635" i="12"/>
  <c r="S636" i="12"/>
  <c r="S637" i="12"/>
  <c r="S638" i="12"/>
  <c r="S639" i="12"/>
  <c r="S640" i="12"/>
  <c r="S641" i="12"/>
  <c r="S642" i="12"/>
  <c r="S643" i="12"/>
  <c r="S644" i="12"/>
  <c r="S645" i="12"/>
  <c r="S646" i="12"/>
  <c r="S647" i="12"/>
  <c r="S648" i="12"/>
  <c r="S649" i="12"/>
  <c r="S650" i="12"/>
  <c r="S651" i="12"/>
  <c r="S652" i="12"/>
  <c r="S653" i="12"/>
  <c r="S654" i="12"/>
  <c r="S655" i="12"/>
  <c r="S656" i="12"/>
  <c r="S657" i="12"/>
  <c r="S658" i="12"/>
  <c r="S659" i="12"/>
  <c r="S660" i="12"/>
  <c r="S661" i="12"/>
  <c r="S662" i="12"/>
  <c r="S663" i="12"/>
  <c r="S664" i="12"/>
  <c r="S665" i="12"/>
  <c r="S666" i="12"/>
  <c r="S667" i="12"/>
  <c r="S668" i="12"/>
  <c r="S669" i="12"/>
  <c r="S670" i="12"/>
  <c r="S671" i="12"/>
  <c r="S672" i="12"/>
  <c r="S673" i="12"/>
  <c r="S674" i="12"/>
  <c r="S675" i="12"/>
  <c r="S676" i="12"/>
  <c r="S677" i="12"/>
  <c r="S678" i="12"/>
  <c r="S679" i="12"/>
  <c r="S680" i="12"/>
  <c r="S681" i="12"/>
  <c r="S682" i="12"/>
  <c r="S683" i="12"/>
  <c r="S684" i="12"/>
  <c r="S685" i="12"/>
  <c r="S686" i="12"/>
  <c r="S687" i="12"/>
  <c r="S688" i="12"/>
  <c r="S689" i="12"/>
  <c r="S690" i="12"/>
  <c r="S691" i="12"/>
  <c r="S692" i="12"/>
  <c r="S693" i="12"/>
  <c r="S694" i="12"/>
  <c r="S695" i="12"/>
  <c r="S696" i="12"/>
  <c r="S697" i="12"/>
  <c r="S698" i="12"/>
  <c r="S699" i="12"/>
  <c r="S700" i="12"/>
  <c r="S701" i="12"/>
  <c r="S702" i="12"/>
  <c r="S703" i="12"/>
  <c r="S704" i="12"/>
  <c r="S705" i="12"/>
  <c r="S706" i="12"/>
  <c r="S707" i="12"/>
  <c r="S708" i="12"/>
  <c r="S709" i="12"/>
  <c r="S710" i="12"/>
  <c r="S711" i="12"/>
  <c r="S712" i="12"/>
  <c r="S713" i="12"/>
  <c r="S714" i="12"/>
  <c r="S715" i="12"/>
  <c r="S716" i="12"/>
  <c r="S717" i="12"/>
  <c r="S718" i="12"/>
  <c r="S719" i="12"/>
  <c r="S720" i="12"/>
  <c r="S721" i="12"/>
  <c r="S722" i="12"/>
  <c r="S723" i="12"/>
  <c r="S724" i="12"/>
  <c r="S725" i="12"/>
  <c r="S726" i="12"/>
  <c r="S727" i="12"/>
  <c r="S728" i="12"/>
  <c r="S729" i="12"/>
  <c r="S730" i="12"/>
  <c r="S731" i="12"/>
  <c r="S732" i="12"/>
  <c r="S733" i="12"/>
  <c r="S734" i="12"/>
  <c r="S735" i="12"/>
  <c r="S736" i="12"/>
  <c r="S737" i="12"/>
  <c r="S738" i="12"/>
  <c r="S739" i="12"/>
  <c r="S740" i="12"/>
  <c r="S741" i="12"/>
  <c r="S742" i="12"/>
  <c r="S743" i="12"/>
  <c r="S744" i="12"/>
  <c r="S745" i="12"/>
  <c r="S746" i="12"/>
  <c r="S747" i="12"/>
  <c r="S748" i="12"/>
  <c r="S749" i="12"/>
  <c r="S750" i="12"/>
  <c r="S751" i="12"/>
  <c r="S752" i="12"/>
  <c r="S753" i="12"/>
  <c r="S754" i="12"/>
  <c r="S755" i="12"/>
  <c r="S756" i="12"/>
  <c r="S757" i="12"/>
  <c r="S758" i="12"/>
  <c r="S759" i="12"/>
  <c r="S760" i="12"/>
  <c r="S761" i="12"/>
  <c r="S762" i="12"/>
  <c r="S763" i="12"/>
  <c r="S764" i="12"/>
  <c r="S765" i="12"/>
  <c r="S766" i="12"/>
  <c r="S767" i="12"/>
  <c r="S768" i="12"/>
  <c r="S769" i="12"/>
  <c r="S770" i="12"/>
  <c r="S771" i="12"/>
  <c r="S772" i="12"/>
  <c r="S773" i="12"/>
  <c r="S774" i="12"/>
  <c r="S775" i="12"/>
  <c r="S776" i="12"/>
  <c r="S777" i="12"/>
  <c r="S778" i="12"/>
  <c r="S779" i="12"/>
  <c r="S780" i="12"/>
  <c r="S781" i="12"/>
  <c r="S782" i="12"/>
  <c r="S783" i="12"/>
  <c r="S784" i="12"/>
  <c r="S785" i="12"/>
  <c r="S786" i="12"/>
  <c r="S787" i="12"/>
  <c r="S788" i="12"/>
  <c r="S789" i="12"/>
  <c r="S790" i="12"/>
  <c r="S791" i="12"/>
  <c r="S792" i="12"/>
  <c r="S793" i="12"/>
  <c r="S794" i="12"/>
  <c r="S795" i="12"/>
  <c r="S796" i="12"/>
  <c r="S797" i="12"/>
  <c r="S798" i="12"/>
  <c r="S799" i="12"/>
  <c r="S800" i="12"/>
  <c r="S801" i="12"/>
  <c r="S802" i="12"/>
  <c r="S803" i="12"/>
  <c r="S804" i="12"/>
  <c r="S805" i="12"/>
  <c r="S806" i="12"/>
  <c r="S807" i="12"/>
  <c r="S808" i="12"/>
  <c r="S809" i="12"/>
  <c r="S810" i="12"/>
  <c r="S811" i="12"/>
  <c r="S812" i="12"/>
  <c r="S813" i="12"/>
  <c r="S814" i="12"/>
  <c r="S815" i="12"/>
  <c r="S816" i="12"/>
  <c r="S817" i="12"/>
  <c r="S818" i="12"/>
  <c r="S819" i="12"/>
  <c r="S820" i="12"/>
  <c r="S821" i="12"/>
  <c r="S822" i="12"/>
  <c r="S823" i="12"/>
  <c r="S824" i="12"/>
  <c r="S825" i="12"/>
  <c r="S826" i="12"/>
  <c r="S827" i="12"/>
  <c r="S828" i="12"/>
  <c r="S829" i="12"/>
  <c r="S830" i="12"/>
  <c r="S831" i="12"/>
  <c r="S832" i="12"/>
  <c r="S833" i="12"/>
  <c r="S834" i="12"/>
  <c r="S835" i="12"/>
  <c r="S836" i="12"/>
  <c r="S837" i="12"/>
  <c r="S838" i="12"/>
  <c r="S839" i="12"/>
  <c r="S840" i="12"/>
  <c r="S841" i="12"/>
  <c r="S842" i="12"/>
  <c r="S843" i="12"/>
  <c r="S844" i="12"/>
  <c r="S845" i="12"/>
  <c r="S846" i="12"/>
  <c r="S847" i="12"/>
  <c r="S848" i="12"/>
  <c r="S849" i="12"/>
  <c r="S850" i="12"/>
  <c r="S851" i="12"/>
  <c r="S852" i="12"/>
  <c r="S853" i="12"/>
  <c r="S854" i="12"/>
  <c r="S855" i="12"/>
  <c r="S856" i="12"/>
  <c r="S857" i="12"/>
  <c r="S858" i="12"/>
  <c r="S859" i="12"/>
  <c r="S860" i="12"/>
  <c r="S861" i="12"/>
  <c r="S862" i="12"/>
  <c r="S863" i="12"/>
  <c r="S864" i="12"/>
  <c r="S865" i="12"/>
  <c r="S866" i="12"/>
  <c r="S867" i="12"/>
  <c r="S868" i="12"/>
  <c r="S869" i="12"/>
  <c r="S870" i="12"/>
  <c r="S871" i="12"/>
  <c r="S872" i="12"/>
  <c r="S873" i="12"/>
  <c r="S874" i="12"/>
  <c r="S875" i="12"/>
  <c r="S876" i="12"/>
  <c r="S877" i="12"/>
  <c r="S878" i="12"/>
  <c r="S879" i="12"/>
  <c r="S880" i="12"/>
  <c r="S881" i="12"/>
  <c r="S882" i="12"/>
  <c r="S883" i="12"/>
  <c r="S884" i="12"/>
  <c r="S885" i="12"/>
  <c r="S886" i="12"/>
  <c r="S887" i="12"/>
  <c r="S888" i="12"/>
  <c r="S889" i="12"/>
  <c r="S890" i="12"/>
  <c r="S891" i="12"/>
  <c r="S892" i="12"/>
  <c r="S893" i="12"/>
  <c r="S894" i="12"/>
  <c r="S895" i="12"/>
  <c r="S896" i="12"/>
  <c r="S897" i="12"/>
  <c r="S898" i="12"/>
  <c r="S899" i="12"/>
  <c r="S900" i="12"/>
  <c r="S901" i="12"/>
  <c r="S902" i="12"/>
  <c r="S903" i="12"/>
  <c r="S904" i="12"/>
  <c r="S905" i="12"/>
  <c r="S906" i="12"/>
  <c r="S907" i="12"/>
  <c r="S908" i="12"/>
  <c r="S909" i="12"/>
  <c r="S910" i="12"/>
  <c r="S911" i="12"/>
  <c r="S912" i="12"/>
  <c r="S913" i="12"/>
  <c r="S914" i="12"/>
  <c r="S915" i="12"/>
  <c r="S916" i="12"/>
  <c r="S917" i="12"/>
  <c r="S918" i="12"/>
  <c r="S919" i="12"/>
  <c r="S920" i="12"/>
  <c r="S921" i="12"/>
  <c r="S922" i="12"/>
  <c r="S923" i="12"/>
  <c r="S924" i="12"/>
  <c r="S925" i="12"/>
  <c r="S926" i="12"/>
  <c r="S927" i="12"/>
  <c r="S928" i="12"/>
  <c r="S929" i="12"/>
  <c r="S930" i="12"/>
  <c r="S931" i="12"/>
  <c r="S932" i="12"/>
  <c r="S933" i="12"/>
  <c r="S934" i="12"/>
  <c r="S935" i="12"/>
  <c r="S936" i="12"/>
  <c r="S937" i="12"/>
  <c r="S938" i="12"/>
  <c r="S939" i="12"/>
  <c r="S940" i="12"/>
  <c r="S941" i="12"/>
  <c r="S942" i="12"/>
  <c r="S943" i="12"/>
  <c r="S944" i="12"/>
  <c r="S945" i="12"/>
  <c r="S946" i="12"/>
  <c r="S947" i="12"/>
  <c r="S948" i="12"/>
  <c r="S949" i="12"/>
  <c r="S950" i="12"/>
  <c r="S951" i="12"/>
  <c r="S952" i="12"/>
  <c r="S953" i="12"/>
  <c r="S954" i="12"/>
  <c r="S955" i="12"/>
  <c r="S956" i="12"/>
  <c r="S957" i="12"/>
  <c r="S958" i="12"/>
  <c r="S959" i="12"/>
  <c r="S960" i="12"/>
  <c r="S961" i="12"/>
  <c r="S962" i="12"/>
  <c r="S963" i="12"/>
  <c r="S964" i="12"/>
  <c r="S965" i="12"/>
  <c r="S966" i="12"/>
  <c r="S967" i="12"/>
  <c r="S968" i="12"/>
  <c r="S969" i="12"/>
  <c r="S970" i="12"/>
  <c r="S971" i="12"/>
  <c r="S972" i="12"/>
  <c r="S973" i="12"/>
  <c r="S974" i="12"/>
  <c r="S975" i="12"/>
  <c r="S976" i="12"/>
  <c r="S977" i="12"/>
  <c r="S978" i="12"/>
  <c r="S979" i="12"/>
  <c r="S980" i="12"/>
  <c r="S981" i="12"/>
  <c r="S982" i="12"/>
  <c r="S983" i="12"/>
  <c r="S984" i="12"/>
  <c r="S985" i="12"/>
  <c r="S986" i="12"/>
  <c r="S987" i="12"/>
  <c r="S988" i="12"/>
  <c r="S989" i="12"/>
  <c r="S990" i="12"/>
  <c r="S991" i="12"/>
  <c r="S992" i="12"/>
  <c r="S993" i="12"/>
  <c r="S994" i="12"/>
  <c r="S995" i="12"/>
  <c r="S996" i="12"/>
  <c r="S997" i="12"/>
  <c r="S998" i="12"/>
  <c r="S999" i="12"/>
  <c r="S1000" i="12"/>
  <c r="S1001" i="12"/>
  <c r="S1002" i="12"/>
  <c r="S1003" i="12"/>
  <c r="S1004" i="12"/>
  <c r="S1005" i="12"/>
  <c r="S1006" i="12"/>
  <c r="S1007" i="12"/>
  <c r="S1008" i="12"/>
  <c r="S1009" i="12"/>
  <c r="S1010" i="12"/>
  <c r="S1011" i="12"/>
  <c r="S1012" i="12"/>
  <c r="S1013" i="12"/>
  <c r="S1014" i="12"/>
  <c r="S1015" i="12"/>
  <c r="S1016" i="12"/>
  <c r="S1017" i="12"/>
  <c r="S1018" i="12"/>
  <c r="S1019" i="12"/>
  <c r="S1020" i="12"/>
  <c r="S1021" i="12"/>
  <c r="S1022" i="12"/>
  <c r="S1023" i="12"/>
  <c r="S1024" i="12"/>
  <c r="S1025" i="12"/>
  <c r="S1026" i="12"/>
  <c r="S1027" i="12"/>
  <c r="S1028" i="12"/>
  <c r="S1029" i="12"/>
  <c r="S1030" i="12"/>
  <c r="S1031" i="12"/>
  <c r="S1032" i="12"/>
  <c r="S1033" i="12"/>
  <c r="S1034" i="12"/>
  <c r="S1035" i="12"/>
  <c r="S1036" i="12"/>
  <c r="S1037" i="12"/>
  <c r="S1038" i="12"/>
  <c r="S1039" i="12"/>
  <c r="S1040" i="12"/>
  <c r="S1041" i="12"/>
  <c r="S1042" i="12"/>
  <c r="S1043" i="12"/>
  <c r="S1044" i="12"/>
  <c r="S1045" i="12"/>
  <c r="S1046" i="12"/>
  <c r="S1047" i="12"/>
  <c r="S1048" i="12"/>
  <c r="S1049" i="12"/>
  <c r="S1050" i="12"/>
  <c r="S1051" i="12"/>
  <c r="S1052" i="12"/>
  <c r="S1053" i="12"/>
  <c r="S1054" i="12"/>
  <c r="S1055" i="12"/>
  <c r="S1056" i="12"/>
  <c r="S1057" i="12"/>
  <c r="S1058" i="12"/>
  <c r="S1059" i="12"/>
  <c r="S1060" i="12"/>
  <c r="S1061" i="12"/>
  <c r="S1062" i="12"/>
  <c r="S1063" i="12"/>
  <c r="S1064" i="12"/>
  <c r="S1065" i="12"/>
  <c r="S1066" i="12"/>
  <c r="S1067" i="12"/>
  <c r="S1068" i="12"/>
  <c r="S1069" i="12"/>
  <c r="S1070" i="12"/>
  <c r="S1071" i="12"/>
  <c r="S1072" i="12"/>
  <c r="S1073" i="12"/>
  <c r="S1074" i="12"/>
  <c r="S1075" i="12"/>
  <c r="S1076" i="12"/>
  <c r="S1077" i="12"/>
  <c r="S1078" i="12"/>
  <c r="S1079" i="12"/>
  <c r="S1080" i="12"/>
  <c r="S1081" i="12"/>
  <c r="S1082" i="12"/>
  <c r="S1083" i="12"/>
  <c r="S1084" i="12"/>
  <c r="S1085" i="12"/>
  <c r="S1086" i="12"/>
  <c r="S1087" i="12"/>
  <c r="S1088" i="12"/>
  <c r="S1089" i="12"/>
  <c r="S1090" i="12"/>
  <c r="S1091" i="12"/>
  <c r="S1092" i="12"/>
  <c r="S1093" i="12"/>
  <c r="S1094" i="12"/>
  <c r="S1095" i="12"/>
  <c r="S1096" i="12"/>
  <c r="S1097" i="12"/>
  <c r="S1098" i="12"/>
  <c r="S1099" i="12"/>
  <c r="S1100" i="12"/>
  <c r="S1101" i="12"/>
  <c r="S1102" i="12"/>
  <c r="S1103" i="12"/>
  <c r="S1104" i="12"/>
  <c r="S1105" i="12"/>
  <c r="S1106" i="12"/>
  <c r="S1107" i="12"/>
  <c r="S1108" i="12"/>
  <c r="S1109" i="12"/>
  <c r="S1110" i="12"/>
  <c r="S1111" i="12"/>
  <c r="S1112" i="12"/>
  <c r="S1113" i="12"/>
  <c r="S1114" i="12"/>
  <c r="S1115" i="12"/>
  <c r="S1116" i="12"/>
  <c r="S1117" i="12"/>
  <c r="S1118" i="12"/>
  <c r="S1119" i="12"/>
  <c r="S1120" i="12"/>
  <c r="S1121" i="12"/>
  <c r="S1122" i="12"/>
  <c r="S1123" i="12"/>
  <c r="S1124" i="12"/>
  <c r="S1125" i="12"/>
  <c r="S1126" i="12"/>
  <c r="S1127" i="12"/>
  <c r="S1128" i="12"/>
  <c r="S1129" i="12"/>
  <c r="S1130" i="12"/>
  <c r="S1131" i="12"/>
  <c r="S1132" i="12"/>
  <c r="S1133" i="12"/>
  <c r="S1134" i="12"/>
  <c r="S1135" i="12"/>
  <c r="S1136" i="12"/>
  <c r="S1137" i="12"/>
  <c r="S1138" i="12"/>
  <c r="S1139" i="12"/>
  <c r="S1140" i="12"/>
  <c r="S1141" i="12"/>
  <c r="S1142" i="12"/>
  <c r="S1143" i="12"/>
  <c r="S1144" i="12"/>
  <c r="S1145" i="12"/>
  <c r="S1146" i="12"/>
  <c r="S1147" i="12"/>
  <c r="S1148" i="12"/>
  <c r="S1149" i="12"/>
  <c r="S1150" i="12"/>
  <c r="S1151" i="12"/>
  <c r="S1152" i="12"/>
  <c r="S1153" i="12"/>
  <c r="S1154" i="12"/>
  <c r="S1155" i="12"/>
  <c r="S1156" i="12"/>
  <c r="S1157" i="12"/>
  <c r="S1158" i="12"/>
  <c r="S1159" i="12"/>
  <c r="S1160" i="12"/>
  <c r="S1161" i="12"/>
  <c r="S1162" i="12"/>
  <c r="S7" i="12"/>
  <c r="S8" i="12"/>
  <c r="S9" i="12"/>
  <c r="S10" i="12"/>
  <c r="S11" i="12"/>
  <c r="S12" i="12"/>
  <c r="S13" i="12"/>
  <c r="S6" i="12"/>
  <c r="R7" i="13"/>
  <c r="R8" i="13"/>
  <c r="R9" i="13"/>
  <c r="R10" i="13"/>
  <c r="R11" i="13"/>
  <c r="R12" i="13"/>
  <c r="R13" i="13"/>
  <c r="R14" i="13"/>
  <c r="R15" i="13"/>
  <c r="R16" i="13"/>
  <c r="R17" i="13"/>
  <c r="R18" i="13"/>
  <c r="R19" i="13"/>
  <c r="R20" i="13"/>
  <c r="R21" i="13"/>
  <c r="R22" i="13"/>
  <c r="R23" i="13"/>
  <c r="R24" i="13"/>
  <c r="R25" i="13"/>
  <c r="R26" i="13"/>
  <c r="R27" i="13"/>
  <c r="R28" i="13"/>
  <c r="R29" i="13"/>
  <c r="R30" i="13"/>
  <c r="R31" i="13"/>
  <c r="R32" i="13"/>
  <c r="R33" i="13"/>
  <c r="R34" i="13"/>
  <c r="R35" i="13"/>
  <c r="R36" i="13"/>
  <c r="R37" i="13"/>
  <c r="R38" i="13"/>
  <c r="R39" i="13"/>
  <c r="R40" i="13"/>
  <c r="R41" i="13"/>
  <c r="R42" i="13"/>
  <c r="R43" i="13"/>
  <c r="R44" i="13"/>
  <c r="R45" i="13"/>
  <c r="R46" i="13"/>
  <c r="R47" i="13"/>
  <c r="R48" i="13"/>
  <c r="R49" i="13"/>
  <c r="R50" i="13"/>
  <c r="R51" i="13"/>
  <c r="R52" i="13"/>
  <c r="R53" i="13"/>
  <c r="R54" i="13"/>
  <c r="R55" i="13"/>
  <c r="R56" i="13"/>
  <c r="R57" i="13"/>
  <c r="R58" i="13"/>
  <c r="R59" i="13"/>
  <c r="R60" i="13"/>
  <c r="R61" i="13"/>
  <c r="R62" i="13"/>
  <c r="R63" i="13"/>
  <c r="R64" i="13"/>
  <c r="R65" i="13"/>
  <c r="R66" i="13"/>
  <c r="R67" i="13"/>
  <c r="R68" i="13"/>
  <c r="R69" i="13"/>
  <c r="R70" i="13"/>
  <c r="R71" i="13"/>
  <c r="R72" i="13"/>
  <c r="R73" i="13"/>
  <c r="R74" i="13"/>
  <c r="R75" i="13"/>
  <c r="R76" i="13"/>
  <c r="R77" i="13"/>
  <c r="R78" i="13"/>
  <c r="R79" i="13"/>
  <c r="R80" i="13"/>
  <c r="R81" i="13"/>
  <c r="R82" i="13"/>
  <c r="R83" i="13"/>
  <c r="R84" i="13"/>
  <c r="R85" i="13"/>
  <c r="R86" i="13"/>
  <c r="R87" i="13"/>
  <c r="R88" i="13"/>
  <c r="R89" i="13"/>
  <c r="R90" i="13"/>
  <c r="R91" i="13"/>
  <c r="R92" i="13"/>
  <c r="R93" i="13"/>
  <c r="R94" i="13"/>
  <c r="R95" i="13"/>
  <c r="R96" i="13"/>
  <c r="R97" i="13"/>
  <c r="R98" i="13"/>
  <c r="R99" i="13"/>
  <c r="R100" i="13"/>
  <c r="R101" i="13"/>
  <c r="R102" i="13"/>
  <c r="R103" i="13"/>
  <c r="R104" i="13"/>
  <c r="R105" i="13"/>
  <c r="R106" i="13"/>
  <c r="R107" i="13"/>
  <c r="R108" i="13"/>
  <c r="R109" i="13"/>
  <c r="R110" i="13"/>
  <c r="R6" i="13"/>
  <c r="Q7" i="13"/>
  <c r="Q8" i="13"/>
  <c r="Q9" i="13"/>
  <c r="Q10" i="13"/>
  <c r="Q11" i="13"/>
  <c r="Q12" i="13"/>
  <c r="Q13" i="13"/>
  <c r="Q14" i="13"/>
  <c r="Q15" i="13"/>
  <c r="Q16" i="13"/>
  <c r="Q17" i="13"/>
  <c r="Q18" i="13"/>
  <c r="Q19" i="13"/>
  <c r="Q20" i="13"/>
  <c r="Q21" i="13"/>
  <c r="Q22" i="13"/>
  <c r="Q23" i="13"/>
  <c r="Q24" i="13"/>
  <c r="Q25" i="13"/>
  <c r="Q26" i="13"/>
  <c r="Q27" i="13"/>
  <c r="Q28" i="13"/>
  <c r="Q29" i="13"/>
  <c r="Q30" i="13"/>
  <c r="Q31" i="13"/>
  <c r="Q32" i="13"/>
  <c r="Q33" i="13"/>
  <c r="Q34" i="13"/>
  <c r="Q35" i="13"/>
  <c r="Q36" i="13"/>
  <c r="Q37" i="13"/>
  <c r="Q38" i="13"/>
  <c r="Q39" i="13"/>
  <c r="Q40" i="13"/>
  <c r="Q41" i="13"/>
  <c r="Q42" i="13"/>
  <c r="Q43" i="13"/>
  <c r="Q44" i="13"/>
  <c r="Q45" i="13"/>
  <c r="Q46" i="13"/>
  <c r="Q47" i="13"/>
  <c r="Q48" i="13"/>
  <c r="Q49" i="13"/>
  <c r="Q50" i="13"/>
  <c r="Q51" i="13"/>
  <c r="Q52" i="13"/>
  <c r="Q53" i="13"/>
  <c r="Q54" i="13"/>
  <c r="Q55" i="13"/>
  <c r="Q56" i="13"/>
  <c r="Q57" i="13"/>
  <c r="Q58" i="13"/>
  <c r="Q59" i="13"/>
  <c r="Q60" i="13"/>
  <c r="Q61" i="13"/>
  <c r="Q62" i="13"/>
  <c r="Q63" i="13"/>
  <c r="Q64" i="13"/>
  <c r="Q65" i="13"/>
  <c r="Q66" i="13"/>
  <c r="Q67" i="13"/>
  <c r="Q68" i="13"/>
  <c r="Q69" i="13"/>
  <c r="Q70" i="13"/>
  <c r="Q71" i="13"/>
  <c r="Q72" i="13"/>
  <c r="Q73" i="13"/>
  <c r="Q74" i="13"/>
  <c r="Q75" i="13"/>
  <c r="Q76" i="13"/>
  <c r="Q77" i="13"/>
  <c r="Q78" i="13"/>
  <c r="Q79" i="13"/>
  <c r="Q80" i="13"/>
  <c r="Q81" i="13"/>
  <c r="Q82" i="13"/>
  <c r="Q83" i="13"/>
  <c r="Q84" i="13"/>
  <c r="Q85" i="13"/>
  <c r="Q86" i="13"/>
  <c r="Q87" i="13"/>
  <c r="Q88" i="13"/>
  <c r="Q89" i="13"/>
  <c r="Q90" i="13"/>
  <c r="Q91" i="13"/>
  <c r="Q92" i="13"/>
  <c r="Q93" i="13"/>
  <c r="Q94" i="13"/>
  <c r="Q95" i="13"/>
  <c r="Q96" i="13"/>
  <c r="Q97" i="13"/>
  <c r="Q98" i="13"/>
  <c r="Q99" i="13"/>
  <c r="Q100" i="13"/>
  <c r="Q101" i="13"/>
  <c r="Q102" i="13"/>
  <c r="Q103" i="13"/>
  <c r="Q104" i="13"/>
  <c r="Q105" i="13"/>
  <c r="Q106" i="13"/>
  <c r="Q107" i="13"/>
  <c r="Q108" i="13"/>
  <c r="Q109" i="13"/>
  <c r="Q110" i="13"/>
  <c r="Q6" i="13"/>
  <c r="P7" i="13"/>
  <c r="P8" i="13"/>
  <c r="P9" i="13"/>
  <c r="P10" i="13"/>
  <c r="P11" i="13"/>
  <c r="P12" i="13"/>
  <c r="P13" i="13"/>
  <c r="P14" i="13"/>
  <c r="P15" i="13"/>
  <c r="P16" i="13"/>
  <c r="P17" i="13"/>
  <c r="P18" i="13"/>
  <c r="P19" i="13"/>
  <c r="P20" i="13"/>
  <c r="P21" i="13"/>
  <c r="P22" i="13"/>
  <c r="P23" i="13"/>
  <c r="P24" i="13"/>
  <c r="P25" i="13"/>
  <c r="P26" i="13"/>
  <c r="P27" i="13"/>
  <c r="P28" i="13"/>
  <c r="P29" i="13"/>
  <c r="P30" i="13"/>
  <c r="P31" i="13"/>
  <c r="P32" i="13"/>
  <c r="P33" i="13"/>
  <c r="P34" i="13"/>
  <c r="P35" i="13"/>
  <c r="P36" i="13"/>
  <c r="P37" i="13"/>
  <c r="P38" i="13"/>
  <c r="P39" i="13"/>
  <c r="P40" i="13"/>
  <c r="P41" i="13"/>
  <c r="P42" i="13"/>
  <c r="P43" i="13"/>
  <c r="P44" i="13"/>
  <c r="P45" i="13"/>
  <c r="P46" i="13"/>
  <c r="P47" i="13"/>
  <c r="P48" i="13"/>
  <c r="P49" i="13"/>
  <c r="P50" i="13"/>
  <c r="P51" i="13"/>
  <c r="P52" i="13"/>
  <c r="P53" i="13"/>
  <c r="P54" i="13"/>
  <c r="P55" i="13"/>
  <c r="P56" i="13"/>
  <c r="P57" i="13"/>
  <c r="P58" i="13"/>
  <c r="P59" i="13"/>
  <c r="P60" i="13"/>
  <c r="P61" i="13"/>
  <c r="P62" i="13"/>
  <c r="P63" i="13"/>
  <c r="P64" i="13"/>
  <c r="P65" i="13"/>
  <c r="P66" i="13"/>
  <c r="P67" i="13"/>
  <c r="P68" i="13"/>
  <c r="P69" i="13"/>
  <c r="P70" i="13"/>
  <c r="P71" i="13"/>
  <c r="P72" i="13"/>
  <c r="P73" i="13"/>
  <c r="P74" i="13"/>
  <c r="P75" i="13"/>
  <c r="P76" i="13"/>
  <c r="P77" i="13"/>
  <c r="P78" i="13"/>
  <c r="P79" i="13"/>
  <c r="P80" i="13"/>
  <c r="P81" i="13"/>
  <c r="P82" i="13"/>
  <c r="P83" i="13"/>
  <c r="P84" i="13"/>
  <c r="P85" i="13"/>
  <c r="P86" i="13"/>
  <c r="P87" i="13"/>
  <c r="P88" i="13"/>
  <c r="P89" i="13"/>
  <c r="P90" i="13"/>
  <c r="P91" i="13"/>
  <c r="P92" i="13"/>
  <c r="P93" i="13"/>
  <c r="P94" i="13"/>
  <c r="P95" i="13"/>
  <c r="P96" i="13"/>
  <c r="P97" i="13"/>
  <c r="P98" i="13"/>
  <c r="P99" i="13"/>
  <c r="P100" i="13"/>
  <c r="P101" i="13"/>
  <c r="P102" i="13"/>
  <c r="P103" i="13"/>
  <c r="P104" i="13"/>
  <c r="P105" i="13"/>
  <c r="P106" i="13"/>
  <c r="P107" i="13"/>
  <c r="P108" i="13"/>
  <c r="P109" i="13"/>
  <c r="P110" i="13"/>
  <c r="P6" i="13"/>
  <c r="J4" i="18"/>
  <c r="A1" i="18"/>
  <c r="A1" i="5"/>
  <c r="A1" i="16"/>
  <c r="A1" i="13"/>
  <c r="A1" i="14"/>
  <c r="J6" i="12"/>
  <c r="A8" i="14"/>
  <c r="A9" i="14"/>
  <c r="J7" i="12"/>
  <c r="J8" i="12"/>
  <c r="A10" i="14"/>
  <c r="A11" i="14"/>
  <c r="A12" i="14"/>
  <c r="A13" i="14"/>
  <c r="A14" i="14"/>
  <c r="A15" i="14"/>
  <c r="A16" i="14"/>
  <c r="A17" i="14"/>
  <c r="A18" i="14"/>
  <c r="A19" i="14"/>
  <c r="A20" i="14"/>
  <c r="A21" i="14"/>
  <c r="A22" i="14"/>
  <c r="A23" i="14"/>
  <c r="A24" i="14"/>
  <c r="A25" i="14"/>
  <c r="A26" i="14"/>
  <c r="A27" i="14"/>
  <c r="A28" i="14"/>
  <c r="A29" i="14"/>
  <c r="A30" i="14"/>
  <c r="A31" i="14"/>
  <c r="A32" i="14"/>
  <c r="A33" i="14"/>
  <c r="A34" i="14"/>
  <c r="A35" i="14"/>
  <c r="A36" i="14"/>
  <c r="A37" i="14"/>
  <c r="A38" i="14"/>
  <c r="A39" i="14"/>
  <c r="A40" i="14"/>
  <c r="A41" i="14"/>
  <c r="A42" i="14"/>
  <c r="A43" i="14"/>
  <c r="A44" i="14"/>
  <c r="A45" i="14"/>
  <c r="A46" i="14"/>
  <c r="A47" i="14"/>
  <c r="A48" i="14"/>
  <c r="A49" i="14"/>
  <c r="A50" i="14"/>
  <c r="A51" i="14"/>
  <c r="A52" i="14"/>
  <c r="A53" i="14"/>
  <c r="A54" i="14"/>
  <c r="A55" i="14"/>
  <c r="A56" i="14"/>
  <c r="A57" i="14"/>
  <c r="A58" i="14"/>
  <c r="A59" i="14"/>
  <c r="A60" i="14"/>
  <c r="A61" i="14"/>
  <c r="A62" i="14"/>
  <c r="A63" i="14"/>
  <c r="A64" i="14"/>
  <c r="A65" i="14"/>
  <c r="J9" i="12"/>
  <c r="J10" i="12"/>
  <c r="J15" i="12"/>
  <c r="J16" i="12"/>
  <c r="J17" i="12"/>
  <c r="J18" i="12"/>
  <c r="J19" i="12"/>
  <c r="J20" i="12"/>
  <c r="J21" i="12"/>
  <c r="J22" i="12"/>
  <c r="J23" i="12"/>
  <c r="J24" i="12"/>
  <c r="J25" i="12"/>
  <c r="J26" i="12"/>
  <c r="J27" i="12"/>
  <c r="J28" i="12"/>
  <c r="J29" i="12"/>
  <c r="J30" i="12"/>
  <c r="J31" i="12"/>
  <c r="J32" i="12"/>
  <c r="J33" i="12"/>
  <c r="J34" i="12"/>
  <c r="J35" i="12"/>
  <c r="J36" i="12"/>
  <c r="J37" i="12"/>
  <c r="J38" i="12"/>
  <c r="J39" i="12"/>
  <c r="J40" i="12"/>
  <c r="J41" i="12"/>
  <c r="J42" i="12"/>
  <c r="J43" i="12"/>
  <c r="J44" i="12"/>
  <c r="J45" i="12"/>
  <c r="J46" i="12"/>
  <c r="J47" i="12"/>
  <c r="J48" i="12"/>
  <c r="J49" i="12"/>
  <c r="J50" i="12"/>
  <c r="J51" i="12"/>
  <c r="J52" i="12"/>
  <c r="J53" i="12"/>
  <c r="J54" i="12"/>
  <c r="J55" i="12"/>
  <c r="J56" i="12"/>
  <c r="J57" i="12"/>
  <c r="J58" i="12"/>
  <c r="J59" i="12"/>
  <c r="J60" i="12"/>
  <c r="J61" i="12"/>
  <c r="J62" i="12"/>
  <c r="J63" i="12"/>
  <c r="J64" i="12"/>
  <c r="J65" i="12"/>
  <c r="J66" i="12"/>
  <c r="J67" i="12"/>
  <c r="J68" i="12"/>
  <c r="J69" i="12"/>
  <c r="J70" i="12"/>
  <c r="J71" i="12"/>
  <c r="J72" i="12"/>
  <c r="J73" i="12"/>
  <c r="J74" i="12"/>
  <c r="J75" i="12"/>
  <c r="J76" i="12"/>
  <c r="J77" i="12"/>
  <c r="J78" i="12"/>
  <c r="J79" i="12"/>
  <c r="J80" i="12"/>
  <c r="J81" i="12"/>
  <c r="J82" i="12"/>
  <c r="J83" i="12"/>
  <c r="J84" i="12"/>
  <c r="J85" i="12"/>
  <c r="J86" i="12"/>
  <c r="J87" i="12"/>
  <c r="J88" i="12"/>
  <c r="J89" i="12"/>
  <c r="J90" i="12"/>
  <c r="J91" i="12"/>
  <c r="J92" i="12"/>
  <c r="J93" i="12"/>
  <c r="J94" i="12"/>
  <c r="J95" i="12"/>
  <c r="J96" i="12"/>
  <c r="J97" i="12"/>
  <c r="J98" i="12"/>
  <c r="J99" i="12"/>
  <c r="J100" i="12"/>
  <c r="J101" i="12"/>
  <c r="J102" i="12"/>
  <c r="J103" i="12"/>
  <c r="J104" i="12"/>
  <c r="J105" i="12"/>
  <c r="J106" i="12"/>
  <c r="J107" i="12"/>
  <c r="J108" i="12"/>
  <c r="J109" i="12"/>
  <c r="J110" i="12"/>
  <c r="J111" i="12"/>
  <c r="J112" i="12"/>
  <c r="J113" i="12"/>
  <c r="J114" i="12"/>
  <c r="J115" i="12"/>
  <c r="J116" i="12"/>
  <c r="J117" i="12"/>
  <c r="J118" i="12"/>
  <c r="J119" i="12"/>
  <c r="J120" i="12"/>
  <c r="J121" i="12"/>
  <c r="J122" i="12"/>
  <c r="J123" i="12"/>
  <c r="J124" i="12"/>
  <c r="J125" i="12"/>
  <c r="J126" i="12"/>
  <c r="J127" i="12"/>
  <c r="J128" i="12"/>
  <c r="J129" i="12"/>
  <c r="J130" i="12"/>
  <c r="J131" i="12"/>
  <c r="J132" i="12"/>
  <c r="J133" i="12"/>
  <c r="J134" i="12"/>
  <c r="J135" i="12"/>
  <c r="J136" i="12"/>
  <c r="J137" i="12"/>
  <c r="J138" i="12"/>
  <c r="J139" i="12"/>
  <c r="J140" i="12"/>
  <c r="J141" i="12"/>
  <c r="J142" i="12"/>
  <c r="J143" i="12"/>
  <c r="J144" i="12"/>
  <c r="J145" i="12"/>
  <c r="J146" i="12"/>
  <c r="J147" i="12"/>
  <c r="J148" i="12"/>
  <c r="J149" i="12"/>
  <c r="J150" i="12"/>
  <c r="J151" i="12"/>
  <c r="J152" i="12"/>
  <c r="J153" i="12"/>
  <c r="J154" i="12"/>
  <c r="J155" i="12"/>
  <c r="J156" i="12"/>
  <c r="J157" i="12"/>
  <c r="J158" i="12"/>
  <c r="J159" i="12"/>
  <c r="J160" i="12"/>
  <c r="J161" i="12"/>
  <c r="J162" i="12"/>
  <c r="J163" i="12"/>
  <c r="J164" i="12"/>
  <c r="J165" i="12"/>
  <c r="J166" i="12"/>
  <c r="J167" i="12"/>
  <c r="J168" i="12"/>
  <c r="J169" i="12"/>
  <c r="J170" i="12"/>
  <c r="J171" i="12"/>
  <c r="J172" i="12"/>
  <c r="J173" i="12"/>
  <c r="J174" i="12"/>
  <c r="J175" i="12"/>
  <c r="J176" i="12"/>
  <c r="J177" i="12"/>
  <c r="J178" i="12"/>
  <c r="J179" i="12"/>
  <c r="J180" i="12"/>
  <c r="J181" i="12"/>
  <c r="J182" i="12"/>
  <c r="J183" i="12"/>
  <c r="J184" i="12"/>
  <c r="J185" i="12"/>
  <c r="J186" i="12"/>
  <c r="J187" i="12"/>
  <c r="J188" i="12"/>
  <c r="J189" i="12"/>
  <c r="J190" i="12"/>
  <c r="J191" i="12"/>
  <c r="J192" i="12"/>
  <c r="J193" i="12"/>
  <c r="J194" i="12"/>
  <c r="J195" i="12"/>
  <c r="J196" i="12"/>
  <c r="J197" i="12"/>
  <c r="J198" i="12"/>
  <c r="J199" i="12"/>
  <c r="J200" i="12"/>
  <c r="J201" i="12"/>
  <c r="J202" i="12"/>
  <c r="J203" i="12"/>
  <c r="J204" i="12"/>
  <c r="J205" i="12"/>
  <c r="J206" i="12"/>
  <c r="J207" i="12"/>
  <c r="J208" i="12"/>
  <c r="J209" i="12"/>
  <c r="J210" i="12"/>
  <c r="J211" i="12"/>
  <c r="J212" i="12"/>
  <c r="J213" i="12"/>
  <c r="J214" i="12"/>
  <c r="J215" i="12"/>
  <c r="J216" i="12"/>
  <c r="J217" i="12"/>
  <c r="J218" i="12"/>
  <c r="J219" i="12"/>
  <c r="J220" i="12"/>
  <c r="J221" i="12"/>
  <c r="J222" i="12"/>
  <c r="J223" i="12"/>
  <c r="J224" i="12"/>
  <c r="J225" i="12"/>
  <c r="J226" i="12"/>
  <c r="J227" i="12"/>
  <c r="J228" i="12"/>
  <c r="J229" i="12"/>
  <c r="J230" i="12"/>
  <c r="J231" i="12"/>
  <c r="J232" i="12"/>
  <c r="J233" i="12"/>
  <c r="J234" i="12"/>
  <c r="J235" i="12"/>
  <c r="J236" i="12"/>
  <c r="J237" i="12"/>
  <c r="J238" i="12"/>
  <c r="J239" i="12"/>
  <c r="J240" i="12"/>
  <c r="J241" i="12"/>
  <c r="J242" i="12"/>
  <c r="J243" i="12"/>
  <c r="J244" i="12"/>
  <c r="J245" i="12"/>
  <c r="J246" i="12"/>
  <c r="J247" i="12"/>
  <c r="J248" i="12"/>
  <c r="J249" i="12"/>
  <c r="J250" i="12"/>
  <c r="J251" i="12"/>
  <c r="J252" i="12"/>
  <c r="J253" i="12"/>
  <c r="J254" i="12"/>
  <c r="J255" i="12"/>
  <c r="J256" i="12"/>
  <c r="J257" i="12"/>
  <c r="J258" i="12"/>
  <c r="J259" i="12"/>
  <c r="J260" i="12"/>
  <c r="J261" i="12"/>
  <c r="J262" i="12"/>
  <c r="J263" i="12"/>
  <c r="J264" i="12"/>
  <c r="J265" i="12"/>
  <c r="J266" i="12"/>
  <c r="J267" i="12"/>
  <c r="J268" i="12"/>
  <c r="J269" i="12"/>
  <c r="J270" i="12"/>
  <c r="J271" i="12"/>
  <c r="J272" i="12"/>
  <c r="J273" i="12"/>
  <c r="J274" i="12"/>
  <c r="J275" i="12"/>
  <c r="J276" i="12"/>
  <c r="J277" i="12"/>
  <c r="J278" i="12"/>
  <c r="J279" i="12"/>
  <c r="J280" i="12"/>
  <c r="J281" i="12"/>
  <c r="J282" i="12"/>
  <c r="J283" i="12"/>
  <c r="J284" i="12"/>
  <c r="J285" i="12"/>
  <c r="J286" i="12"/>
  <c r="J287" i="12"/>
  <c r="J288" i="12"/>
  <c r="J289" i="12"/>
  <c r="J290" i="12"/>
  <c r="J291" i="12"/>
  <c r="J292" i="12"/>
  <c r="J293" i="12"/>
  <c r="J294" i="12"/>
  <c r="J295" i="12"/>
  <c r="J296" i="12"/>
  <c r="J297" i="12"/>
  <c r="J298" i="12"/>
  <c r="J299" i="12"/>
  <c r="J300" i="12"/>
  <c r="J301" i="12"/>
  <c r="J302" i="12"/>
  <c r="J303" i="12"/>
  <c r="J304" i="12"/>
  <c r="J305" i="12"/>
  <c r="J306" i="12"/>
  <c r="J307" i="12"/>
  <c r="J308" i="12"/>
  <c r="J309" i="12"/>
  <c r="J310" i="12"/>
  <c r="J311" i="12"/>
  <c r="J312" i="12"/>
  <c r="J313" i="12"/>
  <c r="J314" i="12"/>
  <c r="J315" i="12"/>
  <c r="J316" i="12"/>
  <c r="J317" i="12"/>
  <c r="J318" i="12"/>
  <c r="J319" i="12"/>
  <c r="J320" i="12"/>
  <c r="J321" i="12"/>
  <c r="J322" i="12"/>
  <c r="J323" i="12"/>
  <c r="J324" i="12"/>
  <c r="J325" i="12"/>
  <c r="J326" i="12"/>
  <c r="J327" i="12"/>
  <c r="J328" i="12"/>
  <c r="J329" i="12"/>
  <c r="J330" i="12"/>
  <c r="J331" i="12"/>
  <c r="J332" i="12"/>
  <c r="J333" i="12"/>
  <c r="J334" i="12"/>
  <c r="J335" i="12"/>
  <c r="J336" i="12"/>
  <c r="J337" i="12"/>
  <c r="J338" i="12"/>
  <c r="J339" i="12"/>
  <c r="J340" i="12"/>
  <c r="J341" i="12"/>
  <c r="J342" i="12"/>
  <c r="J343" i="12"/>
  <c r="J344" i="12"/>
  <c r="J345" i="12"/>
  <c r="J346" i="12"/>
  <c r="J347" i="12"/>
  <c r="J348" i="12"/>
  <c r="J349" i="12"/>
  <c r="J350" i="12"/>
  <c r="J351" i="12"/>
  <c r="J352" i="12"/>
  <c r="J353" i="12"/>
  <c r="J354" i="12"/>
  <c r="J355" i="12"/>
  <c r="J356" i="12"/>
  <c r="J357" i="12"/>
  <c r="J358" i="12"/>
  <c r="J359" i="12"/>
  <c r="J360" i="12"/>
  <c r="J361" i="12"/>
  <c r="J362" i="12"/>
  <c r="J363" i="12"/>
  <c r="J364" i="12"/>
  <c r="J365" i="12"/>
  <c r="J366" i="12"/>
  <c r="J367" i="12"/>
  <c r="J368" i="12"/>
  <c r="J369" i="12"/>
  <c r="J370" i="12"/>
  <c r="J371" i="12"/>
  <c r="J372" i="12"/>
  <c r="J373" i="12"/>
  <c r="J374" i="12"/>
  <c r="J375" i="12"/>
  <c r="J376" i="12"/>
  <c r="J377" i="12"/>
  <c r="J378" i="12"/>
  <c r="J379" i="12"/>
  <c r="J380" i="12"/>
  <c r="J381" i="12"/>
  <c r="J382" i="12"/>
  <c r="J383" i="12"/>
  <c r="J384" i="12"/>
  <c r="J385" i="12"/>
  <c r="J386" i="12"/>
  <c r="J387" i="12"/>
  <c r="J388" i="12"/>
  <c r="J389" i="12"/>
  <c r="J390" i="12"/>
  <c r="J391" i="12"/>
  <c r="J392" i="12"/>
  <c r="J393" i="12"/>
  <c r="J394" i="12"/>
  <c r="J395" i="12"/>
  <c r="J396" i="12"/>
  <c r="J397" i="12"/>
  <c r="J398" i="12"/>
  <c r="J399" i="12"/>
  <c r="J400" i="12"/>
  <c r="J401" i="12"/>
  <c r="J402" i="12"/>
  <c r="J403" i="12"/>
  <c r="J404" i="12"/>
  <c r="J405" i="12"/>
  <c r="J406" i="12"/>
  <c r="J407" i="12"/>
  <c r="J408" i="12"/>
  <c r="J409" i="12"/>
  <c r="J410" i="12"/>
  <c r="J411" i="12"/>
  <c r="J412" i="12"/>
  <c r="J413" i="12"/>
  <c r="J414" i="12"/>
  <c r="J415" i="12"/>
  <c r="J416" i="12"/>
  <c r="J417" i="12"/>
  <c r="J418" i="12"/>
  <c r="J419" i="12"/>
  <c r="J420" i="12"/>
  <c r="J421" i="12"/>
  <c r="J422" i="12"/>
  <c r="J423" i="12"/>
  <c r="J424" i="12"/>
  <c r="J425" i="12"/>
  <c r="J426" i="12"/>
  <c r="J427" i="12"/>
  <c r="J428" i="12"/>
  <c r="J429" i="12"/>
  <c r="J430" i="12"/>
  <c r="J431" i="12"/>
  <c r="J432" i="12"/>
  <c r="J433" i="12"/>
  <c r="J434" i="12"/>
  <c r="J435" i="12"/>
  <c r="J436" i="12"/>
  <c r="J437" i="12"/>
  <c r="J438" i="12"/>
  <c r="J439" i="12"/>
  <c r="J440" i="12"/>
  <c r="J441" i="12"/>
  <c r="J442" i="12"/>
  <c r="J443" i="12"/>
  <c r="J444" i="12"/>
  <c r="J445" i="12"/>
  <c r="J446" i="12"/>
  <c r="J447" i="12"/>
  <c r="J448" i="12"/>
  <c r="J449" i="12"/>
  <c r="J450" i="12"/>
  <c r="J451" i="12"/>
  <c r="J452" i="12"/>
  <c r="J453" i="12"/>
  <c r="J454" i="12"/>
  <c r="J455" i="12"/>
  <c r="J456" i="12"/>
  <c r="J457" i="12"/>
  <c r="J458" i="12"/>
  <c r="J459" i="12"/>
  <c r="J460" i="12"/>
  <c r="J461" i="12"/>
  <c r="J462" i="12"/>
  <c r="J463" i="12"/>
  <c r="J464" i="12"/>
  <c r="J465" i="12"/>
  <c r="J466" i="12"/>
  <c r="J467" i="12"/>
  <c r="J468" i="12"/>
  <c r="J469" i="12"/>
  <c r="J470" i="12"/>
  <c r="J471" i="12"/>
  <c r="J472" i="12"/>
  <c r="J473" i="12"/>
  <c r="J474" i="12"/>
  <c r="J475" i="12"/>
  <c r="J476" i="12"/>
  <c r="J477" i="12"/>
  <c r="J478" i="12"/>
  <c r="J479" i="12"/>
  <c r="J480" i="12"/>
  <c r="J481" i="12"/>
  <c r="J482" i="12"/>
  <c r="J483" i="12"/>
  <c r="J484" i="12"/>
  <c r="J485" i="12"/>
  <c r="J486" i="12"/>
  <c r="J487" i="12"/>
  <c r="J488" i="12"/>
  <c r="J489" i="12"/>
  <c r="J490" i="12"/>
  <c r="J491" i="12"/>
  <c r="J492" i="12"/>
  <c r="J493" i="12"/>
  <c r="J494" i="12"/>
  <c r="J495" i="12"/>
  <c r="J496" i="12"/>
  <c r="J497" i="12"/>
  <c r="J498" i="12"/>
  <c r="J499" i="12"/>
  <c r="J500" i="12"/>
  <c r="J501" i="12"/>
  <c r="J502" i="12"/>
  <c r="J503" i="12"/>
  <c r="J504" i="12"/>
  <c r="J505" i="12"/>
  <c r="J506" i="12"/>
  <c r="J507" i="12"/>
  <c r="J508" i="12"/>
  <c r="J509" i="12"/>
  <c r="J510" i="12"/>
  <c r="J511" i="12"/>
  <c r="J512" i="12"/>
  <c r="J513" i="12"/>
  <c r="J514" i="12"/>
  <c r="J515" i="12"/>
  <c r="J516" i="12"/>
  <c r="J517" i="12"/>
  <c r="J518" i="12"/>
  <c r="J519" i="12"/>
  <c r="J520" i="12"/>
  <c r="J521" i="12"/>
  <c r="J522" i="12"/>
  <c r="J523" i="12"/>
  <c r="J524" i="12"/>
  <c r="J525" i="12"/>
  <c r="J526" i="12"/>
  <c r="J527" i="12"/>
  <c r="J528" i="12"/>
  <c r="J529" i="12"/>
  <c r="J530" i="12"/>
  <c r="J531" i="12"/>
  <c r="J532" i="12"/>
  <c r="J533" i="12"/>
  <c r="J534" i="12"/>
  <c r="J535" i="12"/>
  <c r="J536" i="12"/>
  <c r="J537" i="12"/>
  <c r="J538" i="12"/>
  <c r="J539" i="12"/>
  <c r="J540" i="12"/>
  <c r="J541" i="12"/>
  <c r="J542" i="12"/>
  <c r="J543" i="12"/>
  <c r="J544" i="12"/>
  <c r="J545" i="12"/>
  <c r="J546" i="12"/>
  <c r="J547" i="12"/>
  <c r="J548" i="12"/>
  <c r="J549" i="12"/>
  <c r="J550" i="12"/>
  <c r="J551" i="12"/>
  <c r="J552" i="12"/>
  <c r="J553" i="12"/>
  <c r="J554" i="12"/>
  <c r="J555" i="12"/>
  <c r="J556" i="12"/>
  <c r="J557" i="12"/>
  <c r="J558" i="12"/>
  <c r="J559" i="12"/>
  <c r="J560" i="12"/>
  <c r="J561" i="12"/>
  <c r="J562" i="12"/>
  <c r="J563" i="12"/>
  <c r="J564" i="12"/>
  <c r="J565" i="12"/>
  <c r="J566" i="12"/>
  <c r="J567" i="12"/>
  <c r="J568" i="12"/>
  <c r="J569" i="12"/>
  <c r="J570" i="12"/>
  <c r="J571" i="12"/>
  <c r="J572" i="12"/>
  <c r="J573" i="12"/>
  <c r="J574" i="12"/>
  <c r="J575" i="12"/>
  <c r="J576" i="12"/>
  <c r="J577" i="12"/>
  <c r="J578" i="12"/>
  <c r="J579" i="12"/>
  <c r="J580" i="12"/>
  <c r="J581" i="12"/>
  <c r="J582" i="12"/>
  <c r="J583" i="12"/>
  <c r="J584" i="12"/>
  <c r="J585" i="12"/>
  <c r="J586" i="12"/>
  <c r="J587" i="12"/>
  <c r="J588" i="12"/>
  <c r="J589" i="12"/>
  <c r="J590" i="12"/>
  <c r="J591" i="12"/>
  <c r="J592" i="12"/>
  <c r="J593" i="12"/>
  <c r="J594" i="12"/>
  <c r="J595" i="12"/>
  <c r="J596" i="12"/>
  <c r="J597" i="12"/>
  <c r="J598" i="12"/>
  <c r="J599" i="12"/>
  <c r="J600" i="12"/>
  <c r="J601" i="12"/>
  <c r="J602" i="12"/>
  <c r="J603" i="12"/>
  <c r="J604" i="12"/>
  <c r="J605" i="12"/>
  <c r="J606" i="12"/>
  <c r="J607" i="12"/>
  <c r="J608" i="12"/>
  <c r="J609" i="12"/>
  <c r="J610" i="12"/>
  <c r="J611" i="12"/>
  <c r="J612" i="12"/>
  <c r="J613" i="12"/>
  <c r="J614" i="12"/>
  <c r="J615" i="12"/>
  <c r="J616" i="12"/>
  <c r="J617" i="12"/>
  <c r="J618" i="12"/>
  <c r="J619" i="12"/>
  <c r="J620" i="12"/>
  <c r="J621" i="12"/>
  <c r="J622" i="12"/>
  <c r="J623" i="12"/>
  <c r="J624" i="12"/>
  <c r="J625" i="12"/>
  <c r="J626" i="12"/>
  <c r="J627" i="12"/>
  <c r="J628" i="12"/>
  <c r="J629" i="12"/>
  <c r="J630" i="12"/>
  <c r="J631" i="12"/>
  <c r="J632" i="12"/>
  <c r="J633" i="12"/>
  <c r="J634" i="12"/>
  <c r="J635" i="12"/>
  <c r="J636" i="12"/>
  <c r="J637" i="12"/>
  <c r="J638" i="12"/>
  <c r="J639" i="12"/>
  <c r="J640" i="12"/>
  <c r="J641" i="12"/>
  <c r="J642" i="12"/>
  <c r="J643" i="12"/>
  <c r="J644" i="12"/>
  <c r="J645" i="12"/>
  <c r="J646" i="12"/>
  <c r="J647" i="12"/>
  <c r="J648" i="12"/>
  <c r="J649" i="12"/>
  <c r="J650" i="12"/>
  <c r="J651" i="12"/>
  <c r="J652" i="12"/>
  <c r="J653" i="12"/>
  <c r="J654" i="12"/>
  <c r="J655" i="12"/>
  <c r="J656" i="12"/>
  <c r="J657" i="12"/>
  <c r="J658" i="12"/>
  <c r="J659" i="12"/>
  <c r="J660" i="12"/>
  <c r="J661" i="12"/>
  <c r="J662" i="12"/>
  <c r="J663" i="12"/>
  <c r="J664" i="12"/>
  <c r="J665" i="12"/>
  <c r="J666" i="12"/>
  <c r="J667" i="12"/>
  <c r="J668" i="12"/>
  <c r="J669" i="12"/>
  <c r="J670" i="12"/>
  <c r="J671" i="12"/>
  <c r="J672" i="12"/>
  <c r="J673" i="12"/>
  <c r="J674" i="12"/>
  <c r="J675" i="12"/>
  <c r="J676" i="12"/>
  <c r="J677" i="12"/>
  <c r="J678" i="12"/>
  <c r="J679" i="12"/>
  <c r="J680" i="12"/>
  <c r="J681" i="12"/>
  <c r="J682" i="12"/>
  <c r="J683" i="12"/>
  <c r="J684" i="12"/>
  <c r="J685" i="12"/>
  <c r="J686" i="12"/>
  <c r="J687" i="12"/>
  <c r="J688" i="12"/>
  <c r="J689" i="12"/>
  <c r="J690" i="12"/>
  <c r="J691" i="12"/>
  <c r="J692" i="12"/>
  <c r="J693" i="12"/>
  <c r="J694" i="12"/>
  <c r="J695" i="12"/>
  <c r="J696" i="12"/>
  <c r="J697" i="12"/>
  <c r="J698" i="12"/>
  <c r="J699" i="12"/>
  <c r="J700" i="12"/>
  <c r="J701" i="12"/>
  <c r="J702" i="12"/>
  <c r="J703" i="12"/>
  <c r="J704" i="12"/>
  <c r="J705" i="12"/>
  <c r="J706" i="12"/>
  <c r="J707" i="12"/>
  <c r="J708" i="12"/>
  <c r="J709" i="12"/>
  <c r="J710" i="12"/>
  <c r="J711" i="12"/>
  <c r="J712" i="12"/>
  <c r="J713" i="12"/>
  <c r="J714" i="12"/>
  <c r="J715" i="12"/>
  <c r="J716" i="12"/>
  <c r="J717" i="12"/>
  <c r="J718" i="12"/>
  <c r="J719" i="12"/>
  <c r="J720" i="12"/>
  <c r="J721" i="12"/>
  <c r="J722" i="12"/>
  <c r="J723" i="12"/>
  <c r="J724" i="12"/>
  <c r="J725" i="12"/>
  <c r="J726" i="12"/>
  <c r="J727" i="12"/>
  <c r="J728" i="12"/>
  <c r="J729" i="12"/>
  <c r="J730" i="12"/>
  <c r="J731" i="12"/>
  <c r="J732" i="12"/>
  <c r="J733" i="12"/>
  <c r="J734" i="12"/>
  <c r="J735" i="12"/>
  <c r="J736" i="12"/>
  <c r="J737" i="12"/>
  <c r="J738" i="12"/>
  <c r="J739" i="12"/>
  <c r="J740" i="12"/>
  <c r="J741" i="12"/>
  <c r="J742" i="12"/>
  <c r="J743" i="12"/>
  <c r="J744" i="12"/>
  <c r="J745" i="12"/>
  <c r="J746" i="12"/>
  <c r="J747" i="12"/>
  <c r="J748" i="12"/>
  <c r="J749" i="12"/>
  <c r="J750" i="12"/>
  <c r="J751" i="12"/>
  <c r="J752" i="12"/>
  <c r="J753" i="12"/>
  <c r="J754" i="12"/>
  <c r="J755" i="12"/>
  <c r="J756" i="12"/>
  <c r="J757" i="12"/>
  <c r="J758" i="12"/>
  <c r="J759" i="12"/>
  <c r="J760" i="12"/>
  <c r="J761" i="12"/>
  <c r="J762" i="12"/>
  <c r="J763" i="12"/>
  <c r="J764" i="12"/>
  <c r="J765" i="12"/>
  <c r="J766" i="12"/>
  <c r="J767" i="12"/>
  <c r="J768" i="12"/>
  <c r="J769" i="12"/>
  <c r="J770" i="12"/>
  <c r="J771" i="12"/>
  <c r="J772" i="12"/>
  <c r="J773" i="12"/>
  <c r="J774" i="12"/>
  <c r="J775" i="12"/>
  <c r="J776" i="12"/>
  <c r="J777" i="12"/>
  <c r="J778" i="12"/>
  <c r="J779" i="12"/>
  <c r="J780" i="12"/>
  <c r="J781" i="12"/>
  <c r="J782" i="12"/>
  <c r="J783" i="12"/>
  <c r="J784" i="12"/>
  <c r="J785" i="12"/>
  <c r="J786" i="12"/>
  <c r="J787" i="12"/>
  <c r="J788" i="12"/>
  <c r="J789" i="12"/>
  <c r="J790" i="12"/>
  <c r="J791" i="12"/>
  <c r="J792" i="12"/>
  <c r="J793" i="12"/>
  <c r="J794" i="12"/>
  <c r="J795" i="12"/>
  <c r="J796" i="12"/>
  <c r="J797" i="12"/>
  <c r="J798" i="12"/>
  <c r="J799" i="12"/>
  <c r="J800" i="12"/>
  <c r="J801" i="12"/>
  <c r="J802" i="12"/>
  <c r="J803" i="12"/>
  <c r="J804" i="12"/>
  <c r="J805" i="12"/>
  <c r="J806" i="12"/>
  <c r="J807" i="12"/>
  <c r="J808" i="12"/>
  <c r="J809" i="12"/>
  <c r="J810" i="12"/>
  <c r="J811" i="12"/>
  <c r="J812" i="12"/>
  <c r="J813" i="12"/>
  <c r="J814" i="12"/>
  <c r="J815" i="12"/>
  <c r="J816" i="12"/>
  <c r="J817" i="12"/>
  <c r="J818" i="12"/>
  <c r="J819" i="12"/>
  <c r="J820" i="12"/>
  <c r="J821" i="12"/>
  <c r="J822" i="12"/>
  <c r="J823" i="12"/>
  <c r="J824" i="12"/>
  <c r="J825" i="12"/>
  <c r="J826" i="12"/>
  <c r="J827" i="12"/>
  <c r="J828" i="12"/>
  <c r="J829" i="12"/>
  <c r="J830" i="12"/>
  <c r="J831" i="12"/>
  <c r="J832" i="12"/>
  <c r="J833" i="12"/>
  <c r="J834" i="12"/>
  <c r="J835" i="12"/>
  <c r="J836" i="12"/>
  <c r="J837" i="12"/>
  <c r="J838" i="12"/>
  <c r="J839" i="12"/>
  <c r="J840" i="12"/>
  <c r="J841" i="12"/>
  <c r="J842" i="12"/>
  <c r="J843" i="12"/>
  <c r="J844" i="12"/>
  <c r="J845" i="12"/>
  <c r="J846" i="12"/>
  <c r="J847" i="12"/>
  <c r="J848" i="12"/>
  <c r="J849" i="12"/>
  <c r="J850" i="12"/>
  <c r="J851" i="12"/>
  <c r="J852" i="12"/>
  <c r="J853" i="12"/>
  <c r="J854" i="12"/>
  <c r="J855" i="12"/>
  <c r="J856" i="12"/>
  <c r="J857" i="12"/>
  <c r="J858" i="12"/>
  <c r="J859" i="12"/>
  <c r="J860" i="12"/>
  <c r="J861" i="12"/>
  <c r="J862" i="12"/>
  <c r="J863" i="12"/>
  <c r="J864" i="12"/>
  <c r="J865" i="12"/>
  <c r="J866" i="12"/>
  <c r="J867" i="12"/>
  <c r="J868" i="12"/>
  <c r="J869" i="12"/>
  <c r="J870" i="12"/>
  <c r="J871" i="12"/>
  <c r="J872" i="12"/>
  <c r="J873" i="12"/>
  <c r="J874" i="12"/>
  <c r="J875" i="12"/>
  <c r="J876" i="12"/>
  <c r="J877" i="12"/>
  <c r="J878" i="12"/>
  <c r="J879" i="12"/>
  <c r="J880" i="12"/>
  <c r="J881" i="12"/>
  <c r="J882" i="12"/>
  <c r="J883" i="12"/>
  <c r="J884" i="12"/>
  <c r="J885" i="12"/>
  <c r="J886" i="12"/>
  <c r="J887" i="12"/>
  <c r="J888" i="12"/>
  <c r="J889" i="12"/>
  <c r="J890" i="12"/>
  <c r="J891" i="12"/>
  <c r="J892" i="12"/>
  <c r="J893" i="12"/>
  <c r="J894" i="12"/>
  <c r="J895" i="12"/>
  <c r="J896" i="12"/>
  <c r="J897" i="12"/>
  <c r="J898" i="12"/>
  <c r="J899" i="12"/>
  <c r="J900" i="12"/>
  <c r="J901" i="12"/>
  <c r="J902" i="12"/>
  <c r="J903" i="12"/>
  <c r="J904" i="12"/>
  <c r="J905" i="12"/>
  <c r="J906" i="12"/>
  <c r="J907" i="12"/>
  <c r="J908" i="12"/>
  <c r="J909" i="12"/>
  <c r="J910" i="12"/>
  <c r="J911" i="12"/>
  <c r="J912" i="12"/>
  <c r="J913" i="12"/>
  <c r="J914" i="12"/>
  <c r="J915" i="12"/>
  <c r="J916" i="12"/>
  <c r="J917" i="12"/>
  <c r="J918" i="12"/>
  <c r="J919" i="12"/>
  <c r="J920" i="12"/>
  <c r="J921" i="12"/>
  <c r="J922" i="12"/>
  <c r="J923" i="12"/>
  <c r="J924" i="12"/>
  <c r="J925" i="12"/>
  <c r="J926" i="12"/>
  <c r="J927" i="12"/>
  <c r="J928" i="12"/>
  <c r="J929" i="12"/>
  <c r="J930" i="12"/>
  <c r="J931" i="12"/>
  <c r="J932" i="12"/>
  <c r="J933" i="12"/>
  <c r="J934" i="12"/>
  <c r="J935" i="12"/>
  <c r="J936" i="12"/>
  <c r="J937" i="12"/>
  <c r="J938" i="12"/>
  <c r="J939" i="12"/>
  <c r="J940" i="12"/>
  <c r="J941" i="12"/>
  <c r="J942" i="12"/>
  <c r="J943" i="12"/>
  <c r="J944" i="12"/>
  <c r="J945" i="12"/>
  <c r="J946" i="12"/>
  <c r="J947" i="12"/>
  <c r="J948" i="12"/>
  <c r="J949" i="12"/>
  <c r="J950" i="12"/>
  <c r="J951" i="12"/>
  <c r="J952" i="12"/>
  <c r="J953" i="12"/>
  <c r="J954" i="12"/>
  <c r="J955" i="12"/>
  <c r="J956" i="12"/>
  <c r="J957" i="12"/>
  <c r="J958" i="12"/>
  <c r="J959" i="12"/>
  <c r="J960" i="12"/>
  <c r="J961" i="12"/>
  <c r="J962" i="12"/>
  <c r="J963" i="12"/>
  <c r="J964" i="12"/>
  <c r="J965" i="12"/>
  <c r="J966" i="12"/>
  <c r="J967" i="12"/>
  <c r="J968" i="12"/>
  <c r="J969" i="12"/>
  <c r="J970" i="12"/>
  <c r="J971" i="12"/>
  <c r="J972" i="12"/>
  <c r="J973" i="12"/>
  <c r="J974" i="12"/>
  <c r="J975" i="12"/>
  <c r="J976" i="12"/>
  <c r="J977" i="12"/>
  <c r="J978" i="12"/>
  <c r="J979" i="12"/>
  <c r="J980" i="12"/>
  <c r="J981" i="12"/>
  <c r="J982" i="12"/>
  <c r="J983" i="12"/>
  <c r="J984" i="12"/>
  <c r="J985" i="12"/>
  <c r="J986" i="12"/>
  <c r="J987" i="12"/>
  <c r="J988" i="12"/>
  <c r="J989" i="12"/>
  <c r="J990" i="12"/>
  <c r="J991" i="12"/>
  <c r="J992" i="12"/>
  <c r="J993" i="12"/>
  <c r="J994" i="12"/>
  <c r="J995" i="12"/>
  <c r="J996" i="12"/>
  <c r="J997" i="12"/>
  <c r="J998" i="12"/>
  <c r="J999" i="12"/>
  <c r="J1000" i="12"/>
  <c r="J1001" i="12"/>
  <c r="J1002" i="12"/>
  <c r="J1003" i="12"/>
  <c r="J1004" i="12"/>
  <c r="J1005" i="12"/>
  <c r="J1006" i="12"/>
  <c r="J1007" i="12"/>
  <c r="J1008" i="12"/>
  <c r="J1009" i="12"/>
  <c r="J1010" i="12"/>
  <c r="J1011" i="12"/>
  <c r="J1012" i="12"/>
  <c r="J1013" i="12"/>
  <c r="J1014" i="12"/>
  <c r="J1015" i="12"/>
  <c r="J1016" i="12"/>
  <c r="J1017" i="12"/>
  <c r="J1018" i="12"/>
  <c r="J1019" i="12"/>
  <c r="J1020" i="12"/>
  <c r="J1021" i="12"/>
  <c r="J1022" i="12"/>
  <c r="J1023" i="12"/>
  <c r="J1024" i="12"/>
  <c r="J1025" i="12"/>
  <c r="J1026" i="12"/>
  <c r="J1027" i="12"/>
  <c r="J1028" i="12"/>
  <c r="J1029" i="12"/>
  <c r="J1030" i="12"/>
  <c r="J1031" i="12"/>
  <c r="J1032" i="12"/>
  <c r="J1033" i="12"/>
  <c r="J1034" i="12"/>
  <c r="J1035" i="12"/>
  <c r="J1036" i="12"/>
  <c r="J1037" i="12"/>
  <c r="J1038" i="12"/>
  <c r="J1039" i="12"/>
  <c r="J1040" i="12"/>
  <c r="J1041" i="12"/>
  <c r="J1042" i="12"/>
  <c r="J1043" i="12"/>
  <c r="J1044" i="12"/>
  <c r="J1045" i="12"/>
  <c r="J1046" i="12"/>
  <c r="J1047" i="12"/>
  <c r="J1048" i="12"/>
  <c r="J1049" i="12"/>
  <c r="J1050" i="12"/>
  <c r="J1051" i="12"/>
  <c r="J1052" i="12"/>
  <c r="J1053" i="12"/>
  <c r="J1054" i="12"/>
  <c r="J1055" i="12"/>
  <c r="J1056" i="12"/>
  <c r="J1057" i="12"/>
  <c r="J1058" i="12"/>
  <c r="J1059" i="12"/>
  <c r="J1060" i="12"/>
  <c r="J1061" i="12"/>
  <c r="J1062" i="12"/>
  <c r="J1063" i="12"/>
  <c r="J1064" i="12"/>
  <c r="J1065" i="12"/>
  <c r="J1066" i="12"/>
  <c r="J1067" i="12"/>
  <c r="J1068" i="12"/>
  <c r="J1069" i="12"/>
  <c r="J1070" i="12"/>
  <c r="J1071" i="12"/>
  <c r="J1072" i="12"/>
  <c r="J1073" i="12"/>
  <c r="J1074" i="12"/>
  <c r="J1075" i="12"/>
  <c r="J1076" i="12"/>
  <c r="J1077" i="12"/>
  <c r="J1078" i="12"/>
  <c r="J1079" i="12"/>
  <c r="J1080" i="12"/>
  <c r="J1081" i="12"/>
  <c r="J1082" i="12"/>
  <c r="J1083" i="12"/>
  <c r="J1084" i="12"/>
  <c r="J1085" i="12"/>
  <c r="J1086" i="12"/>
  <c r="J1087" i="12"/>
  <c r="J1088" i="12"/>
  <c r="J1089" i="12"/>
  <c r="J1090" i="12"/>
  <c r="J1091" i="12"/>
  <c r="J1092" i="12"/>
  <c r="J1093" i="12"/>
  <c r="J1094" i="12"/>
  <c r="J1095" i="12"/>
  <c r="J1096" i="12"/>
  <c r="J1097" i="12"/>
  <c r="J1098" i="12"/>
  <c r="J1099" i="12"/>
  <c r="J1100" i="12"/>
  <c r="J1101" i="12"/>
  <c r="J1102" i="12"/>
  <c r="J1103" i="12"/>
  <c r="J1104" i="12"/>
  <c r="J1105" i="12"/>
  <c r="J1106" i="12"/>
  <c r="J1107" i="12"/>
  <c r="J1108" i="12"/>
  <c r="J1109" i="12"/>
  <c r="J1110" i="12"/>
  <c r="J1111" i="12"/>
  <c r="J1112" i="12"/>
  <c r="J1113" i="12"/>
  <c r="J1114" i="12"/>
  <c r="J1115" i="12"/>
  <c r="J1116" i="12"/>
  <c r="J1117" i="12"/>
  <c r="J1118" i="12"/>
  <c r="J1119" i="12"/>
  <c r="J1120" i="12"/>
  <c r="J1121" i="12"/>
  <c r="J1122" i="12"/>
  <c r="J1123" i="12"/>
  <c r="J1124" i="12"/>
  <c r="J1125" i="12"/>
  <c r="J1126" i="12"/>
  <c r="J1127" i="12"/>
  <c r="J1128" i="12"/>
  <c r="J1129" i="12"/>
  <c r="J1130" i="12"/>
  <c r="J1131" i="12"/>
  <c r="J1132" i="12"/>
  <c r="J1133" i="12"/>
  <c r="J1134" i="12"/>
  <c r="J1135" i="12"/>
  <c r="J1136" i="12"/>
  <c r="J1137" i="12"/>
  <c r="J1138" i="12"/>
  <c r="J1139" i="12"/>
  <c r="J1140" i="12"/>
  <c r="J1141" i="12"/>
  <c r="J1142" i="12"/>
  <c r="J1143" i="12"/>
  <c r="J1144" i="12"/>
  <c r="J1145" i="12"/>
  <c r="J1146" i="12"/>
  <c r="J1147" i="12"/>
  <c r="J1148" i="12"/>
  <c r="J1149" i="12"/>
  <c r="J1150" i="12"/>
  <c r="J1151" i="12"/>
  <c r="J1152" i="12"/>
  <c r="J1153" i="12"/>
  <c r="J1154" i="12"/>
  <c r="J1155" i="12"/>
  <c r="J1156" i="12"/>
  <c r="J1157" i="12"/>
  <c r="J1158" i="12"/>
  <c r="J1159" i="12"/>
  <c r="J1160" i="12"/>
  <c r="J1161" i="12"/>
  <c r="J1162" i="12"/>
  <c r="I6" i="16"/>
  <c r="E6" i="16"/>
  <c r="F6" i="16"/>
  <c r="G6" i="16"/>
  <c r="H6" i="16"/>
  <c r="J6" i="16"/>
  <c r="AH6" i="16"/>
  <c r="AI6" i="16"/>
  <c r="Q6" i="16"/>
  <c r="AJ6" i="16"/>
  <c r="AJ7" i="16"/>
  <c r="I8" i="16"/>
  <c r="E8" i="16"/>
  <c r="F8" i="16"/>
  <c r="G8" i="16"/>
  <c r="H8" i="16"/>
  <c r="J8" i="16"/>
  <c r="AH8" i="16"/>
  <c r="AI8" i="16"/>
  <c r="Q8" i="16"/>
  <c r="AJ8" i="16"/>
  <c r="I9" i="16"/>
  <c r="E9" i="16"/>
  <c r="F9" i="16"/>
  <c r="G9" i="16"/>
  <c r="H9" i="16"/>
  <c r="J9" i="16"/>
  <c r="AH9" i="16"/>
  <c r="AI9" i="16"/>
  <c r="Q9" i="16"/>
  <c r="AJ9" i="16"/>
  <c r="AJ10" i="16"/>
  <c r="AJ11" i="16"/>
  <c r="AJ12" i="16"/>
  <c r="AJ13" i="16"/>
  <c r="AJ14" i="16"/>
  <c r="AJ15" i="16"/>
  <c r="AJ16" i="16"/>
  <c r="AJ17" i="16"/>
  <c r="AJ18" i="16"/>
  <c r="AJ19" i="16"/>
  <c r="AJ20" i="16"/>
  <c r="AJ21" i="16"/>
  <c r="AJ22" i="16"/>
  <c r="AJ23" i="16"/>
  <c r="AJ24" i="16"/>
  <c r="AJ25" i="16"/>
  <c r="AJ26" i="16"/>
  <c r="AJ27" i="16"/>
  <c r="AJ28" i="16"/>
  <c r="AJ29" i="16"/>
  <c r="AJ30" i="16"/>
  <c r="AJ31" i="16"/>
  <c r="AJ32" i="16"/>
  <c r="AJ33" i="16"/>
  <c r="AJ34" i="16"/>
  <c r="AJ35" i="16"/>
  <c r="AJ36" i="16"/>
  <c r="AJ37" i="16"/>
  <c r="AJ38" i="16"/>
  <c r="AJ39" i="16"/>
  <c r="AJ40" i="16"/>
  <c r="AJ41" i="16"/>
  <c r="AJ42" i="16"/>
  <c r="AJ43" i="16"/>
  <c r="AJ44" i="16"/>
  <c r="AJ45" i="16"/>
  <c r="AJ46" i="16"/>
  <c r="AJ47" i="16"/>
  <c r="AJ48" i="16"/>
  <c r="AJ49" i="16"/>
  <c r="AJ50" i="16"/>
  <c r="AJ51" i="16"/>
  <c r="AJ52" i="16"/>
  <c r="AJ53" i="16"/>
  <c r="AJ54" i="16"/>
  <c r="AJ55" i="16"/>
  <c r="AJ56" i="16"/>
  <c r="AJ57" i="16"/>
  <c r="AJ58" i="16"/>
  <c r="AJ59" i="16"/>
  <c r="AJ60" i="16"/>
  <c r="AJ61" i="16"/>
  <c r="AJ62" i="16"/>
  <c r="AJ63" i="16"/>
  <c r="AJ64" i="16"/>
  <c r="AJ65" i="16"/>
  <c r="AJ5" i="16"/>
  <c r="AI7" i="16"/>
  <c r="AI10" i="16"/>
  <c r="AI11" i="16"/>
  <c r="AI12" i="16"/>
  <c r="AI13" i="16"/>
  <c r="AI14" i="16"/>
  <c r="AI15" i="16"/>
  <c r="AI16" i="16"/>
  <c r="AI17" i="16"/>
  <c r="AI18" i="16"/>
  <c r="AI19" i="16"/>
  <c r="AI20" i="16"/>
  <c r="AI21" i="16"/>
  <c r="AI22" i="16"/>
  <c r="AI23" i="16"/>
  <c r="AI24" i="16"/>
  <c r="AI25" i="16"/>
  <c r="AI26" i="16"/>
  <c r="AI27" i="16"/>
  <c r="AI28" i="16"/>
  <c r="AI29" i="16"/>
  <c r="AI30" i="16"/>
  <c r="AI31" i="16"/>
  <c r="AI32" i="16"/>
  <c r="AI33" i="16"/>
  <c r="AI34" i="16"/>
  <c r="AI35" i="16"/>
  <c r="AI36" i="16"/>
  <c r="AI37" i="16"/>
  <c r="AI38" i="16"/>
  <c r="AI39" i="16"/>
  <c r="AI40" i="16"/>
  <c r="AI41" i="16"/>
  <c r="AI42" i="16"/>
  <c r="AI43" i="16"/>
  <c r="AI44" i="16"/>
  <c r="AI45" i="16"/>
  <c r="AI46" i="16"/>
  <c r="AI47" i="16"/>
  <c r="AI48" i="16"/>
  <c r="AI49" i="16"/>
  <c r="AI50" i="16"/>
  <c r="AI51" i="16"/>
  <c r="AI52" i="16"/>
  <c r="AI53" i="16"/>
  <c r="AI54" i="16"/>
  <c r="AI55" i="16"/>
  <c r="AI56" i="16"/>
  <c r="AI57" i="16"/>
  <c r="AI58" i="16"/>
  <c r="AI59" i="16"/>
  <c r="AI60" i="16"/>
  <c r="AI61" i="16"/>
  <c r="AI62" i="16"/>
  <c r="AI63" i="16"/>
  <c r="AI64" i="16"/>
  <c r="AI65" i="16"/>
  <c r="AI5" i="16"/>
  <c r="AH7" i="16"/>
  <c r="AH10" i="16"/>
  <c r="AH11" i="16"/>
  <c r="AH12" i="16"/>
  <c r="AH13" i="16"/>
  <c r="AH14" i="16"/>
  <c r="AH15" i="16"/>
  <c r="AH16" i="16"/>
  <c r="AH17" i="16"/>
  <c r="AH18" i="16"/>
  <c r="AH19" i="16"/>
  <c r="AH20" i="16"/>
  <c r="AH21" i="16"/>
  <c r="AH22" i="16"/>
  <c r="AH23" i="16"/>
  <c r="AH24" i="16"/>
  <c r="AH25" i="16"/>
  <c r="AH26" i="16"/>
  <c r="AH27" i="16"/>
  <c r="AH28" i="16"/>
  <c r="AH29" i="16"/>
  <c r="AH30" i="16"/>
  <c r="AH31" i="16"/>
  <c r="AH32" i="16"/>
  <c r="AH33" i="16"/>
  <c r="AH34" i="16"/>
  <c r="AH35" i="16"/>
  <c r="AH36" i="16"/>
  <c r="AH37" i="16"/>
  <c r="AH38" i="16"/>
  <c r="AH39" i="16"/>
  <c r="AH40" i="16"/>
  <c r="AH41" i="16"/>
  <c r="AH42" i="16"/>
  <c r="AH43" i="16"/>
  <c r="AH44" i="16"/>
  <c r="AH45" i="16"/>
  <c r="AH46" i="16"/>
  <c r="AH47" i="16"/>
  <c r="AH48" i="16"/>
  <c r="AH49" i="16"/>
  <c r="AH50" i="16"/>
  <c r="AH51" i="16"/>
  <c r="AH52" i="16"/>
  <c r="AH53" i="16"/>
  <c r="AH54" i="16"/>
  <c r="AH55" i="16"/>
  <c r="AH56" i="16"/>
  <c r="AH57" i="16"/>
  <c r="AH58" i="16"/>
  <c r="AH59" i="16"/>
  <c r="AH60" i="16"/>
  <c r="AH61" i="16"/>
  <c r="AH62" i="16"/>
  <c r="AH63" i="16"/>
  <c r="AH64" i="16"/>
  <c r="AH65" i="16"/>
  <c r="AH5" i="16"/>
  <c r="R6" i="16"/>
  <c r="AB6" i="16"/>
  <c r="S6" i="16"/>
  <c r="AC6" i="16"/>
  <c r="AD6" i="16"/>
  <c r="AG6" i="16"/>
  <c r="R7" i="16"/>
  <c r="AB7" i="16"/>
  <c r="S7" i="16"/>
  <c r="AC7" i="16"/>
  <c r="AD7" i="16"/>
  <c r="AG7" i="16"/>
  <c r="R8" i="16"/>
  <c r="AB8" i="16"/>
  <c r="S8" i="16"/>
  <c r="AC8" i="16"/>
  <c r="AD8" i="16"/>
  <c r="AG8" i="16"/>
  <c r="R9" i="16"/>
  <c r="AB9" i="16"/>
  <c r="S9" i="16"/>
  <c r="AC9" i="16"/>
  <c r="AD9" i="16"/>
  <c r="AG9" i="16"/>
  <c r="AG10" i="16"/>
  <c r="R11" i="16"/>
  <c r="AB11" i="16"/>
  <c r="S11" i="16"/>
  <c r="AC11" i="16"/>
  <c r="AD11" i="16"/>
  <c r="AG11" i="16"/>
  <c r="AG12" i="16"/>
  <c r="AG13" i="16"/>
  <c r="AG14" i="16"/>
  <c r="AG15" i="16"/>
  <c r="AG16" i="16"/>
  <c r="AG17" i="16"/>
  <c r="AG18" i="16"/>
  <c r="AG19" i="16"/>
  <c r="AG20" i="16"/>
  <c r="AG21" i="16"/>
  <c r="AG22" i="16"/>
  <c r="AG23" i="16"/>
  <c r="AG24" i="16"/>
  <c r="AG25" i="16"/>
  <c r="AG26" i="16"/>
  <c r="AG27" i="16"/>
  <c r="AG28" i="16"/>
  <c r="AG29" i="16"/>
  <c r="AG30" i="16"/>
  <c r="AG31" i="16"/>
  <c r="AG32" i="16"/>
  <c r="AG33" i="16"/>
  <c r="AG34" i="16"/>
  <c r="AG35" i="16"/>
  <c r="AG36" i="16"/>
  <c r="AG37" i="16"/>
  <c r="AG38" i="16"/>
  <c r="AG39" i="16"/>
  <c r="AG40" i="16"/>
  <c r="AG41" i="16"/>
  <c r="AG42" i="16"/>
  <c r="AG43" i="16"/>
  <c r="AG44" i="16"/>
  <c r="AG45" i="16"/>
  <c r="AG46" i="16"/>
  <c r="AG47" i="16"/>
  <c r="AG48" i="16"/>
  <c r="AG49" i="16"/>
  <c r="AG50" i="16"/>
  <c r="AG51" i="16"/>
  <c r="AG52" i="16"/>
  <c r="AG53" i="16"/>
  <c r="AG54" i="16"/>
  <c r="AG55" i="16"/>
  <c r="AG56" i="16"/>
  <c r="AG57" i="16"/>
  <c r="AG58" i="16"/>
  <c r="AG59" i="16"/>
  <c r="AG60" i="16"/>
  <c r="AG61" i="16"/>
  <c r="AG62" i="16"/>
  <c r="AG63" i="16"/>
  <c r="AG64" i="16"/>
  <c r="AG65" i="16"/>
  <c r="AG5" i="16"/>
  <c r="AF5" i="16"/>
  <c r="AE5" i="16"/>
  <c r="AD10" i="16"/>
  <c r="AD12" i="16"/>
  <c r="AD13" i="16"/>
  <c r="AD14" i="16"/>
  <c r="AD15" i="16"/>
  <c r="AD16" i="16"/>
  <c r="AD17" i="16"/>
  <c r="AD18" i="16"/>
  <c r="AD19" i="16"/>
  <c r="AD20" i="16"/>
  <c r="AD21" i="16"/>
  <c r="AD22" i="16"/>
  <c r="AD23" i="16"/>
  <c r="AD24" i="16"/>
  <c r="AD25" i="16"/>
  <c r="AD26" i="16"/>
  <c r="AD27" i="16"/>
  <c r="AD28" i="16"/>
  <c r="AD29" i="16"/>
  <c r="AD30" i="16"/>
  <c r="AD31" i="16"/>
  <c r="AD32" i="16"/>
  <c r="AD33" i="16"/>
  <c r="AD34" i="16"/>
  <c r="AD35" i="16"/>
  <c r="AD36" i="16"/>
  <c r="AD37" i="16"/>
  <c r="AD38" i="16"/>
  <c r="AD39" i="16"/>
  <c r="AD40" i="16"/>
  <c r="AD41" i="16"/>
  <c r="AD42" i="16"/>
  <c r="AD43" i="16"/>
  <c r="AD44" i="16"/>
  <c r="AD45" i="16"/>
  <c r="AD46" i="16"/>
  <c r="AD47" i="16"/>
  <c r="AD48" i="16"/>
  <c r="AD49" i="16"/>
  <c r="AD50" i="16"/>
  <c r="AD51" i="16"/>
  <c r="AD52" i="16"/>
  <c r="AD53" i="16"/>
  <c r="AD54" i="16"/>
  <c r="AD55" i="16"/>
  <c r="AD56" i="16"/>
  <c r="AD57" i="16"/>
  <c r="AD58" i="16"/>
  <c r="AD59" i="16"/>
  <c r="AD60" i="16"/>
  <c r="AD61" i="16"/>
  <c r="AD62" i="16"/>
  <c r="AD63" i="16"/>
  <c r="AD64" i="16"/>
  <c r="AD65" i="16"/>
  <c r="AD5" i="16"/>
  <c r="AC10" i="16"/>
  <c r="AC12" i="16"/>
  <c r="AC13" i="16"/>
  <c r="AC14" i="16"/>
  <c r="AC15" i="16"/>
  <c r="AC16" i="16"/>
  <c r="AC17" i="16"/>
  <c r="AC18" i="16"/>
  <c r="AC19" i="16"/>
  <c r="AC20" i="16"/>
  <c r="AC21" i="16"/>
  <c r="AC22" i="16"/>
  <c r="AC23" i="16"/>
  <c r="AC24" i="16"/>
  <c r="AC25" i="16"/>
  <c r="AC26" i="16"/>
  <c r="AC27" i="16"/>
  <c r="AC28" i="16"/>
  <c r="AC29" i="16"/>
  <c r="AC30" i="16"/>
  <c r="AC31" i="16"/>
  <c r="AC32" i="16"/>
  <c r="AC33" i="16"/>
  <c r="AC34" i="16"/>
  <c r="AC35" i="16"/>
  <c r="AC36" i="16"/>
  <c r="AC37" i="16"/>
  <c r="AC38" i="16"/>
  <c r="AC39" i="16"/>
  <c r="AC40" i="16"/>
  <c r="AC41" i="16"/>
  <c r="AC42" i="16"/>
  <c r="AC43" i="16"/>
  <c r="AC44" i="16"/>
  <c r="AC45" i="16"/>
  <c r="AC46" i="16"/>
  <c r="AC47" i="16"/>
  <c r="AC48" i="16"/>
  <c r="AC49" i="16"/>
  <c r="AC50" i="16"/>
  <c r="AC51" i="16"/>
  <c r="AC52" i="16"/>
  <c r="AC53" i="16"/>
  <c r="AC54" i="16"/>
  <c r="AC55" i="16"/>
  <c r="AC56" i="16"/>
  <c r="AC57" i="16"/>
  <c r="AC58" i="16"/>
  <c r="AC59" i="16"/>
  <c r="AC60" i="16"/>
  <c r="AC61" i="16"/>
  <c r="AC62" i="16"/>
  <c r="AC63" i="16"/>
  <c r="AC64" i="16"/>
  <c r="AC65" i="16"/>
  <c r="AC5" i="16"/>
  <c r="AB10" i="16"/>
  <c r="AB12" i="16"/>
  <c r="AB13" i="16"/>
  <c r="AB14" i="16"/>
  <c r="AB15" i="16"/>
  <c r="AB16" i="16"/>
  <c r="AB17" i="16"/>
  <c r="AB18" i="16"/>
  <c r="AB19" i="16"/>
  <c r="AB20" i="16"/>
  <c r="AB21" i="16"/>
  <c r="AB22" i="16"/>
  <c r="AB23" i="16"/>
  <c r="AB24" i="16"/>
  <c r="AB25" i="16"/>
  <c r="AB26" i="16"/>
  <c r="AB27" i="16"/>
  <c r="AB28" i="16"/>
  <c r="AB29" i="16"/>
  <c r="AB30" i="16"/>
  <c r="AB31" i="16"/>
  <c r="AB32" i="16"/>
  <c r="AB33" i="16"/>
  <c r="AB34" i="16"/>
  <c r="AB35" i="16"/>
  <c r="AB36" i="16"/>
  <c r="AB37" i="16"/>
  <c r="AB38" i="16"/>
  <c r="AB39" i="16"/>
  <c r="AB40" i="16"/>
  <c r="AB41" i="16"/>
  <c r="AB42" i="16"/>
  <c r="AB43" i="16"/>
  <c r="AB44" i="16"/>
  <c r="AB45" i="16"/>
  <c r="AB46" i="16"/>
  <c r="AB47" i="16"/>
  <c r="AB48" i="16"/>
  <c r="AB49" i="16"/>
  <c r="AB50" i="16"/>
  <c r="AB51" i="16"/>
  <c r="AB52" i="16"/>
  <c r="AB53" i="16"/>
  <c r="AB54" i="16"/>
  <c r="AB55" i="16"/>
  <c r="AB56" i="16"/>
  <c r="AB57" i="16"/>
  <c r="AB58" i="16"/>
  <c r="AB59" i="16"/>
  <c r="AB60" i="16"/>
  <c r="AB61" i="16"/>
  <c r="AB62" i="16"/>
  <c r="AB63" i="16"/>
  <c r="AB64" i="16"/>
  <c r="AB65" i="16"/>
  <c r="AB5" i="16"/>
  <c r="AA6" i="16"/>
  <c r="E7" i="16"/>
  <c r="F7" i="16"/>
  <c r="G7" i="16"/>
  <c r="H7" i="16"/>
  <c r="I7" i="16"/>
  <c r="J7" i="16"/>
  <c r="Q7" i="16"/>
  <c r="AA7" i="16"/>
  <c r="AA8" i="16"/>
  <c r="AA9" i="16"/>
  <c r="AA10" i="16"/>
  <c r="AA11" i="16"/>
  <c r="AA12" i="16"/>
  <c r="AA13" i="16"/>
  <c r="AA14" i="16"/>
  <c r="AA15" i="16"/>
  <c r="AA16" i="16"/>
  <c r="AA17" i="16"/>
  <c r="AA18" i="16"/>
  <c r="AA19" i="16"/>
  <c r="AA20" i="16"/>
  <c r="AA21" i="16"/>
  <c r="AA22" i="16"/>
  <c r="AA23" i="16"/>
  <c r="AA24" i="16"/>
  <c r="AA25" i="16"/>
  <c r="AA26" i="16"/>
  <c r="AA27" i="16"/>
  <c r="AA28" i="16"/>
  <c r="AA29" i="16"/>
  <c r="AA30" i="16"/>
  <c r="AA31" i="16"/>
  <c r="AA32" i="16"/>
  <c r="AA33" i="16"/>
  <c r="AA34" i="16"/>
  <c r="AA35" i="16"/>
  <c r="AA36" i="16"/>
  <c r="AA37" i="16"/>
  <c r="AA38" i="16"/>
  <c r="AA39" i="16"/>
  <c r="AA40" i="16"/>
  <c r="AA41" i="16"/>
  <c r="AA42" i="16"/>
  <c r="AA43" i="16"/>
  <c r="AA44" i="16"/>
  <c r="AA45" i="16"/>
  <c r="AA46" i="16"/>
  <c r="AA47" i="16"/>
  <c r="AA48" i="16"/>
  <c r="AA49" i="16"/>
  <c r="AA50" i="16"/>
  <c r="AA51" i="16"/>
  <c r="AA52" i="16"/>
  <c r="AA53" i="16"/>
  <c r="AA54" i="16"/>
  <c r="AA55" i="16"/>
  <c r="AA56" i="16"/>
  <c r="AA57" i="16"/>
  <c r="AA58" i="16"/>
  <c r="AA59" i="16"/>
  <c r="AA60" i="16"/>
  <c r="AA61" i="16"/>
  <c r="AA62" i="16"/>
  <c r="AA63" i="16"/>
  <c r="AA64" i="16"/>
  <c r="AA65" i="16"/>
  <c r="AA5" i="16"/>
  <c r="Y6" i="16"/>
  <c r="Z6" i="16"/>
  <c r="Y7" i="16"/>
  <c r="Z7" i="16"/>
  <c r="Y8" i="16"/>
  <c r="Z8" i="16"/>
  <c r="Y9" i="16"/>
  <c r="Z9" i="16"/>
  <c r="Z10" i="16"/>
  <c r="I11" i="16"/>
  <c r="Y11" i="16"/>
  <c r="Z11" i="16"/>
  <c r="Z12" i="16"/>
  <c r="Z13" i="16"/>
  <c r="Z14" i="16"/>
  <c r="Z15" i="16"/>
  <c r="Z16" i="16"/>
  <c r="Z17" i="16"/>
  <c r="Z18" i="16"/>
  <c r="Z19" i="16"/>
  <c r="Z20" i="16"/>
  <c r="Z21" i="16"/>
  <c r="Z22" i="16"/>
  <c r="Z23" i="16"/>
  <c r="Z24" i="16"/>
  <c r="Z25" i="16"/>
  <c r="Z26" i="16"/>
  <c r="Z27" i="16"/>
  <c r="Z28" i="16"/>
  <c r="Z29" i="16"/>
  <c r="Z30" i="16"/>
  <c r="Z31" i="16"/>
  <c r="Z32" i="16"/>
  <c r="Z33" i="16"/>
  <c r="Z34" i="16"/>
  <c r="Z35" i="16"/>
  <c r="Z36" i="16"/>
  <c r="Z37" i="16"/>
  <c r="Z38" i="16"/>
  <c r="Z39" i="16"/>
  <c r="Z40" i="16"/>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5" i="16"/>
  <c r="Y10" i="16"/>
  <c r="Y12" i="16"/>
  <c r="Y13" i="16"/>
  <c r="Y14" i="16"/>
  <c r="Y15" i="16"/>
  <c r="Y16" i="16"/>
  <c r="Y17" i="16"/>
  <c r="Y18" i="16"/>
  <c r="Y19" i="16"/>
  <c r="Y20" i="16"/>
  <c r="Y21" i="16"/>
  <c r="Y22" i="16"/>
  <c r="Y23" i="16"/>
  <c r="Y24" i="16"/>
  <c r="Y25" i="16"/>
  <c r="Y26" i="16"/>
  <c r="Y27" i="16"/>
  <c r="Y28" i="16"/>
  <c r="Y29" i="16"/>
  <c r="Y30" i="16"/>
  <c r="Y31" i="16"/>
  <c r="Y32" i="16"/>
  <c r="Y33" i="16"/>
  <c r="Y34" i="16"/>
  <c r="Y35" i="16"/>
  <c r="Y36" i="16"/>
  <c r="Y37" i="16"/>
  <c r="Y38" i="16"/>
  <c r="Y39" i="16"/>
  <c r="Y40" i="16"/>
  <c r="Y41" i="16"/>
  <c r="Y42" i="16"/>
  <c r="Y43" i="16"/>
  <c r="Y44" i="16"/>
  <c r="Y45" i="16"/>
  <c r="Y46" i="16"/>
  <c r="Y47" i="16"/>
  <c r="Y48" i="16"/>
  <c r="Y49" i="16"/>
  <c r="Y50" i="16"/>
  <c r="Y51" i="16"/>
  <c r="Y52" i="16"/>
  <c r="Y53" i="16"/>
  <c r="Y54" i="16"/>
  <c r="Y55" i="16"/>
  <c r="Y56" i="16"/>
  <c r="Y57" i="16"/>
  <c r="Y58" i="16"/>
  <c r="Y59" i="16"/>
  <c r="Y60" i="16"/>
  <c r="Y61" i="16"/>
  <c r="Y62" i="16"/>
  <c r="Y63" i="16"/>
  <c r="Y64" i="16"/>
  <c r="Y65" i="16"/>
  <c r="Y5" i="16"/>
  <c r="X6" i="16"/>
  <c r="X7" i="16"/>
  <c r="X8" i="16"/>
  <c r="X9" i="16"/>
  <c r="X10" i="16"/>
  <c r="H11" i="16"/>
  <c r="X11" i="16"/>
  <c r="X12" i="16"/>
  <c r="X13" i="16"/>
  <c r="X14" i="16"/>
  <c r="X15" i="16"/>
  <c r="X16" i="16"/>
  <c r="X17" i="16"/>
  <c r="X18" i="16"/>
  <c r="X19" i="16"/>
  <c r="X20" i="16"/>
  <c r="X21" i="16"/>
  <c r="X22" i="16"/>
  <c r="X23" i="16"/>
  <c r="X24" i="16"/>
  <c r="X25" i="16"/>
  <c r="X26" i="16"/>
  <c r="X27" i="16"/>
  <c r="X28" i="16"/>
  <c r="X29" i="16"/>
  <c r="X30" i="16"/>
  <c r="X31" i="16"/>
  <c r="X32" i="16"/>
  <c r="X33" i="16"/>
  <c r="X34" i="16"/>
  <c r="X35" i="16"/>
  <c r="X36" i="16"/>
  <c r="X37" i="16"/>
  <c r="X38" i="16"/>
  <c r="X39" i="16"/>
  <c r="X40" i="16"/>
  <c r="X41" i="16"/>
  <c r="X42" i="16"/>
  <c r="X43" i="16"/>
  <c r="X44" i="16"/>
  <c r="X45" i="16"/>
  <c r="X46" i="16"/>
  <c r="X47" i="16"/>
  <c r="X48" i="16"/>
  <c r="X49" i="16"/>
  <c r="X50" i="16"/>
  <c r="X51" i="16"/>
  <c r="X52" i="16"/>
  <c r="X53" i="16"/>
  <c r="X54" i="16"/>
  <c r="X55" i="16"/>
  <c r="X56" i="16"/>
  <c r="X57" i="16"/>
  <c r="X58" i="16"/>
  <c r="X59" i="16"/>
  <c r="X60" i="16"/>
  <c r="X61" i="16"/>
  <c r="X62" i="16"/>
  <c r="X63" i="16"/>
  <c r="X64" i="16"/>
  <c r="X65" i="16"/>
  <c r="X5" i="16"/>
  <c r="W6" i="16"/>
  <c r="W7" i="16"/>
  <c r="W8" i="16"/>
  <c r="W9" i="16"/>
  <c r="W10" i="16"/>
  <c r="E11" i="16"/>
  <c r="F11" i="16"/>
  <c r="G11" i="16"/>
  <c r="J11" i="16"/>
  <c r="W11" i="16"/>
  <c r="W12" i="16"/>
  <c r="W13" i="16"/>
  <c r="W14" i="16"/>
  <c r="W15" i="16"/>
  <c r="W16" i="16"/>
  <c r="W17" i="16"/>
  <c r="W18" i="16"/>
  <c r="W19" i="16"/>
  <c r="W20" i="16"/>
  <c r="W21" i="16"/>
  <c r="W22" i="16"/>
  <c r="W23" i="16"/>
  <c r="W24" i="16"/>
  <c r="W25" i="16"/>
  <c r="W26" i="16"/>
  <c r="W27" i="16"/>
  <c r="W28" i="16"/>
  <c r="W29" i="16"/>
  <c r="W30" i="16"/>
  <c r="W31" i="16"/>
  <c r="W32" i="16"/>
  <c r="W33" i="16"/>
  <c r="W34" i="16"/>
  <c r="W35" i="16"/>
  <c r="W36" i="16"/>
  <c r="W37" i="16"/>
  <c r="W38" i="16"/>
  <c r="W39" i="16"/>
  <c r="W40" i="16"/>
  <c r="W41" i="16"/>
  <c r="W42" i="16"/>
  <c r="W43" i="16"/>
  <c r="W44" i="16"/>
  <c r="W45" i="16"/>
  <c r="W46" i="16"/>
  <c r="W47" i="16"/>
  <c r="W48" i="16"/>
  <c r="W49" i="16"/>
  <c r="W50" i="16"/>
  <c r="W51" i="16"/>
  <c r="W52" i="16"/>
  <c r="W53" i="16"/>
  <c r="W54" i="16"/>
  <c r="W55" i="16"/>
  <c r="W56" i="16"/>
  <c r="W57" i="16"/>
  <c r="W58" i="16"/>
  <c r="W59" i="16"/>
  <c r="W60" i="16"/>
  <c r="W61" i="16"/>
  <c r="W62" i="16"/>
  <c r="W63" i="16"/>
  <c r="W64" i="16"/>
  <c r="W65" i="16"/>
  <c r="W5" i="16"/>
  <c r="V6" i="16"/>
  <c r="V7" i="16"/>
  <c r="V8" i="16"/>
  <c r="V9" i="16"/>
  <c r="V10" i="16"/>
  <c r="V11" i="16"/>
  <c r="V12" i="16"/>
  <c r="V13" i="16"/>
  <c r="V14" i="16"/>
  <c r="V15" i="16"/>
  <c r="V16" i="16"/>
  <c r="V17" i="16"/>
  <c r="V18" i="16"/>
  <c r="V19" i="16"/>
  <c r="V20" i="16"/>
  <c r="V21" i="16"/>
  <c r="V22" i="16"/>
  <c r="V23" i="16"/>
  <c r="V24" i="16"/>
  <c r="V25" i="16"/>
  <c r="V26" i="16"/>
  <c r="V27" i="16"/>
  <c r="V28" i="16"/>
  <c r="V29" i="16"/>
  <c r="V30" i="16"/>
  <c r="V31" i="16"/>
  <c r="V32" i="16"/>
  <c r="V33" i="16"/>
  <c r="V34" i="16"/>
  <c r="V35" i="16"/>
  <c r="V36" i="16"/>
  <c r="V37" i="16"/>
  <c r="V38" i="16"/>
  <c r="V39" i="16"/>
  <c r="V40" i="16"/>
  <c r="V41" i="16"/>
  <c r="V42" i="16"/>
  <c r="V43" i="16"/>
  <c r="V44" i="16"/>
  <c r="V45" i="16"/>
  <c r="V46" i="16"/>
  <c r="V47" i="16"/>
  <c r="V48" i="16"/>
  <c r="V49" i="16"/>
  <c r="V50" i="16"/>
  <c r="V51" i="16"/>
  <c r="V52" i="16"/>
  <c r="V53" i="16"/>
  <c r="V54" i="16"/>
  <c r="V55" i="16"/>
  <c r="V56" i="16"/>
  <c r="V57" i="16"/>
  <c r="V58" i="16"/>
  <c r="V59" i="16"/>
  <c r="V60" i="16"/>
  <c r="V61" i="16"/>
  <c r="V62" i="16"/>
  <c r="V63" i="16"/>
  <c r="V64" i="16"/>
  <c r="V65" i="16"/>
  <c r="V5" i="16"/>
  <c r="U6" i="16"/>
  <c r="U7" i="16"/>
  <c r="U8" i="16"/>
  <c r="U9" i="16"/>
  <c r="U10" i="16"/>
  <c r="U11" i="16"/>
  <c r="U12" i="16"/>
  <c r="U13" i="16"/>
  <c r="U14" i="16"/>
  <c r="U15" i="16"/>
  <c r="U16" i="16"/>
  <c r="U17" i="16"/>
  <c r="U18" i="16"/>
  <c r="U19" i="16"/>
  <c r="U20" i="16"/>
  <c r="U21" i="16"/>
  <c r="U22" i="16"/>
  <c r="U23" i="16"/>
  <c r="U24" i="16"/>
  <c r="U25" i="16"/>
  <c r="U26" i="16"/>
  <c r="U27" i="16"/>
  <c r="U28" i="16"/>
  <c r="U29" i="16"/>
  <c r="U30" i="16"/>
  <c r="U31" i="16"/>
  <c r="U32" i="16"/>
  <c r="U33" i="16"/>
  <c r="U34" i="16"/>
  <c r="U35" i="16"/>
  <c r="U36" i="16"/>
  <c r="U37" i="16"/>
  <c r="U38" i="16"/>
  <c r="U39" i="16"/>
  <c r="U40" i="16"/>
  <c r="U41" i="16"/>
  <c r="U42" i="16"/>
  <c r="U43" i="16"/>
  <c r="U44" i="16"/>
  <c r="U45" i="16"/>
  <c r="U46" i="16"/>
  <c r="U47" i="16"/>
  <c r="U48" i="16"/>
  <c r="U49" i="16"/>
  <c r="U50" i="16"/>
  <c r="U51" i="16"/>
  <c r="U52" i="16"/>
  <c r="U53" i="16"/>
  <c r="U54" i="16"/>
  <c r="U55" i="16"/>
  <c r="U56" i="16"/>
  <c r="U57" i="16"/>
  <c r="U58" i="16"/>
  <c r="U59" i="16"/>
  <c r="U60" i="16"/>
  <c r="U61" i="16"/>
  <c r="U62" i="16"/>
  <c r="U63" i="16"/>
  <c r="U64" i="16"/>
  <c r="U65" i="16"/>
  <c r="U5" i="16"/>
  <c r="T6" i="16"/>
  <c r="T7" i="16"/>
  <c r="T8" i="16"/>
  <c r="T9" i="16"/>
  <c r="T10" i="16"/>
  <c r="T11" i="16"/>
  <c r="T12" i="16"/>
  <c r="T13" i="16"/>
  <c r="T14" i="16"/>
  <c r="T15" i="16"/>
  <c r="T16" i="16"/>
  <c r="T17" i="16"/>
  <c r="T18" i="16"/>
  <c r="T19" i="16"/>
  <c r="T20" i="16"/>
  <c r="T21" i="16"/>
  <c r="T22" i="16"/>
  <c r="T23" i="16"/>
  <c r="T24" i="16"/>
  <c r="T25" i="16"/>
  <c r="T26" i="16"/>
  <c r="T27" i="16"/>
  <c r="T28" i="16"/>
  <c r="T29" i="16"/>
  <c r="T30" i="16"/>
  <c r="T31" i="16"/>
  <c r="T32" i="16"/>
  <c r="T33" i="16"/>
  <c r="T34" i="16"/>
  <c r="T35" i="16"/>
  <c r="T36" i="16"/>
  <c r="T37" i="16"/>
  <c r="T38" i="16"/>
  <c r="T39" i="16"/>
  <c r="T40" i="16"/>
  <c r="T41" i="16"/>
  <c r="T42" i="16"/>
  <c r="T43" i="16"/>
  <c r="T44" i="16"/>
  <c r="T45" i="16"/>
  <c r="T46" i="16"/>
  <c r="T47" i="16"/>
  <c r="T48" i="16"/>
  <c r="T49" i="16"/>
  <c r="T50" i="16"/>
  <c r="T51" i="16"/>
  <c r="T52" i="16"/>
  <c r="T53" i="16"/>
  <c r="T54" i="16"/>
  <c r="T55" i="16"/>
  <c r="T56" i="16"/>
  <c r="T57" i="16"/>
  <c r="T58" i="16"/>
  <c r="T59" i="16"/>
  <c r="T60" i="16"/>
  <c r="T61" i="16"/>
  <c r="T62" i="16"/>
  <c r="T63" i="16"/>
  <c r="T64" i="16"/>
  <c r="T65" i="16"/>
  <c r="T5" i="16"/>
  <c r="S10" i="16"/>
  <c r="S12" i="16"/>
  <c r="S13" i="16"/>
  <c r="S14" i="16"/>
  <c r="S15" i="16"/>
  <c r="S16" i="16"/>
  <c r="S17" i="16"/>
  <c r="S18" i="16"/>
  <c r="S19" i="16"/>
  <c r="S20" i="16"/>
  <c r="S21" i="16"/>
  <c r="S22" i="16"/>
  <c r="S23" i="16"/>
  <c r="S24" i="16"/>
  <c r="S25" i="16"/>
  <c r="S26" i="16"/>
  <c r="S27" i="16"/>
  <c r="S28" i="16"/>
  <c r="S29" i="16"/>
  <c r="S30" i="16"/>
  <c r="S31" i="16"/>
  <c r="S32" i="16"/>
  <c r="S33" i="16"/>
  <c r="S34" i="16"/>
  <c r="S35" i="16"/>
  <c r="S36" i="16"/>
  <c r="S37" i="16"/>
  <c r="S38" i="16"/>
  <c r="S39" i="16"/>
  <c r="S40" i="16"/>
  <c r="S41" i="16"/>
  <c r="S42" i="16"/>
  <c r="S43" i="16"/>
  <c r="S44" i="16"/>
  <c r="S45" i="16"/>
  <c r="S46" i="16"/>
  <c r="S47" i="16"/>
  <c r="S48" i="16"/>
  <c r="S49" i="16"/>
  <c r="S50" i="16"/>
  <c r="S51" i="16"/>
  <c r="S52" i="16"/>
  <c r="S53" i="16"/>
  <c r="S54" i="16"/>
  <c r="S55" i="16"/>
  <c r="S56" i="16"/>
  <c r="S57" i="16"/>
  <c r="S58" i="16"/>
  <c r="S59" i="16"/>
  <c r="S60" i="16"/>
  <c r="S61" i="16"/>
  <c r="S62" i="16"/>
  <c r="S63" i="16"/>
  <c r="S64" i="16"/>
  <c r="S65" i="16"/>
  <c r="S5" i="16"/>
  <c r="R10" i="16"/>
  <c r="R12" i="16"/>
  <c r="R13" i="16"/>
  <c r="R14" i="16"/>
  <c r="R15" i="16"/>
  <c r="R16" i="16"/>
  <c r="R17" i="16"/>
  <c r="R18" i="16"/>
  <c r="R19" i="16"/>
  <c r="R20" i="16"/>
  <c r="R21" i="16"/>
  <c r="R22" i="16"/>
  <c r="R23" i="16"/>
  <c r="R24" i="16"/>
  <c r="R25" i="16"/>
  <c r="R26" i="16"/>
  <c r="R27" i="16"/>
  <c r="R28" i="16"/>
  <c r="R29" i="16"/>
  <c r="R30" i="16"/>
  <c r="R31" i="16"/>
  <c r="R32" i="16"/>
  <c r="R33" i="16"/>
  <c r="R34" i="16"/>
  <c r="R35" i="16"/>
  <c r="R36" i="16"/>
  <c r="R37" i="16"/>
  <c r="R38" i="16"/>
  <c r="R39" i="16"/>
  <c r="R40" i="16"/>
  <c r="R41" i="16"/>
  <c r="R42" i="16"/>
  <c r="R43" i="16"/>
  <c r="R44" i="16"/>
  <c r="R45" i="16"/>
  <c r="R46" i="16"/>
  <c r="R47" i="16"/>
  <c r="R48" i="16"/>
  <c r="R49" i="16"/>
  <c r="R50" i="16"/>
  <c r="R51" i="16"/>
  <c r="R52" i="16"/>
  <c r="R53" i="16"/>
  <c r="R54" i="16"/>
  <c r="R55" i="16"/>
  <c r="R56" i="16"/>
  <c r="R57" i="16"/>
  <c r="R58" i="16"/>
  <c r="R59" i="16"/>
  <c r="R60" i="16"/>
  <c r="R61" i="16"/>
  <c r="R62" i="16"/>
  <c r="R63" i="16"/>
  <c r="R64" i="16"/>
  <c r="R65" i="16"/>
  <c r="R5" i="16"/>
  <c r="Q10" i="16"/>
  <c r="Q11" i="16"/>
  <c r="Q12" i="16"/>
  <c r="Q13" i="16"/>
  <c r="Q14" i="16"/>
  <c r="Q15" i="16"/>
  <c r="Q16" i="16"/>
  <c r="Q17" i="16"/>
  <c r="Q18" i="16"/>
  <c r="Q19" i="16"/>
  <c r="Q20" i="16"/>
  <c r="Q21" i="16"/>
  <c r="Q22" i="16"/>
  <c r="Q23" i="16"/>
  <c r="Q24" i="16"/>
  <c r="Q25" i="16"/>
  <c r="Q26" i="16"/>
  <c r="Q27" i="16"/>
  <c r="Q28" i="16"/>
  <c r="Q29" i="16"/>
  <c r="Q30" i="16"/>
  <c r="Q31" i="16"/>
  <c r="Q32" i="16"/>
  <c r="Q33" i="16"/>
  <c r="Q34" i="16"/>
  <c r="Q35" i="16"/>
  <c r="Q36" i="16"/>
  <c r="Q37" i="16"/>
  <c r="Q38" i="16"/>
  <c r="Q39" i="16"/>
  <c r="Q40" i="16"/>
  <c r="Q41" i="16"/>
  <c r="Q42" i="16"/>
  <c r="Q43" i="16"/>
  <c r="Q44" i="16"/>
  <c r="Q45" i="16"/>
  <c r="Q46" i="16"/>
  <c r="Q47" i="16"/>
  <c r="Q48" i="16"/>
  <c r="Q49" i="16"/>
  <c r="Q50" i="16"/>
  <c r="Q51" i="16"/>
  <c r="Q52" i="16"/>
  <c r="Q53" i="16"/>
  <c r="Q54" i="16"/>
  <c r="Q55" i="16"/>
  <c r="Q56" i="16"/>
  <c r="Q57" i="16"/>
  <c r="Q58" i="16"/>
  <c r="Q59" i="16"/>
  <c r="Q60" i="16"/>
  <c r="Q61" i="16"/>
  <c r="Q62" i="16"/>
  <c r="Q63" i="16"/>
  <c r="Q64" i="16"/>
  <c r="Q65" i="16"/>
  <c r="Q5" i="16"/>
  <c r="P5" i="16"/>
  <c r="O5" i="16"/>
  <c r="N5" i="16"/>
  <c r="M6" i="16"/>
  <c r="M7" i="16"/>
  <c r="M8" i="16"/>
  <c r="M9" i="16"/>
  <c r="M10" i="16"/>
  <c r="M11" i="16"/>
  <c r="M12" i="16"/>
  <c r="M13" i="16"/>
  <c r="M14" i="16"/>
  <c r="M15" i="16"/>
  <c r="M16" i="16"/>
  <c r="M17" i="16"/>
  <c r="M18" i="16"/>
  <c r="M19" i="16"/>
  <c r="M20" i="16"/>
  <c r="M21" i="16"/>
  <c r="M22" i="16"/>
  <c r="M23" i="16"/>
  <c r="M24" i="16"/>
  <c r="M25" i="16"/>
  <c r="M26" i="16"/>
  <c r="M27" i="16"/>
  <c r="M28" i="16"/>
  <c r="M29" i="16"/>
  <c r="M30" i="16"/>
  <c r="M31" i="16"/>
  <c r="M32" i="16"/>
  <c r="M33" i="16"/>
  <c r="M34" i="16"/>
  <c r="M35" i="16"/>
  <c r="M36" i="16"/>
  <c r="M37" i="16"/>
  <c r="M38" i="16"/>
  <c r="M39" i="16"/>
  <c r="M40" i="16"/>
  <c r="M41" i="16"/>
  <c r="M42" i="16"/>
  <c r="M43" i="16"/>
  <c r="M44" i="16"/>
  <c r="M45" i="16"/>
  <c r="M46" i="16"/>
  <c r="M47" i="16"/>
  <c r="M48" i="16"/>
  <c r="M49" i="16"/>
  <c r="M50" i="16"/>
  <c r="M51" i="16"/>
  <c r="M52" i="16"/>
  <c r="M53" i="16"/>
  <c r="M54" i="16"/>
  <c r="M55" i="16"/>
  <c r="M56" i="16"/>
  <c r="M57" i="16"/>
  <c r="M58" i="16"/>
  <c r="M59" i="16"/>
  <c r="M60" i="16"/>
  <c r="M61" i="16"/>
  <c r="M62" i="16"/>
  <c r="M63" i="16"/>
  <c r="M64" i="16"/>
  <c r="M65" i="16"/>
  <c r="M5" i="16"/>
  <c r="K6" i="16"/>
  <c r="K7" i="16"/>
  <c r="K8" i="16"/>
  <c r="K9" i="16"/>
  <c r="K10" i="16"/>
  <c r="K11" i="16"/>
  <c r="K12" i="16"/>
  <c r="K13" i="16"/>
  <c r="K14" i="16"/>
  <c r="K15" i="16"/>
  <c r="K16" i="16"/>
  <c r="K17" i="16"/>
  <c r="K18" i="16"/>
  <c r="K19" i="16"/>
  <c r="K20" i="16"/>
  <c r="K21" i="16"/>
  <c r="K22" i="16"/>
  <c r="K23" i="16"/>
  <c r="K24" i="16"/>
  <c r="K25" i="16"/>
  <c r="K26" i="16"/>
  <c r="K27" i="16"/>
  <c r="K28" i="16"/>
  <c r="K29" i="16"/>
  <c r="K30" i="16"/>
  <c r="K31" i="16"/>
  <c r="K32" i="16"/>
  <c r="K33" i="16"/>
  <c r="K34" i="16"/>
  <c r="K35" i="16"/>
  <c r="K36" i="16"/>
  <c r="K37" i="16"/>
  <c r="K38" i="16"/>
  <c r="K39" i="16"/>
  <c r="K40" i="16"/>
  <c r="K41" i="16"/>
  <c r="K42" i="16"/>
  <c r="K43" i="16"/>
  <c r="K44" i="16"/>
  <c r="K45" i="16"/>
  <c r="K46" i="16"/>
  <c r="K47" i="16"/>
  <c r="K48" i="16"/>
  <c r="K49" i="16"/>
  <c r="K50" i="16"/>
  <c r="K51" i="16"/>
  <c r="K52" i="16"/>
  <c r="K53" i="16"/>
  <c r="K54" i="16"/>
  <c r="K55" i="16"/>
  <c r="K56" i="16"/>
  <c r="K57" i="16"/>
  <c r="K58" i="16"/>
  <c r="K59" i="16"/>
  <c r="K60" i="16"/>
  <c r="K61" i="16"/>
  <c r="K62" i="16"/>
  <c r="K63" i="16"/>
  <c r="K64" i="16"/>
  <c r="K65" i="16"/>
  <c r="K5" i="16"/>
  <c r="J10" i="16"/>
  <c r="J12" i="16"/>
  <c r="J13" i="16"/>
  <c r="J14" i="16"/>
  <c r="J15" i="16"/>
  <c r="J16" i="16"/>
  <c r="J17" i="16"/>
  <c r="J18" i="16"/>
  <c r="J19" i="16"/>
  <c r="J20" i="16"/>
  <c r="J21" i="16"/>
  <c r="J22" i="16"/>
  <c r="J23" i="16"/>
  <c r="J24" i="16"/>
  <c r="J25" i="16"/>
  <c r="J26" i="16"/>
  <c r="J27" i="16"/>
  <c r="J28" i="16"/>
  <c r="J29" i="16"/>
  <c r="J30" i="16"/>
  <c r="J31" i="16"/>
  <c r="J32" i="16"/>
  <c r="J33" i="16"/>
  <c r="J34" i="16"/>
  <c r="J35" i="16"/>
  <c r="J36" i="16"/>
  <c r="J37" i="16"/>
  <c r="J38" i="16"/>
  <c r="J39" i="16"/>
  <c r="J40" i="16"/>
  <c r="J41" i="16"/>
  <c r="J42" i="16"/>
  <c r="J43" i="16"/>
  <c r="J44" i="16"/>
  <c r="J45" i="16"/>
  <c r="J46" i="16"/>
  <c r="J47" i="16"/>
  <c r="J48" i="16"/>
  <c r="J49" i="16"/>
  <c r="J50" i="16"/>
  <c r="J51" i="16"/>
  <c r="J52" i="16"/>
  <c r="J53" i="16"/>
  <c r="J54" i="16"/>
  <c r="J55" i="16"/>
  <c r="J56" i="16"/>
  <c r="J57" i="16"/>
  <c r="J58" i="16"/>
  <c r="J59" i="16"/>
  <c r="J60" i="16"/>
  <c r="J61" i="16"/>
  <c r="J62" i="16"/>
  <c r="J63" i="16"/>
  <c r="J64" i="16"/>
  <c r="J65" i="16"/>
  <c r="J5" i="16"/>
  <c r="I10" i="16"/>
  <c r="I12" i="16"/>
  <c r="I13" i="16"/>
  <c r="I14" i="16"/>
  <c r="I15" i="16"/>
  <c r="I16" i="16"/>
  <c r="I17" i="16"/>
  <c r="I18" i="16"/>
  <c r="I19" i="16"/>
  <c r="I20" i="16"/>
  <c r="I21" i="16"/>
  <c r="I22" i="16"/>
  <c r="I23" i="16"/>
  <c r="I24" i="16"/>
  <c r="I25" i="16"/>
  <c r="I26" i="16"/>
  <c r="I27" i="16"/>
  <c r="I28" i="16"/>
  <c r="I29" i="16"/>
  <c r="I30" i="16"/>
  <c r="I31" i="16"/>
  <c r="I32" i="16"/>
  <c r="I33" i="16"/>
  <c r="I34" i="16"/>
  <c r="I35" i="16"/>
  <c r="I36" i="16"/>
  <c r="I37" i="16"/>
  <c r="I38" i="16"/>
  <c r="I39" i="16"/>
  <c r="I40" i="16"/>
  <c r="I41" i="16"/>
  <c r="I42" i="16"/>
  <c r="I43" i="16"/>
  <c r="I44" i="16"/>
  <c r="I45" i="16"/>
  <c r="I46" i="16"/>
  <c r="I47" i="16"/>
  <c r="I48" i="16"/>
  <c r="I49" i="16"/>
  <c r="I50" i="16"/>
  <c r="I51" i="16"/>
  <c r="I52" i="16"/>
  <c r="I53" i="16"/>
  <c r="I54" i="16"/>
  <c r="I55" i="16"/>
  <c r="I56" i="16"/>
  <c r="I57" i="16"/>
  <c r="I58" i="16"/>
  <c r="I59" i="16"/>
  <c r="I60" i="16"/>
  <c r="I61" i="16"/>
  <c r="I62" i="16"/>
  <c r="I63" i="16"/>
  <c r="I64" i="16"/>
  <c r="I65" i="16"/>
  <c r="I5" i="16"/>
  <c r="H10" i="16"/>
  <c r="H12" i="16"/>
  <c r="H13" i="16"/>
  <c r="H14" i="16"/>
  <c r="H15" i="16"/>
  <c r="H16" i="16"/>
  <c r="H17" i="16"/>
  <c r="H18" i="16"/>
  <c r="H19" i="16"/>
  <c r="H20" i="16"/>
  <c r="H21" i="16"/>
  <c r="H22" i="16"/>
  <c r="H23" i="16"/>
  <c r="H24" i="16"/>
  <c r="H25" i="16"/>
  <c r="H26" i="16"/>
  <c r="H27" i="16"/>
  <c r="H28" i="16"/>
  <c r="H29" i="16"/>
  <c r="H30" i="16"/>
  <c r="H31" i="16"/>
  <c r="H32" i="16"/>
  <c r="H33" i="16"/>
  <c r="H34" i="16"/>
  <c r="H35" i="16"/>
  <c r="H36" i="16"/>
  <c r="H37" i="16"/>
  <c r="H38" i="16"/>
  <c r="H39" i="16"/>
  <c r="H40" i="16"/>
  <c r="H41" i="16"/>
  <c r="H42" i="16"/>
  <c r="H43" i="16"/>
  <c r="H44" i="16"/>
  <c r="H45" i="16"/>
  <c r="H46" i="16"/>
  <c r="H47" i="16"/>
  <c r="H48" i="16"/>
  <c r="H49" i="16"/>
  <c r="H50" i="16"/>
  <c r="H51" i="16"/>
  <c r="H52" i="16"/>
  <c r="H53" i="16"/>
  <c r="H54" i="16"/>
  <c r="H55" i="16"/>
  <c r="H56" i="16"/>
  <c r="H57" i="16"/>
  <c r="H58" i="16"/>
  <c r="H59" i="16"/>
  <c r="H60" i="16"/>
  <c r="H61" i="16"/>
  <c r="H62" i="16"/>
  <c r="H63" i="16"/>
  <c r="H64" i="16"/>
  <c r="H65" i="16"/>
  <c r="H5" i="16"/>
  <c r="G10" i="16"/>
  <c r="G12" i="16"/>
  <c r="G13" i="16"/>
  <c r="G14" i="16"/>
  <c r="G15" i="16"/>
  <c r="G16" i="16"/>
  <c r="G17" i="16"/>
  <c r="G18" i="16"/>
  <c r="G19" i="16"/>
  <c r="G20" i="16"/>
  <c r="G21" i="16"/>
  <c r="G22" i="16"/>
  <c r="G23" i="16"/>
  <c r="G24" i="16"/>
  <c r="G25" i="16"/>
  <c r="G26" i="16"/>
  <c r="G27" i="16"/>
  <c r="G28" i="16"/>
  <c r="G29" i="16"/>
  <c r="G30" i="16"/>
  <c r="G31" i="16"/>
  <c r="G32" i="16"/>
  <c r="G33" i="16"/>
  <c r="G34" i="16"/>
  <c r="G35" i="16"/>
  <c r="G36" i="16"/>
  <c r="G37" i="16"/>
  <c r="G38" i="16"/>
  <c r="G39" i="16"/>
  <c r="G40" i="16"/>
  <c r="G41" i="16"/>
  <c r="G42" i="16"/>
  <c r="G43" i="16"/>
  <c r="G44" i="16"/>
  <c r="G45" i="16"/>
  <c r="G46" i="16"/>
  <c r="G47" i="16"/>
  <c r="G48" i="16"/>
  <c r="G49" i="16"/>
  <c r="G50" i="16"/>
  <c r="G51" i="16"/>
  <c r="G52" i="16"/>
  <c r="G53" i="16"/>
  <c r="G54" i="16"/>
  <c r="G55" i="16"/>
  <c r="G56" i="16"/>
  <c r="G57" i="16"/>
  <c r="G58" i="16"/>
  <c r="G59" i="16"/>
  <c r="G60" i="16"/>
  <c r="G61" i="16"/>
  <c r="G62" i="16"/>
  <c r="G63" i="16"/>
  <c r="G64" i="16"/>
  <c r="G65" i="16"/>
  <c r="G5" i="16"/>
  <c r="F10" i="16"/>
  <c r="F12" i="16"/>
  <c r="F13" i="16"/>
  <c r="F14" i="16"/>
  <c r="F15" i="16"/>
  <c r="F16" i="16"/>
  <c r="F17" i="16"/>
  <c r="F18" i="16"/>
  <c r="F19" i="16"/>
  <c r="F20" i="16"/>
  <c r="F21" i="16"/>
  <c r="F22" i="16"/>
  <c r="F23" i="16"/>
  <c r="F24" i="16"/>
  <c r="F25" i="16"/>
  <c r="F26" i="16"/>
  <c r="F27" i="16"/>
  <c r="F28" i="16"/>
  <c r="F29" i="16"/>
  <c r="F30" i="16"/>
  <c r="F31" i="16"/>
  <c r="F32" i="16"/>
  <c r="F33" i="16"/>
  <c r="F34" i="16"/>
  <c r="F35" i="16"/>
  <c r="F36" i="16"/>
  <c r="F37" i="16"/>
  <c r="F38" i="16"/>
  <c r="F39" i="16"/>
  <c r="F40" i="16"/>
  <c r="F41" i="16"/>
  <c r="F42" i="16"/>
  <c r="F43" i="16"/>
  <c r="F44" i="16"/>
  <c r="F45" i="16"/>
  <c r="F46" i="16"/>
  <c r="F47" i="16"/>
  <c r="F48" i="16"/>
  <c r="F49" i="16"/>
  <c r="F50" i="16"/>
  <c r="F51" i="16"/>
  <c r="F52" i="16"/>
  <c r="F53" i="16"/>
  <c r="F54" i="16"/>
  <c r="F55" i="16"/>
  <c r="F56" i="16"/>
  <c r="F57" i="16"/>
  <c r="F58" i="16"/>
  <c r="F59" i="16"/>
  <c r="F60" i="16"/>
  <c r="F61" i="16"/>
  <c r="F62" i="16"/>
  <c r="F63" i="16"/>
  <c r="F64" i="16"/>
  <c r="F65" i="16"/>
  <c r="F5" i="16"/>
  <c r="E10" i="16"/>
  <c r="E12" i="16"/>
  <c r="E13" i="16"/>
  <c r="E14" i="16"/>
  <c r="E15" i="16"/>
  <c r="E16" i="16"/>
  <c r="E17" i="16"/>
  <c r="E18" i="16"/>
  <c r="E19" i="16"/>
  <c r="E20" i="16"/>
  <c r="E21" i="16"/>
  <c r="E22" i="16"/>
  <c r="E23" i="16"/>
  <c r="E24" i="16"/>
  <c r="E25" i="16"/>
  <c r="E26" i="16"/>
  <c r="E27" i="16"/>
  <c r="E28" i="16"/>
  <c r="E29" i="16"/>
  <c r="E30" i="16"/>
  <c r="E31" i="16"/>
  <c r="E32" i="16"/>
  <c r="E33" i="16"/>
  <c r="E34" i="16"/>
  <c r="E35" i="16"/>
  <c r="E36" i="16"/>
  <c r="E37" i="16"/>
  <c r="E38" i="16"/>
  <c r="E39" i="16"/>
  <c r="E40" i="16"/>
  <c r="E41" i="16"/>
  <c r="E42" i="16"/>
  <c r="E43" i="16"/>
  <c r="E44" i="16"/>
  <c r="E45" i="16"/>
  <c r="E46" i="16"/>
  <c r="E47" i="16"/>
  <c r="E48" i="16"/>
  <c r="E49" i="16"/>
  <c r="E50" i="16"/>
  <c r="E51" i="16"/>
  <c r="E52" i="16"/>
  <c r="E53" i="16"/>
  <c r="E54" i="16"/>
  <c r="E55" i="16"/>
  <c r="E56" i="16"/>
  <c r="E57" i="16"/>
  <c r="E58" i="16"/>
  <c r="E59" i="16"/>
  <c r="E60" i="16"/>
  <c r="E61" i="16"/>
  <c r="E62" i="16"/>
  <c r="E63" i="16"/>
  <c r="E64" i="16"/>
  <c r="E65" i="16"/>
  <c r="E5" i="16"/>
  <c r="D5" i="16"/>
  <c r="C5" i="16"/>
  <c r="L5" i="16"/>
  <c r="Q7" i="5"/>
  <c r="A7" i="12"/>
  <c r="A8" i="12"/>
  <c r="A9" i="12"/>
  <c r="A10" i="12"/>
  <c r="A11" i="12"/>
  <c r="A12" i="12"/>
  <c r="A13" i="12"/>
  <c r="A14" i="12"/>
  <c r="A15" i="12"/>
  <c r="A16" i="12"/>
  <c r="A17" i="12"/>
  <c r="A18" i="12"/>
  <c r="A19" i="12"/>
  <c r="A20" i="12"/>
  <c r="A21" i="12"/>
  <c r="A22" i="12"/>
  <c r="A23" i="12"/>
  <c r="A24" i="12"/>
  <c r="A25" i="12"/>
  <c r="A26" i="12"/>
  <c r="A27" i="12"/>
  <c r="A28" i="12"/>
  <c r="A29" i="12"/>
  <c r="A30" i="12"/>
  <c r="A31" i="12"/>
  <c r="A32" i="12"/>
  <c r="A33" i="12"/>
  <c r="A34" i="12"/>
  <c r="A35" i="12"/>
  <c r="A36" i="12"/>
  <c r="A37" i="12"/>
  <c r="A38" i="12"/>
  <c r="A39" i="12"/>
  <c r="A40" i="12"/>
  <c r="A41" i="12"/>
  <c r="A42" i="12"/>
  <c r="A43" i="12"/>
  <c r="A44" i="12"/>
  <c r="A45" i="12"/>
  <c r="A46" i="12"/>
  <c r="A47" i="12"/>
  <c r="A48" i="12"/>
  <c r="A49" i="12"/>
  <c r="A50" i="12"/>
  <c r="A51" i="12"/>
  <c r="A52" i="12"/>
  <c r="A53" i="12"/>
  <c r="A54" i="12"/>
  <c r="A55" i="12"/>
  <c r="A56" i="12"/>
  <c r="A57" i="12"/>
  <c r="A58" i="12"/>
  <c r="A59" i="12"/>
  <c r="A60" i="12"/>
  <c r="A61" i="12"/>
  <c r="A62" i="12"/>
  <c r="A63" i="12"/>
  <c r="A64" i="12"/>
  <c r="A65" i="12"/>
  <c r="A66" i="12"/>
  <c r="A67" i="12"/>
  <c r="A68" i="12"/>
  <c r="A69" i="12"/>
  <c r="A70" i="12"/>
  <c r="A71" i="12"/>
  <c r="A72" i="12"/>
  <c r="A73" i="12"/>
  <c r="A74" i="12"/>
  <c r="A75" i="12"/>
  <c r="A76" i="12"/>
  <c r="A77" i="12"/>
  <c r="A78" i="12"/>
  <c r="A79" i="12"/>
  <c r="A80" i="12"/>
  <c r="A81" i="12"/>
  <c r="A82" i="12"/>
  <c r="A83" i="12"/>
  <c r="A84" i="12"/>
  <c r="A85" i="12"/>
  <c r="A86" i="12"/>
  <c r="A87" i="12"/>
  <c r="A88" i="12"/>
  <c r="A89" i="12"/>
  <c r="A90" i="12"/>
  <c r="A91" i="12"/>
  <c r="A92" i="12"/>
  <c r="A93" i="12"/>
  <c r="A94" i="12"/>
  <c r="A95" i="12"/>
  <c r="A96" i="12"/>
  <c r="A97" i="12"/>
  <c r="A98" i="12"/>
  <c r="A99" i="12"/>
  <c r="A100" i="12"/>
  <c r="A101" i="12"/>
  <c r="A102" i="12"/>
  <c r="A103" i="12"/>
  <c r="A104" i="12"/>
  <c r="A105" i="12"/>
  <c r="A106" i="12"/>
  <c r="A107" i="12"/>
  <c r="A108" i="12"/>
  <c r="A109" i="12"/>
  <c r="A110" i="12"/>
  <c r="A111" i="12"/>
  <c r="A112" i="12"/>
  <c r="A113" i="12"/>
  <c r="A114" i="12"/>
  <c r="A115" i="12"/>
  <c r="A116" i="12"/>
  <c r="A117" i="12"/>
  <c r="A118" i="12"/>
  <c r="A119" i="12"/>
  <c r="A120" i="12"/>
  <c r="A121" i="12"/>
  <c r="A122" i="12"/>
  <c r="A123" i="12"/>
  <c r="A124" i="12"/>
  <c r="A125" i="12"/>
  <c r="A126" i="12"/>
  <c r="A127" i="12"/>
  <c r="A128" i="12"/>
  <c r="A129" i="12"/>
  <c r="A130" i="12"/>
  <c r="A131" i="12"/>
  <c r="A132" i="12"/>
  <c r="A133" i="12"/>
  <c r="A134" i="12"/>
  <c r="A135" i="12"/>
  <c r="A136" i="12"/>
  <c r="A137" i="12"/>
  <c r="A138" i="12"/>
  <c r="A139" i="12"/>
  <c r="A140" i="12"/>
  <c r="A141" i="12"/>
  <c r="A142" i="12"/>
  <c r="A143" i="12"/>
  <c r="A144" i="12"/>
  <c r="A145" i="12"/>
  <c r="A146" i="12"/>
  <c r="A147" i="12"/>
  <c r="A148" i="12"/>
  <c r="A149" i="12"/>
  <c r="A150" i="12"/>
  <c r="A151" i="12"/>
  <c r="A152" i="12"/>
  <c r="A153" i="12"/>
  <c r="A154" i="12"/>
  <c r="A155" i="12"/>
  <c r="A156" i="12"/>
  <c r="A157" i="12"/>
  <c r="A158" i="12"/>
  <c r="A159" i="12"/>
  <c r="A160" i="12"/>
  <c r="A161" i="12"/>
  <c r="A162" i="12"/>
  <c r="A163" i="12"/>
  <c r="A164" i="12"/>
  <c r="A165" i="12"/>
  <c r="A166" i="12"/>
  <c r="A167" i="12"/>
  <c r="A168" i="12"/>
  <c r="A169" i="12"/>
  <c r="A170" i="12"/>
  <c r="A171" i="12"/>
  <c r="A172" i="12"/>
  <c r="A173" i="12"/>
  <c r="A174" i="12"/>
  <c r="A175" i="12"/>
  <c r="A176" i="12"/>
  <c r="A177" i="12"/>
  <c r="A178" i="12"/>
  <c r="A179" i="12"/>
  <c r="A180" i="12"/>
  <c r="A181" i="12"/>
  <c r="A182" i="12"/>
  <c r="A183" i="12"/>
  <c r="A184" i="12"/>
  <c r="A185" i="12"/>
  <c r="A186" i="12"/>
  <c r="A187" i="12"/>
  <c r="A188" i="12"/>
  <c r="A189" i="12"/>
  <c r="A190" i="12"/>
  <c r="A191" i="12"/>
  <c r="A192" i="12"/>
  <c r="A193" i="12"/>
  <c r="A194" i="12"/>
  <c r="A195" i="12"/>
  <c r="A196" i="12"/>
  <c r="A197" i="12"/>
  <c r="A198" i="12"/>
  <c r="A199" i="12"/>
  <c r="A200" i="12"/>
  <c r="A201" i="12"/>
  <c r="A202" i="12"/>
  <c r="A203" i="12"/>
  <c r="A204" i="12"/>
  <c r="A205" i="12"/>
  <c r="A206" i="12"/>
  <c r="A207" i="12"/>
  <c r="A208" i="12"/>
  <c r="A209" i="12"/>
  <c r="A210" i="12"/>
  <c r="A211" i="12"/>
  <c r="A212" i="12"/>
  <c r="A213" i="12"/>
  <c r="A214" i="12"/>
  <c r="A215" i="12"/>
  <c r="A216" i="12"/>
  <c r="A217" i="12"/>
  <c r="A218" i="12"/>
  <c r="A219" i="12"/>
  <c r="A220" i="12"/>
  <c r="A221" i="12"/>
  <c r="A222" i="12"/>
  <c r="A223" i="12"/>
  <c r="A224" i="12"/>
  <c r="A225" i="12"/>
  <c r="A226" i="12"/>
  <c r="A227" i="12"/>
  <c r="A228" i="12"/>
  <c r="A229" i="12"/>
  <c r="A230" i="12"/>
  <c r="A231" i="12"/>
  <c r="A232" i="12"/>
  <c r="A233" i="12"/>
  <c r="A234" i="12"/>
  <c r="A235" i="12"/>
  <c r="A236" i="12"/>
  <c r="A237" i="12"/>
  <c r="A238" i="12"/>
  <c r="A239" i="12"/>
  <c r="A240" i="12"/>
  <c r="A241" i="12"/>
  <c r="A242" i="12"/>
  <c r="A243" i="12"/>
  <c r="A244" i="12"/>
  <c r="A245" i="12"/>
  <c r="A246" i="12"/>
  <c r="A247" i="12"/>
  <c r="A248" i="12"/>
  <c r="A249" i="12"/>
  <c r="A250" i="12"/>
  <c r="A251" i="12"/>
  <c r="A252" i="12"/>
  <c r="A253" i="12"/>
  <c r="A254" i="12"/>
  <c r="A255" i="12"/>
  <c r="A256" i="12"/>
  <c r="A257" i="12"/>
  <c r="A258" i="12"/>
  <c r="A259" i="12"/>
  <c r="A260" i="12"/>
  <c r="A261" i="12"/>
  <c r="A262" i="12"/>
  <c r="A263" i="12"/>
  <c r="A264" i="12"/>
  <c r="A265" i="12"/>
  <c r="A266" i="12"/>
  <c r="A267" i="12"/>
  <c r="A268" i="12"/>
  <c r="A269" i="12"/>
  <c r="A270" i="12"/>
  <c r="A271" i="12"/>
  <c r="A272" i="12"/>
  <c r="A273" i="12"/>
  <c r="A274" i="12"/>
  <c r="A275" i="12"/>
  <c r="A276" i="12"/>
  <c r="A277" i="12"/>
  <c r="A278" i="12"/>
  <c r="A279" i="12"/>
  <c r="A280" i="12"/>
  <c r="A281" i="12"/>
  <c r="A282" i="12"/>
  <c r="A283" i="12"/>
  <c r="A284" i="12"/>
  <c r="A285" i="12"/>
  <c r="A286" i="12"/>
  <c r="A287" i="12"/>
  <c r="A288" i="12"/>
  <c r="A289" i="12"/>
  <c r="A290" i="12"/>
  <c r="A291" i="12"/>
  <c r="A292" i="12"/>
  <c r="A293" i="12"/>
  <c r="A294" i="12"/>
  <c r="A295" i="12"/>
  <c r="A296" i="12"/>
  <c r="A297" i="12"/>
  <c r="A298" i="12"/>
  <c r="A299" i="12"/>
  <c r="A300" i="12"/>
  <c r="A301" i="12"/>
  <c r="A302" i="12"/>
  <c r="A303" i="12"/>
  <c r="A304" i="12"/>
  <c r="A305" i="12"/>
  <c r="A306" i="12"/>
  <c r="A307" i="12"/>
  <c r="A308" i="12"/>
  <c r="A309" i="12"/>
  <c r="A310" i="12"/>
  <c r="A311" i="12"/>
  <c r="A312" i="12"/>
  <c r="A313" i="12"/>
  <c r="A314" i="12"/>
  <c r="A315" i="12"/>
  <c r="A316" i="12"/>
  <c r="A317" i="12"/>
  <c r="A318" i="12"/>
  <c r="A319" i="12"/>
  <c r="A320" i="12"/>
  <c r="A321" i="12"/>
  <c r="A322" i="12"/>
  <c r="A323" i="12"/>
  <c r="A324" i="12"/>
  <c r="A325" i="12"/>
  <c r="A326" i="12"/>
  <c r="A327" i="12"/>
  <c r="A328" i="12"/>
  <c r="A329" i="12"/>
  <c r="A330" i="12"/>
  <c r="A331" i="12"/>
  <c r="A332" i="12"/>
  <c r="A333" i="12"/>
  <c r="A334" i="12"/>
  <c r="A335" i="12"/>
  <c r="A336" i="12"/>
  <c r="A337" i="12"/>
  <c r="A338" i="12"/>
  <c r="A339" i="12"/>
  <c r="A340" i="12"/>
  <c r="A341" i="12"/>
  <c r="A342" i="12"/>
  <c r="A343" i="12"/>
  <c r="A344" i="12"/>
  <c r="A345" i="12"/>
  <c r="A346" i="12"/>
  <c r="A347" i="12"/>
  <c r="A348" i="12"/>
  <c r="A349" i="12"/>
  <c r="A350" i="12"/>
  <c r="A351" i="12"/>
  <c r="A352" i="12"/>
  <c r="A353" i="12"/>
  <c r="A354" i="12"/>
  <c r="A355" i="12"/>
  <c r="A356" i="12"/>
  <c r="A357" i="12"/>
  <c r="A358" i="12"/>
  <c r="A359" i="12"/>
  <c r="A360" i="12"/>
  <c r="A361" i="12"/>
  <c r="A362" i="12"/>
  <c r="A363" i="12"/>
  <c r="A364" i="12"/>
  <c r="A365" i="12"/>
  <c r="A366" i="12"/>
  <c r="A367" i="12"/>
  <c r="A368" i="12"/>
  <c r="A369" i="12"/>
  <c r="A370" i="12"/>
  <c r="A371" i="12"/>
  <c r="A372" i="12"/>
  <c r="A373" i="12"/>
  <c r="A374" i="12"/>
  <c r="A375" i="12"/>
  <c r="A376" i="12"/>
  <c r="A377" i="12"/>
  <c r="A378" i="12"/>
  <c r="A379" i="12"/>
  <c r="A380" i="12"/>
  <c r="A381" i="12"/>
  <c r="A382" i="12"/>
  <c r="A383" i="12"/>
  <c r="A384" i="12"/>
  <c r="A385" i="12"/>
  <c r="A386" i="12"/>
  <c r="A387" i="12"/>
  <c r="A388" i="12"/>
  <c r="A389" i="12"/>
  <c r="A390" i="12"/>
  <c r="A391" i="12"/>
  <c r="A392" i="12"/>
  <c r="A393" i="12"/>
  <c r="A394" i="12"/>
  <c r="A395" i="12"/>
  <c r="A396" i="12"/>
  <c r="A397" i="12"/>
  <c r="A398" i="12"/>
  <c r="A399" i="12"/>
  <c r="A400" i="12"/>
  <c r="A401" i="12"/>
  <c r="A402" i="12"/>
  <c r="A403" i="12"/>
  <c r="A404" i="12"/>
  <c r="A405" i="12"/>
  <c r="A406" i="12"/>
  <c r="A407" i="12"/>
  <c r="A408" i="12"/>
  <c r="A409" i="12"/>
  <c r="A410" i="12"/>
  <c r="A411" i="12"/>
  <c r="A412" i="12"/>
  <c r="A413" i="12"/>
  <c r="A414" i="12"/>
  <c r="A415" i="12"/>
  <c r="A416" i="12"/>
  <c r="A417" i="12"/>
  <c r="A418" i="12"/>
  <c r="A419" i="12"/>
  <c r="A420" i="12"/>
  <c r="A421" i="12"/>
  <c r="A422" i="12"/>
  <c r="A423" i="12"/>
  <c r="A424" i="12"/>
  <c r="A425" i="12"/>
  <c r="A426" i="12"/>
  <c r="A427" i="12"/>
  <c r="A428" i="12"/>
  <c r="A429" i="12"/>
  <c r="A430" i="12"/>
  <c r="A431" i="12"/>
  <c r="A432" i="12"/>
  <c r="A433" i="12"/>
  <c r="A434" i="12"/>
  <c r="A435" i="12"/>
  <c r="A436" i="12"/>
  <c r="A437" i="12"/>
  <c r="A438" i="12"/>
  <c r="A439" i="12"/>
  <c r="A440" i="12"/>
  <c r="A441" i="12"/>
  <c r="A442" i="12"/>
  <c r="A443" i="12"/>
  <c r="A444" i="12"/>
  <c r="A445" i="12"/>
  <c r="A446" i="12"/>
  <c r="A447" i="12"/>
  <c r="A448" i="12"/>
  <c r="A449" i="12"/>
  <c r="A450" i="12"/>
  <c r="A451" i="12"/>
  <c r="A452" i="12"/>
  <c r="A453" i="12"/>
  <c r="A454" i="12"/>
  <c r="A455" i="12"/>
  <c r="A456" i="12"/>
  <c r="A457" i="12"/>
  <c r="A458" i="12"/>
  <c r="A459" i="12"/>
  <c r="A460" i="12"/>
  <c r="A461" i="12"/>
  <c r="A462" i="12"/>
  <c r="A463" i="12"/>
  <c r="A464" i="12"/>
  <c r="A465" i="12"/>
  <c r="A466" i="12"/>
  <c r="A467" i="12"/>
  <c r="A468" i="12"/>
  <c r="A469" i="12"/>
  <c r="A470" i="12"/>
  <c r="A471" i="12"/>
  <c r="A472" i="12"/>
  <c r="A473" i="12"/>
  <c r="A474" i="12"/>
  <c r="A475" i="12"/>
  <c r="A476" i="12"/>
  <c r="A477" i="12"/>
  <c r="A478" i="12"/>
  <c r="A479" i="12"/>
  <c r="A480" i="12"/>
  <c r="A481" i="12"/>
  <c r="A482" i="12"/>
  <c r="A483" i="12"/>
  <c r="A484" i="12"/>
  <c r="A485" i="12"/>
  <c r="A486" i="12"/>
  <c r="A487" i="12"/>
  <c r="A488" i="12"/>
  <c r="A489" i="12"/>
  <c r="A490" i="12"/>
  <c r="A491" i="12"/>
  <c r="A492" i="12"/>
  <c r="A493" i="12"/>
  <c r="A494" i="12"/>
  <c r="A495" i="12"/>
  <c r="A496" i="12"/>
  <c r="A497" i="12"/>
  <c r="A498" i="12"/>
  <c r="A499" i="12"/>
  <c r="A500" i="12"/>
  <c r="A501" i="12"/>
  <c r="A502" i="12"/>
  <c r="A503" i="12"/>
  <c r="A504" i="12"/>
  <c r="A505" i="12"/>
  <c r="A506" i="12"/>
  <c r="A507" i="12"/>
  <c r="A508" i="12"/>
  <c r="A509" i="12"/>
  <c r="A510" i="12"/>
  <c r="A511" i="12"/>
  <c r="A512" i="12"/>
  <c r="A513" i="12"/>
  <c r="A514" i="12"/>
  <c r="A515" i="12"/>
  <c r="A516" i="12"/>
  <c r="A517" i="12"/>
  <c r="A518" i="12"/>
  <c r="A519" i="12"/>
  <c r="A520" i="12"/>
  <c r="A521" i="12"/>
  <c r="A522" i="12"/>
  <c r="A523" i="12"/>
  <c r="A524" i="12"/>
  <c r="A525" i="12"/>
  <c r="A526" i="12"/>
  <c r="A527" i="12"/>
  <c r="A528" i="12"/>
  <c r="A529" i="12"/>
  <c r="A530" i="12"/>
  <c r="A531" i="12"/>
  <c r="A532" i="12"/>
  <c r="A533" i="12"/>
  <c r="A534" i="12"/>
  <c r="A535" i="12"/>
  <c r="A536" i="12"/>
  <c r="A537" i="12"/>
  <c r="A538" i="12"/>
  <c r="A539" i="12"/>
  <c r="A540" i="12"/>
  <c r="A541" i="12"/>
  <c r="A542" i="12"/>
  <c r="A543" i="12"/>
  <c r="A544" i="12"/>
  <c r="A545" i="12"/>
  <c r="A546" i="12"/>
  <c r="A547" i="12"/>
  <c r="A548" i="12"/>
  <c r="A549" i="12"/>
  <c r="A550" i="12"/>
  <c r="A551" i="12"/>
  <c r="A552" i="12"/>
  <c r="A553" i="12"/>
  <c r="A554" i="12"/>
  <c r="A555" i="12"/>
  <c r="A556" i="12"/>
  <c r="A557" i="12"/>
  <c r="A558" i="12"/>
  <c r="A559" i="12"/>
  <c r="A560" i="12"/>
  <c r="A561" i="12"/>
  <c r="A562" i="12"/>
  <c r="A563" i="12"/>
  <c r="A564" i="12"/>
  <c r="A565" i="12"/>
  <c r="A566" i="12"/>
  <c r="A567" i="12"/>
  <c r="A568" i="12"/>
  <c r="A569" i="12"/>
  <c r="A570" i="12"/>
  <c r="A571" i="12"/>
  <c r="A572" i="12"/>
  <c r="A573" i="12"/>
  <c r="A574" i="12"/>
  <c r="A575" i="12"/>
  <c r="A576" i="12"/>
  <c r="A577" i="12"/>
  <c r="A578" i="12"/>
  <c r="A579" i="12"/>
  <c r="A580" i="12"/>
  <c r="A581" i="12"/>
  <c r="A582" i="12"/>
  <c r="A583" i="12"/>
  <c r="A584" i="12"/>
  <c r="A585" i="12"/>
  <c r="A586" i="12"/>
  <c r="A587" i="12"/>
  <c r="A588" i="12"/>
  <c r="A589" i="12"/>
  <c r="A590" i="12"/>
  <c r="A591" i="12"/>
  <c r="A592" i="12"/>
  <c r="A593" i="12"/>
  <c r="A594" i="12"/>
  <c r="A595" i="12"/>
  <c r="A596" i="12"/>
  <c r="A597" i="12"/>
  <c r="A598" i="12"/>
  <c r="A599" i="12"/>
  <c r="A600" i="12"/>
  <c r="A601" i="12"/>
  <c r="A602" i="12"/>
  <c r="A603" i="12"/>
  <c r="A604" i="12"/>
  <c r="A605" i="12"/>
  <c r="A606" i="12"/>
  <c r="A607" i="12"/>
  <c r="A608" i="12"/>
  <c r="A609" i="12"/>
  <c r="A610" i="12"/>
  <c r="A611" i="12"/>
  <c r="A612" i="12"/>
  <c r="A613" i="12"/>
  <c r="A614" i="12"/>
  <c r="A615" i="12"/>
  <c r="A616" i="12"/>
  <c r="A617" i="12"/>
  <c r="A618" i="12"/>
  <c r="A619" i="12"/>
  <c r="A620" i="12"/>
  <c r="A621" i="12"/>
  <c r="A622" i="12"/>
  <c r="A623" i="12"/>
  <c r="A624" i="12"/>
  <c r="A625" i="12"/>
  <c r="A626" i="12"/>
  <c r="A627" i="12"/>
  <c r="A628" i="12"/>
  <c r="A629" i="12"/>
  <c r="A630" i="12"/>
  <c r="A631" i="12"/>
  <c r="A632" i="12"/>
  <c r="A633" i="12"/>
  <c r="A634" i="12"/>
  <c r="A635" i="12"/>
  <c r="A636" i="12"/>
  <c r="A637" i="12"/>
  <c r="A638" i="12"/>
  <c r="A639" i="12"/>
  <c r="A640" i="12"/>
  <c r="A641" i="12"/>
  <c r="A642" i="12"/>
  <c r="A643" i="12"/>
  <c r="A644" i="12"/>
  <c r="A645" i="12"/>
  <c r="A646" i="12"/>
  <c r="A647" i="12"/>
  <c r="A648" i="12"/>
  <c r="A649" i="12"/>
  <c r="A650" i="12"/>
  <c r="A651" i="12"/>
  <c r="A652" i="12"/>
  <c r="A653" i="12"/>
  <c r="A654" i="12"/>
  <c r="A655" i="12"/>
  <c r="A656" i="12"/>
  <c r="A657" i="12"/>
  <c r="A658" i="12"/>
  <c r="A659" i="12"/>
  <c r="A660" i="12"/>
  <c r="A661" i="12"/>
  <c r="A662" i="12"/>
  <c r="A663" i="12"/>
  <c r="A664" i="12"/>
  <c r="A665" i="12"/>
  <c r="A666" i="12"/>
  <c r="A667" i="12"/>
  <c r="A668" i="12"/>
  <c r="A669" i="12"/>
  <c r="A670" i="12"/>
  <c r="A671" i="12"/>
  <c r="A672" i="12"/>
  <c r="A673" i="12"/>
  <c r="A674" i="12"/>
  <c r="A675" i="12"/>
  <c r="A676" i="12"/>
  <c r="A677" i="12"/>
  <c r="A678" i="12"/>
  <c r="A679" i="12"/>
  <c r="A680" i="12"/>
  <c r="A681" i="12"/>
  <c r="A682" i="12"/>
  <c r="A683" i="12"/>
  <c r="A684" i="12"/>
  <c r="A685" i="12"/>
  <c r="A686" i="12"/>
  <c r="A687" i="12"/>
  <c r="A688" i="12"/>
  <c r="A689" i="12"/>
  <c r="A690" i="12"/>
  <c r="A691" i="12"/>
  <c r="A692" i="12"/>
  <c r="A693" i="12"/>
  <c r="A694" i="12"/>
  <c r="A695" i="12"/>
  <c r="A696" i="12"/>
  <c r="A697" i="12"/>
  <c r="A698" i="12"/>
  <c r="A699" i="12"/>
  <c r="A700" i="12"/>
  <c r="A701" i="12"/>
  <c r="A702" i="12"/>
  <c r="A703" i="12"/>
  <c r="A704" i="12"/>
  <c r="A705" i="12"/>
  <c r="A706" i="12"/>
  <c r="A707" i="12"/>
  <c r="A708" i="12"/>
  <c r="A709" i="12"/>
  <c r="A710" i="12"/>
  <c r="A711" i="12"/>
  <c r="A712" i="12"/>
  <c r="A713" i="12"/>
  <c r="A714" i="12"/>
  <c r="A715" i="12"/>
  <c r="A716" i="12"/>
  <c r="A717" i="12"/>
  <c r="A718" i="12"/>
  <c r="A719" i="12"/>
  <c r="A720" i="12"/>
  <c r="A721" i="12"/>
  <c r="A722" i="12"/>
  <c r="A723" i="12"/>
  <c r="A724" i="12"/>
  <c r="A725" i="12"/>
  <c r="A726" i="12"/>
  <c r="A727" i="12"/>
  <c r="A728" i="12"/>
  <c r="A729" i="12"/>
  <c r="A730" i="12"/>
  <c r="A731" i="12"/>
  <c r="A732" i="12"/>
  <c r="A733" i="12"/>
  <c r="A734" i="12"/>
  <c r="A735" i="12"/>
  <c r="A736" i="12"/>
  <c r="A737" i="12"/>
  <c r="A738" i="12"/>
  <c r="A739" i="12"/>
  <c r="A740" i="12"/>
  <c r="A741" i="12"/>
  <c r="A742" i="12"/>
  <c r="A743" i="12"/>
  <c r="A744" i="12"/>
  <c r="A745" i="12"/>
  <c r="A746" i="12"/>
  <c r="A747" i="12"/>
  <c r="A748" i="12"/>
  <c r="A749" i="12"/>
  <c r="A750" i="12"/>
  <c r="A751" i="12"/>
  <c r="A752" i="12"/>
  <c r="A753" i="12"/>
  <c r="A754" i="12"/>
  <c r="A755" i="12"/>
  <c r="A756" i="12"/>
  <c r="A757" i="12"/>
  <c r="A758" i="12"/>
  <c r="A759" i="12"/>
  <c r="A760" i="12"/>
  <c r="A761" i="12"/>
  <c r="A762" i="12"/>
  <c r="A763" i="12"/>
  <c r="A764" i="12"/>
  <c r="A765" i="12"/>
  <c r="A766" i="12"/>
  <c r="A767" i="12"/>
  <c r="A768" i="12"/>
  <c r="A769" i="12"/>
  <c r="A770" i="12"/>
  <c r="A771" i="12"/>
  <c r="A772" i="12"/>
  <c r="A773" i="12"/>
  <c r="A774" i="12"/>
  <c r="A775" i="12"/>
  <c r="A776" i="12"/>
  <c r="A777" i="12"/>
  <c r="A778" i="12"/>
  <c r="A779" i="12"/>
  <c r="A780" i="12"/>
  <c r="A781" i="12"/>
  <c r="A782" i="12"/>
  <c r="A783" i="12"/>
  <c r="A784" i="12"/>
  <c r="A785" i="12"/>
  <c r="A786" i="12"/>
  <c r="A787" i="12"/>
  <c r="A788" i="12"/>
  <c r="A789" i="12"/>
  <c r="A790" i="12"/>
  <c r="A791" i="12"/>
  <c r="A792" i="12"/>
  <c r="A793" i="12"/>
  <c r="A794" i="12"/>
  <c r="A795" i="12"/>
  <c r="A796" i="12"/>
  <c r="A797" i="12"/>
  <c r="A798" i="12"/>
  <c r="A799" i="12"/>
  <c r="A800" i="12"/>
  <c r="A801" i="12"/>
  <c r="A802" i="12"/>
  <c r="A803" i="12"/>
  <c r="A804" i="12"/>
  <c r="A805" i="12"/>
  <c r="A806" i="12"/>
  <c r="A807" i="12"/>
  <c r="A808" i="12"/>
  <c r="A809" i="12"/>
  <c r="A810" i="12"/>
  <c r="A811" i="12"/>
  <c r="A812" i="12"/>
  <c r="A813" i="12"/>
  <c r="A814" i="12"/>
  <c r="A815" i="12"/>
  <c r="A816" i="12"/>
  <c r="A817" i="12"/>
  <c r="A818" i="12"/>
  <c r="A819" i="12"/>
  <c r="A820" i="12"/>
  <c r="A821" i="12"/>
  <c r="A822" i="12"/>
  <c r="A823" i="12"/>
  <c r="A824" i="12"/>
  <c r="A825" i="12"/>
  <c r="A826" i="12"/>
  <c r="A827" i="12"/>
  <c r="A828" i="12"/>
  <c r="A829" i="12"/>
  <c r="A830" i="12"/>
  <c r="A831" i="12"/>
  <c r="A832" i="12"/>
  <c r="A833" i="12"/>
  <c r="A834" i="12"/>
  <c r="A835" i="12"/>
  <c r="A836" i="12"/>
  <c r="A837" i="12"/>
  <c r="A838" i="12"/>
  <c r="A839" i="12"/>
  <c r="A840" i="12"/>
  <c r="A841" i="12"/>
  <c r="A842" i="12"/>
  <c r="A843" i="12"/>
  <c r="A844" i="12"/>
  <c r="A845" i="12"/>
  <c r="A846" i="12"/>
  <c r="A847" i="12"/>
  <c r="A848" i="12"/>
  <c r="A849" i="12"/>
  <c r="A850" i="12"/>
  <c r="A851" i="12"/>
  <c r="A852" i="12"/>
  <c r="A853" i="12"/>
  <c r="A854" i="12"/>
  <c r="A855" i="12"/>
  <c r="A856" i="12"/>
  <c r="A857" i="12"/>
  <c r="A858" i="12"/>
  <c r="A859" i="12"/>
  <c r="A860" i="12"/>
  <c r="A861" i="12"/>
  <c r="A862" i="12"/>
  <c r="A863" i="12"/>
  <c r="A864" i="12"/>
  <c r="A865" i="12"/>
  <c r="A866" i="12"/>
  <c r="A867" i="12"/>
  <c r="A868" i="12"/>
  <c r="A869" i="12"/>
  <c r="A870" i="12"/>
  <c r="A871" i="12"/>
  <c r="A872" i="12"/>
  <c r="A873" i="12"/>
  <c r="A874" i="12"/>
  <c r="A875" i="12"/>
  <c r="A876" i="12"/>
  <c r="A877" i="12"/>
  <c r="A878" i="12"/>
  <c r="A879" i="12"/>
  <c r="A880" i="12"/>
  <c r="A881" i="12"/>
  <c r="A882" i="12"/>
  <c r="A883" i="12"/>
  <c r="A884" i="12"/>
  <c r="A885" i="12"/>
  <c r="A886" i="12"/>
  <c r="A887" i="12"/>
  <c r="A888" i="12"/>
  <c r="A889" i="12"/>
  <c r="A890" i="12"/>
  <c r="A891" i="12"/>
  <c r="A892" i="12"/>
  <c r="A893" i="12"/>
  <c r="A894" i="12"/>
  <c r="A895" i="12"/>
  <c r="A896" i="12"/>
  <c r="A897" i="12"/>
  <c r="A898" i="12"/>
  <c r="A899" i="12"/>
  <c r="A900" i="12"/>
  <c r="A901" i="12"/>
  <c r="A902" i="12"/>
  <c r="A903" i="12"/>
  <c r="A904" i="12"/>
  <c r="A905" i="12"/>
  <c r="A906" i="12"/>
  <c r="A907" i="12"/>
  <c r="A908" i="12"/>
  <c r="A909" i="12"/>
  <c r="A910" i="12"/>
  <c r="A911" i="12"/>
  <c r="A912" i="12"/>
  <c r="A913" i="12"/>
  <c r="A914" i="12"/>
  <c r="A915" i="12"/>
  <c r="A916" i="12"/>
  <c r="A917" i="12"/>
  <c r="A918" i="12"/>
  <c r="A919" i="12"/>
  <c r="A920" i="12"/>
  <c r="A921" i="12"/>
  <c r="A922" i="12"/>
  <c r="A923" i="12"/>
  <c r="A924" i="12"/>
  <c r="A925" i="12"/>
  <c r="A926" i="12"/>
  <c r="A927" i="12"/>
  <c r="A928" i="12"/>
  <c r="A929" i="12"/>
  <c r="A930" i="12"/>
  <c r="A931" i="12"/>
  <c r="A932" i="12"/>
  <c r="A933" i="12"/>
  <c r="A934" i="12"/>
  <c r="A935" i="12"/>
  <c r="A936" i="12"/>
  <c r="A937" i="12"/>
  <c r="A938" i="12"/>
  <c r="A939" i="12"/>
  <c r="A940" i="12"/>
  <c r="A941" i="12"/>
  <c r="A942" i="12"/>
  <c r="A943" i="12"/>
  <c r="A944" i="12"/>
  <c r="A945" i="12"/>
  <c r="A946" i="12"/>
  <c r="A947" i="12"/>
  <c r="A948" i="12"/>
  <c r="A949" i="12"/>
  <c r="A950" i="12"/>
  <c r="A951" i="12"/>
  <c r="A952" i="12"/>
  <c r="A953" i="12"/>
  <c r="A954" i="12"/>
  <c r="A955" i="12"/>
  <c r="A956" i="12"/>
  <c r="A957" i="12"/>
  <c r="A958" i="12"/>
  <c r="A959" i="12"/>
  <c r="A960" i="12"/>
  <c r="A961" i="12"/>
  <c r="A962" i="12"/>
  <c r="A963" i="12"/>
  <c r="A964" i="12"/>
  <c r="A965" i="12"/>
  <c r="A966" i="12"/>
  <c r="A967" i="12"/>
  <c r="A968" i="12"/>
  <c r="A969" i="12"/>
  <c r="A970" i="12"/>
  <c r="A971" i="12"/>
  <c r="A972" i="12"/>
  <c r="A973" i="12"/>
  <c r="A974" i="12"/>
  <c r="A975" i="12"/>
  <c r="A976" i="12"/>
  <c r="A977" i="12"/>
  <c r="A978" i="12"/>
  <c r="A979" i="12"/>
  <c r="A980" i="12"/>
  <c r="A981" i="12"/>
  <c r="A982" i="12"/>
  <c r="A983" i="12"/>
  <c r="A984" i="12"/>
  <c r="A985" i="12"/>
  <c r="A986" i="12"/>
  <c r="A987" i="12"/>
  <c r="A988" i="12"/>
  <c r="A989" i="12"/>
  <c r="A990" i="12"/>
  <c r="A991" i="12"/>
  <c r="A992" i="12"/>
  <c r="A993" i="12"/>
  <c r="A994" i="12"/>
  <c r="A995" i="12"/>
  <c r="A996" i="12"/>
  <c r="A997" i="12"/>
  <c r="A998" i="12"/>
  <c r="A999" i="12"/>
  <c r="A1000" i="12"/>
  <c r="A1001" i="12"/>
  <c r="A1002" i="12"/>
  <c r="A1003" i="12"/>
  <c r="A1004" i="12"/>
  <c r="A1005" i="12"/>
  <c r="A1006" i="12"/>
  <c r="A1007" i="12"/>
  <c r="A1008" i="12"/>
  <c r="A1009" i="12"/>
  <c r="A1010" i="12"/>
  <c r="A1011" i="12"/>
  <c r="A1012" i="12"/>
  <c r="A1013" i="12"/>
  <c r="A1014" i="12"/>
  <c r="A1015" i="12"/>
  <c r="A1016" i="12"/>
  <c r="A1017" i="12"/>
  <c r="A1018" i="12"/>
  <c r="A1019" i="12"/>
  <c r="A1020" i="12"/>
  <c r="A1021" i="12"/>
  <c r="A1022" i="12"/>
  <c r="A1023" i="12"/>
  <c r="A1024" i="12"/>
  <c r="A1025" i="12"/>
  <c r="A1026" i="12"/>
  <c r="A1027" i="12"/>
  <c r="A1028" i="12"/>
  <c r="A1029" i="12"/>
  <c r="A1030" i="12"/>
  <c r="A1031" i="12"/>
  <c r="A1032" i="12"/>
  <c r="A1033" i="12"/>
  <c r="A1034" i="12"/>
  <c r="A1035" i="12"/>
  <c r="A1036" i="12"/>
  <c r="A1037" i="12"/>
  <c r="A1038" i="12"/>
  <c r="A1039" i="12"/>
  <c r="A1040" i="12"/>
  <c r="A1041" i="12"/>
  <c r="A1042" i="12"/>
  <c r="A1043" i="12"/>
  <c r="A1044" i="12"/>
  <c r="A1045" i="12"/>
  <c r="A1046" i="12"/>
  <c r="A1047" i="12"/>
  <c r="A1048" i="12"/>
  <c r="A1049" i="12"/>
  <c r="A1050" i="12"/>
  <c r="A1051" i="12"/>
  <c r="A1052" i="12"/>
  <c r="A1053" i="12"/>
  <c r="A1054" i="12"/>
  <c r="A1055" i="12"/>
  <c r="A1056" i="12"/>
  <c r="A1057" i="12"/>
  <c r="A1058" i="12"/>
  <c r="A1059" i="12"/>
  <c r="A1060" i="12"/>
  <c r="A1061" i="12"/>
  <c r="A1062" i="12"/>
  <c r="A1063" i="12"/>
  <c r="A1064" i="12"/>
  <c r="A1065" i="12"/>
  <c r="A1066" i="12"/>
  <c r="A1067" i="12"/>
  <c r="A1068" i="12"/>
  <c r="A1069" i="12"/>
  <c r="A1070" i="12"/>
  <c r="A1071" i="12"/>
  <c r="A1072" i="12"/>
  <c r="A1073" i="12"/>
  <c r="A1074" i="12"/>
  <c r="A1075" i="12"/>
  <c r="A1076" i="12"/>
  <c r="A1077" i="12"/>
  <c r="A1078" i="12"/>
  <c r="A1079" i="12"/>
  <c r="A1080" i="12"/>
  <c r="A1081" i="12"/>
  <c r="A1082" i="12"/>
  <c r="A1083" i="12"/>
  <c r="A1084" i="12"/>
  <c r="A1085" i="12"/>
  <c r="A1086" i="12"/>
  <c r="A1087" i="12"/>
  <c r="A1088" i="12"/>
  <c r="A1089" i="12"/>
  <c r="A1090" i="12"/>
  <c r="A1091" i="12"/>
  <c r="A1092" i="12"/>
  <c r="A1093" i="12"/>
  <c r="A1094" i="12"/>
  <c r="A1095" i="12"/>
  <c r="A1096" i="12"/>
  <c r="A1097" i="12"/>
  <c r="A1098" i="12"/>
  <c r="A1099" i="12"/>
  <c r="A1100" i="12"/>
  <c r="A1101" i="12"/>
  <c r="A1102" i="12"/>
  <c r="A1103" i="12"/>
  <c r="A1104" i="12"/>
  <c r="A1105" i="12"/>
  <c r="A1106" i="12"/>
  <c r="A1107" i="12"/>
  <c r="A1108" i="12"/>
  <c r="A1109" i="12"/>
  <c r="A1110" i="12"/>
  <c r="A1111" i="12"/>
  <c r="A1112" i="12"/>
  <c r="A1113" i="12"/>
  <c r="A1114" i="12"/>
  <c r="A1115" i="12"/>
  <c r="A1116" i="12"/>
  <c r="A1117" i="12"/>
  <c r="A1118" i="12"/>
  <c r="A1119" i="12"/>
  <c r="A1120" i="12"/>
  <c r="A1121" i="12"/>
  <c r="A1122" i="12"/>
  <c r="A1123" i="12"/>
  <c r="A1124" i="12"/>
  <c r="A1125" i="12"/>
  <c r="A1126" i="12"/>
  <c r="A1127" i="12"/>
  <c r="A1128" i="12"/>
  <c r="A1129" i="12"/>
  <c r="A1130" i="12"/>
  <c r="A1131" i="12"/>
  <c r="A1132" i="12"/>
  <c r="A1133" i="12"/>
  <c r="A1134" i="12"/>
  <c r="A1135" i="12"/>
  <c r="A1136" i="12"/>
  <c r="A1137" i="12"/>
  <c r="A1138" i="12"/>
  <c r="A1139" i="12"/>
  <c r="A1140" i="12"/>
  <c r="A1141" i="12"/>
  <c r="A1142" i="12"/>
  <c r="A1143" i="12"/>
  <c r="A1144" i="12"/>
  <c r="A1145" i="12"/>
  <c r="A1146" i="12"/>
  <c r="A1147" i="12"/>
  <c r="A1148" i="12"/>
  <c r="A1149" i="12"/>
  <c r="A1150" i="12"/>
  <c r="A1151" i="12"/>
  <c r="A1152" i="12"/>
  <c r="A1153" i="12"/>
  <c r="A1154" i="12"/>
  <c r="A1155" i="12"/>
  <c r="A1156" i="12"/>
  <c r="A1157" i="12"/>
  <c r="A1158" i="12"/>
  <c r="A1159" i="12"/>
  <c r="A1160" i="12"/>
  <c r="A1161" i="12"/>
  <c r="A1162" i="12"/>
  <c r="T3" i="16"/>
  <c r="Y3" i="16"/>
  <c r="V3" i="16"/>
  <c r="AE3" i="16"/>
  <c r="A6" i="12"/>
  <c r="B2" i="12"/>
  <c r="R7" i="5"/>
  <c r="S7" i="5"/>
  <c r="W7" i="5"/>
  <c r="V7" i="5"/>
  <c r="G6" i="14"/>
  <c r="G7" i="14"/>
  <c r="G8" i="14"/>
  <c r="G9" i="14"/>
  <c r="G10" i="14"/>
  <c r="G11" i="14"/>
  <c r="G12" i="14"/>
  <c r="G13" i="14"/>
  <c r="G14" i="14"/>
  <c r="G15" i="14"/>
  <c r="G16" i="14"/>
  <c r="G17" i="14"/>
  <c r="G18" i="14"/>
  <c r="G19" i="14"/>
  <c r="G20" i="14"/>
  <c r="G21" i="14"/>
  <c r="G22" i="14"/>
  <c r="G23" i="14"/>
  <c r="G24" i="14"/>
  <c r="G25" i="14"/>
  <c r="G26" i="14"/>
  <c r="G27" i="14"/>
  <c r="G28" i="14"/>
  <c r="G29" i="14"/>
  <c r="G30" i="14"/>
  <c r="G31" i="14"/>
  <c r="G32" i="14"/>
  <c r="G33" i="14"/>
  <c r="G34" i="14"/>
  <c r="G35" i="14"/>
  <c r="G36" i="14"/>
  <c r="G37" i="14"/>
  <c r="G38" i="14"/>
  <c r="G39" i="14"/>
  <c r="G40" i="14"/>
  <c r="G41" i="14"/>
  <c r="G42" i="14"/>
  <c r="G43" i="14"/>
  <c r="G44" i="14"/>
  <c r="G45" i="14"/>
  <c r="G46" i="14"/>
  <c r="G47" i="14"/>
  <c r="G48" i="14"/>
  <c r="G49" i="14"/>
  <c r="G50" i="14"/>
  <c r="G51" i="14"/>
  <c r="G52" i="14"/>
  <c r="G53" i="14"/>
  <c r="G54" i="14"/>
  <c r="G55" i="14"/>
  <c r="G56" i="14"/>
  <c r="G57" i="14"/>
  <c r="G58" i="14"/>
  <c r="G59" i="14"/>
  <c r="G60" i="14"/>
  <c r="G61" i="14"/>
  <c r="G62" i="14"/>
  <c r="G63" i="14"/>
  <c r="G64" i="14"/>
  <c r="G65" i="14"/>
  <c r="A61" i="16"/>
  <c r="A62" i="16"/>
  <c r="A63" i="16"/>
  <c r="A64" i="16"/>
  <c r="A65" i="16"/>
  <c r="T7" i="5"/>
  <c r="U7" i="5"/>
  <c r="P7" i="5"/>
  <c r="J7" i="5"/>
  <c r="K7" i="5"/>
  <c r="L7" i="5"/>
  <c r="M7" i="5"/>
  <c r="N7" i="5"/>
  <c r="O7" i="5"/>
  <c r="O5" i="12"/>
  <c r="N7" i="18"/>
  <c r="P5" i="12"/>
  <c r="O7" i="18"/>
  <c r="Q5" i="12"/>
  <c r="P7" i="18"/>
  <c r="N5" i="12"/>
  <c r="M7" i="18"/>
  <c r="M5" i="12"/>
  <c r="L7" i="18"/>
  <c r="B2" i="16"/>
  <c r="E2" i="16"/>
  <c r="B7" i="5"/>
  <c r="A7" i="5"/>
  <c r="D7" i="18"/>
  <c r="C7" i="18"/>
  <c r="K7" i="18"/>
  <c r="J7" i="18"/>
  <c r="C5" i="14"/>
  <c r="E7" i="18"/>
  <c r="F5" i="14"/>
  <c r="H7" i="18"/>
  <c r="D5" i="14"/>
  <c r="F7" i="18"/>
  <c r="E5" i="14"/>
  <c r="G7" i="18"/>
  <c r="I7" i="18"/>
  <c r="AB7" i="18"/>
  <c r="AA7" i="18"/>
  <c r="Z7" i="18"/>
  <c r="Y7" i="18"/>
  <c r="X7" i="18"/>
  <c r="W7" i="18"/>
  <c r="V7" i="18"/>
  <c r="U7" i="18"/>
  <c r="T7" i="18"/>
  <c r="S7" i="18"/>
  <c r="R7" i="18"/>
  <c r="Q7" i="18"/>
  <c r="AG7" i="18"/>
  <c r="AH7" i="18"/>
  <c r="AI7" i="18"/>
  <c r="AJ7" i="18"/>
  <c r="AK7" i="18"/>
  <c r="L5" i="13"/>
  <c r="M5" i="13"/>
  <c r="N5" i="13"/>
  <c r="O5" i="13"/>
  <c r="AL7" i="18"/>
  <c r="AM7" i="18"/>
  <c r="AF7" i="18"/>
  <c r="AE7" i="18"/>
  <c r="AD7" i="18"/>
  <c r="AC7" i="18"/>
  <c r="G5" i="14"/>
  <c r="A27" i="16"/>
  <c r="A28" i="16"/>
  <c r="A29" i="16"/>
  <c r="A30" i="16"/>
  <c r="A31" i="16"/>
  <c r="A32" i="16"/>
  <c r="A33" i="16"/>
  <c r="A34" i="16"/>
  <c r="A35" i="16"/>
  <c r="A36" i="16"/>
  <c r="A37" i="16"/>
  <c r="A38" i="16"/>
  <c r="A39" i="16"/>
  <c r="A40" i="16"/>
  <c r="A41" i="16"/>
  <c r="A42" i="16"/>
  <c r="A43" i="16"/>
  <c r="A44" i="16"/>
  <c r="A45" i="16"/>
  <c r="A46" i="16"/>
  <c r="A47" i="16"/>
  <c r="A48" i="16"/>
  <c r="A49" i="16"/>
  <c r="A50" i="16"/>
  <c r="A51" i="16"/>
  <c r="A52" i="16"/>
  <c r="A53" i="16"/>
  <c r="A54" i="16"/>
  <c r="A55" i="16"/>
  <c r="A56" i="16"/>
  <c r="A57" i="16"/>
  <c r="A58" i="16"/>
  <c r="A59" i="16"/>
  <c r="A60" i="16"/>
  <c r="A26" i="16"/>
  <c r="A25" i="16"/>
  <c r="A24" i="16"/>
  <c r="A23" i="16"/>
  <c r="A22" i="16"/>
  <c r="A21" i="16"/>
  <c r="A20" i="16"/>
  <c r="A19" i="16"/>
  <c r="A18" i="16"/>
  <c r="A17" i="16"/>
  <c r="A16" i="16"/>
  <c r="A15" i="16"/>
  <c r="A14" i="16"/>
  <c r="A13" i="16"/>
  <c r="A12" i="16"/>
  <c r="A11" i="16"/>
  <c r="A10" i="16"/>
  <c r="A9" i="16"/>
  <c r="A8" i="16"/>
  <c r="A7" i="16"/>
  <c r="A6" i="16"/>
  <c r="E2" i="14"/>
  <c r="H7" i="5"/>
  <c r="E7" i="5"/>
  <c r="J5" i="13"/>
  <c r="I5" i="13"/>
  <c r="F5" i="13"/>
  <c r="B2" i="13"/>
  <c r="E2" i="13"/>
  <c r="A7" i="13"/>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6" i="13"/>
  <c r="D5" i="13"/>
  <c r="E5" i="13"/>
  <c r="G5" i="13"/>
  <c r="H5" i="13"/>
  <c r="K5" i="13"/>
  <c r="C5" i="13"/>
  <c r="D7" i="5"/>
  <c r="AG7" i="5"/>
  <c r="AF7" i="5"/>
  <c r="AA7" i="5"/>
  <c r="Y7" i="5"/>
  <c r="I7" i="5"/>
  <c r="G7" i="5"/>
  <c r="Z7" i="5"/>
  <c r="X7" i="5"/>
  <c r="F7" i="5"/>
  <c r="AB7" i="5"/>
  <c r="R5" i="12"/>
  <c r="E2" i="12"/>
  <c r="K5" i="12"/>
  <c r="L5" i="12"/>
  <c r="C7" i="5"/>
  <c r="AC7" i="5"/>
</calcChain>
</file>

<file path=xl/comments1.xml><?xml version="1.0" encoding="utf-8"?>
<comments xmlns="http://schemas.openxmlformats.org/spreadsheetml/2006/main">
  <authors>
    <author>User</author>
  </authors>
  <commentList>
    <comment ref="C3" authorId="0">
      <text>
        <r>
          <rPr>
            <b/>
            <sz val="9"/>
            <color indexed="81"/>
            <rFont val="細明體"/>
            <family val="3"/>
            <charset val="136"/>
          </rPr>
          <t>本表格針對縣內所有公立國民小學進行調查填報。開班數以「班」為單位，請以最符合實際執行形之辦理時段擇一欄選填，並請填入阿拉伯數字</t>
        </r>
        <r>
          <rPr>
            <b/>
            <sz val="9"/>
            <color indexed="81"/>
            <rFont val="Tahoma"/>
            <family val="2"/>
          </rPr>
          <t>1</t>
        </r>
        <r>
          <rPr>
            <b/>
            <sz val="9"/>
            <color indexed="81"/>
            <rFont val="細明體"/>
            <family val="3"/>
            <charset val="136"/>
          </rPr>
          <t>，勿填國字。</t>
        </r>
      </text>
    </comment>
  </commentList>
</comments>
</file>

<file path=xl/comments2.xml><?xml version="1.0" encoding="utf-8"?>
<comments xmlns="http://schemas.openxmlformats.org/spreadsheetml/2006/main">
  <authors>
    <author>User</author>
  </authors>
  <commentList>
    <comment ref="M2" authorId="0">
      <text>
        <r>
          <rPr>
            <b/>
            <sz val="9"/>
            <color indexed="81"/>
            <rFont val="細明體"/>
            <family val="3"/>
            <charset val="136"/>
          </rPr>
          <t>補助學生身份別不重複填報為原則，請以</t>
        </r>
        <r>
          <rPr>
            <b/>
            <sz val="9"/>
            <color indexed="81"/>
            <rFont val="Tahoma"/>
            <family val="2"/>
          </rPr>
          <t xml:space="preserve"> 1.</t>
        </r>
        <r>
          <rPr>
            <b/>
            <sz val="9"/>
            <color indexed="81"/>
            <rFont val="細明體"/>
            <family val="3"/>
            <charset val="136"/>
          </rPr>
          <t>低收入戶</t>
        </r>
        <r>
          <rPr>
            <b/>
            <sz val="9"/>
            <color indexed="81"/>
            <rFont val="Tahoma"/>
            <family val="2"/>
          </rPr>
          <t xml:space="preserve"> 2.</t>
        </r>
        <r>
          <rPr>
            <b/>
            <sz val="9"/>
            <color indexed="81"/>
            <rFont val="細明體"/>
            <family val="3"/>
            <charset val="136"/>
          </rPr>
          <t>身心障礙</t>
        </r>
        <r>
          <rPr>
            <b/>
            <sz val="9"/>
            <color indexed="81"/>
            <rFont val="Tahoma"/>
            <family val="2"/>
          </rPr>
          <t>(</t>
        </r>
        <r>
          <rPr>
            <b/>
            <sz val="9"/>
            <color indexed="81"/>
            <rFont val="細明體"/>
            <family val="3"/>
            <charset val="136"/>
          </rPr>
          <t>持有身心障礙手冊</t>
        </r>
        <r>
          <rPr>
            <b/>
            <sz val="9"/>
            <color indexed="81"/>
            <rFont val="Tahoma"/>
            <family val="2"/>
          </rPr>
          <t>) 3.</t>
        </r>
        <r>
          <rPr>
            <b/>
            <sz val="9"/>
            <color indexed="81"/>
            <rFont val="細明體"/>
            <family val="3"/>
            <charset val="136"/>
          </rPr>
          <t>原住民</t>
        </r>
        <r>
          <rPr>
            <b/>
            <sz val="9"/>
            <color indexed="81"/>
            <rFont val="Tahoma"/>
            <family val="2"/>
          </rPr>
          <t xml:space="preserve"> 4.</t>
        </r>
        <r>
          <rPr>
            <b/>
            <sz val="9"/>
            <color indexed="81"/>
            <rFont val="細明體"/>
            <family val="3"/>
            <charset val="136"/>
          </rPr>
          <t>情況特殊之排列序位。</t>
        </r>
      </text>
    </comment>
  </commentList>
</comments>
</file>

<file path=xl/comments3.xml><?xml version="1.0" encoding="utf-8"?>
<comments xmlns="http://schemas.openxmlformats.org/spreadsheetml/2006/main">
  <authors>
    <author>user</author>
  </authors>
  <commentList>
    <comment ref="G2" authorId="0">
      <text>
        <r>
          <rPr>
            <b/>
            <sz val="9"/>
            <color indexed="81"/>
            <rFont val="細明體"/>
            <family val="3"/>
            <charset val="136"/>
          </rPr>
          <t>「兒童課後照顧服務班與中心設立及管理辦法」第</t>
        </r>
        <r>
          <rPr>
            <b/>
            <sz val="9"/>
            <color indexed="81"/>
            <rFont val="Tahoma"/>
            <family val="2"/>
          </rPr>
          <t>23</t>
        </r>
        <r>
          <rPr>
            <b/>
            <sz val="9"/>
            <color indexed="81"/>
            <rFont val="細明體"/>
            <family val="3"/>
            <charset val="136"/>
          </rPr>
          <t>條第</t>
        </r>
        <r>
          <rPr>
            <b/>
            <sz val="9"/>
            <color indexed="81"/>
            <rFont val="Tahoma"/>
            <family val="2"/>
          </rPr>
          <t>1</t>
        </r>
        <r>
          <rPr>
            <b/>
            <sz val="9"/>
            <color indexed="81"/>
            <rFont val="細明體"/>
            <family val="3"/>
            <charset val="136"/>
          </rPr>
          <t>項第</t>
        </r>
        <r>
          <rPr>
            <b/>
            <sz val="9"/>
            <color indexed="81"/>
            <rFont val="Tahoma"/>
            <family val="2"/>
          </rPr>
          <t>1</t>
        </r>
        <r>
          <rPr>
            <b/>
            <sz val="9"/>
            <color indexed="81"/>
            <rFont val="細明體"/>
            <family val="3"/>
            <charset val="136"/>
          </rPr>
          <t>至</t>
        </r>
        <r>
          <rPr>
            <b/>
            <sz val="9"/>
            <color indexed="81"/>
            <rFont val="Tahoma"/>
            <family val="2"/>
          </rPr>
          <t>5</t>
        </r>
        <r>
          <rPr>
            <b/>
            <sz val="9"/>
            <color indexed="81"/>
            <rFont val="細明體"/>
            <family val="3"/>
            <charset val="136"/>
          </rPr>
          <t>款
（</t>
        </r>
        <r>
          <rPr>
            <b/>
            <sz val="9"/>
            <color indexed="81"/>
            <rFont val="Tahoma"/>
            <family val="2"/>
          </rPr>
          <t>1</t>
        </r>
        <r>
          <rPr>
            <b/>
            <sz val="9"/>
            <color indexed="81"/>
            <rFont val="細明體"/>
            <family val="3"/>
            <charset val="136"/>
          </rPr>
          <t>）高級中等以下學校、幼稚園或幼兒園合格教師、幼兒園教保員、助理教保員。
（</t>
        </r>
        <r>
          <rPr>
            <b/>
            <sz val="9"/>
            <color indexed="81"/>
            <rFont val="Tahoma"/>
            <family val="2"/>
          </rPr>
          <t>2</t>
        </r>
        <r>
          <rPr>
            <b/>
            <sz val="9"/>
            <color indexed="81"/>
            <rFont val="細明體"/>
            <family val="3"/>
            <charset val="136"/>
          </rPr>
          <t>）曾依中小學兼任代課及代理教師聘任辦法或國民中小學教學支援工作人員聘任辦法聘任之教師。但教學支援工作人員為高級中等以下學校畢業者，應經直轄市、縣（市）政府教育、社政或勞工相關機關自行或委託辦理之</t>
        </r>
        <r>
          <rPr>
            <b/>
            <sz val="9"/>
            <color indexed="81"/>
            <rFont val="Tahoma"/>
            <family val="2"/>
          </rPr>
          <t>180</t>
        </r>
        <r>
          <rPr>
            <b/>
            <sz val="9"/>
            <color indexed="81"/>
            <rFont val="細明體"/>
            <family val="3"/>
            <charset val="136"/>
          </rPr>
          <t>小時課後照顧服務人員專業訓練課程結訓。
（</t>
        </r>
        <r>
          <rPr>
            <b/>
            <sz val="9"/>
            <color indexed="81"/>
            <rFont val="Tahoma"/>
            <family val="2"/>
          </rPr>
          <t>3</t>
        </r>
        <r>
          <rPr>
            <b/>
            <sz val="9"/>
            <color indexed="81"/>
            <rFont val="細明體"/>
            <family val="3"/>
            <charset val="136"/>
          </rPr>
          <t>）公私立大專校院以上畢業，並修畢師資培育規定之教育專業課程者。
（</t>
        </r>
        <r>
          <rPr>
            <b/>
            <sz val="9"/>
            <color indexed="81"/>
            <rFont val="Tahoma"/>
            <family val="2"/>
          </rPr>
          <t>4</t>
        </r>
        <r>
          <rPr>
            <b/>
            <sz val="9"/>
            <color indexed="81"/>
            <rFont val="細明體"/>
            <family val="3"/>
            <charset val="136"/>
          </rPr>
          <t>）符合兒童及少年福利機構專業人員資格者，但不包括保母人員。
（</t>
        </r>
        <r>
          <rPr>
            <b/>
            <sz val="9"/>
            <color indexed="81"/>
            <rFont val="Tahoma"/>
            <family val="2"/>
          </rPr>
          <t>5</t>
        </r>
        <r>
          <rPr>
            <b/>
            <sz val="9"/>
            <color indexed="81"/>
            <rFont val="細明體"/>
            <family val="3"/>
            <charset val="136"/>
          </rPr>
          <t>）高級中等以上學校畢業，並經直轄市、縣（市）政府教育、社政或勞工相關機關自行或委託辦理之</t>
        </r>
        <r>
          <rPr>
            <b/>
            <sz val="9"/>
            <color indexed="81"/>
            <rFont val="Tahoma"/>
            <family val="2"/>
          </rPr>
          <t>180</t>
        </r>
        <r>
          <rPr>
            <b/>
            <sz val="9"/>
            <color indexed="81"/>
            <rFont val="細明體"/>
            <family val="3"/>
            <charset val="136"/>
          </rPr>
          <t>小時課後照顧服務人員專業訓練課程結訓。</t>
        </r>
      </text>
    </comment>
  </commentList>
</comments>
</file>

<file path=xl/comments4.xml><?xml version="1.0" encoding="utf-8"?>
<comments xmlns="http://schemas.openxmlformats.org/spreadsheetml/2006/main">
  <authors>
    <author>user</author>
    <author>User</author>
  </authors>
  <commentList>
    <comment ref="T3" authorId="0">
      <text>
        <r>
          <rPr>
            <b/>
            <sz val="9"/>
            <color indexed="81"/>
            <rFont val="Tahoma"/>
            <family val="2"/>
          </rPr>
          <t>=W5*0.6</t>
        </r>
      </text>
    </comment>
    <comment ref="V3" authorId="0">
      <text>
        <r>
          <rPr>
            <b/>
            <sz val="9"/>
            <color indexed="81"/>
            <rFont val="Tahoma"/>
            <family val="2"/>
          </rPr>
          <t>=R5*60</t>
        </r>
      </text>
    </comment>
    <comment ref="Y3" authorId="0">
      <text>
        <r>
          <rPr>
            <b/>
            <sz val="9"/>
            <color indexed="81"/>
            <rFont val="Tahoma"/>
            <family val="2"/>
          </rPr>
          <t>=AG5-Y5-M5-T3</t>
        </r>
      </text>
    </comment>
    <comment ref="AB3" authorId="0">
      <text>
        <r>
          <rPr>
            <b/>
            <sz val="9"/>
            <color indexed="81"/>
            <rFont val="細明體"/>
            <family val="3"/>
            <charset val="136"/>
          </rPr>
          <t>別忘了填</t>
        </r>
      </text>
    </comment>
    <comment ref="AE3" authorId="0">
      <text>
        <r>
          <rPr>
            <b/>
            <sz val="9"/>
            <color indexed="81"/>
            <rFont val="Tahoma"/>
            <family val="2"/>
          </rPr>
          <t>=T3+V3+Y3-AB3</t>
        </r>
      </text>
    </comment>
    <comment ref="K5" authorId="1">
      <text>
        <r>
          <rPr>
            <b/>
            <sz val="9"/>
            <color indexed="81"/>
            <rFont val="細明體"/>
            <family val="3"/>
            <charset val="136"/>
          </rPr>
          <t>課後學習班:每週開課5節以上自費生人數(前4節縣免費課輔)
課後照顧班:自費生人數
計算學校吸收數用</t>
        </r>
      </text>
    </comment>
    <comment ref="L5" authorId="0">
      <text>
        <r>
          <rPr>
            <b/>
            <sz val="9"/>
            <color indexed="81"/>
            <rFont val="細明體"/>
            <family val="3"/>
            <charset val="136"/>
          </rPr>
          <t>如非</t>
        </r>
        <r>
          <rPr>
            <b/>
            <sz val="9"/>
            <color indexed="81"/>
            <rFont val="Tahoma"/>
            <family val="2"/>
          </rPr>
          <t>0</t>
        </r>
        <r>
          <rPr>
            <b/>
            <sz val="9"/>
            <color indexed="81"/>
            <rFont val="細明體"/>
            <family val="3"/>
            <charset val="136"/>
          </rPr>
          <t>請於下方白色格子的班級,自行填入吸收人數</t>
        </r>
      </text>
    </comment>
    <comment ref="C6" authorId="0">
      <text>
        <r>
          <rPr>
            <b/>
            <sz val="9"/>
            <color indexed="81"/>
            <rFont val="細明體"/>
            <family val="3"/>
            <charset val="136"/>
          </rPr>
          <t>課後學習/
課後照顧
擇一填數字1,另一班別保持空白,勿打0</t>
        </r>
      </text>
    </comment>
    <comment ref="D6" authorId="0">
      <text>
        <r>
          <rPr>
            <b/>
            <sz val="9"/>
            <color indexed="81"/>
            <rFont val="細明體"/>
            <family val="3"/>
            <charset val="136"/>
          </rPr>
          <t>課後學習/
課後照顧
擇一填數字1,另一班別保持空白,勿打0</t>
        </r>
      </text>
    </comment>
  </commentList>
</comments>
</file>

<file path=xl/comments5.xml><?xml version="1.0" encoding="utf-8"?>
<comments xmlns="http://schemas.openxmlformats.org/spreadsheetml/2006/main">
  <authors>
    <author>user</author>
  </authors>
  <commentList>
    <comment ref="U7" authorId="0">
      <text>
        <r>
          <rPr>
            <b/>
            <sz val="9"/>
            <color indexed="81"/>
            <rFont val="Tahoma"/>
            <family val="2"/>
          </rPr>
          <t>=S7-W7-R7</t>
        </r>
      </text>
    </comment>
    <comment ref="V7" authorId="0">
      <text>
        <r>
          <rPr>
            <b/>
            <sz val="9"/>
            <color indexed="81"/>
            <rFont val="Tahoma"/>
            <family val="2"/>
          </rPr>
          <t>=S7*0.6</t>
        </r>
      </text>
    </comment>
  </commentList>
</comments>
</file>

<file path=xl/sharedStrings.xml><?xml version="1.0" encoding="utf-8"?>
<sst xmlns="http://schemas.openxmlformats.org/spreadsheetml/2006/main" count="484" uniqueCount="330">
  <si>
    <t>委辦單位名稱</t>
    <phoneticPr fontId="2" type="noConversion"/>
  </si>
  <si>
    <t>辦理方式</t>
    <phoneticPr fontId="2" type="noConversion"/>
  </si>
  <si>
    <t>學校名稱</t>
    <phoneticPr fontId="2" type="noConversion"/>
  </si>
  <si>
    <t>學校
代號</t>
    <phoneticPr fontId="2" type="noConversion"/>
  </si>
  <si>
    <t>代號</t>
  </si>
  <si>
    <t>學校</t>
  </si>
  <si>
    <t>類型</t>
  </si>
  <si>
    <t>明禮國小</t>
  </si>
  <si>
    <t>一般</t>
  </si>
  <si>
    <t>長橋國小</t>
  </si>
  <si>
    <t>偏遠</t>
  </si>
  <si>
    <t>東竹國小</t>
  </si>
  <si>
    <t>明義國小</t>
  </si>
  <si>
    <t>北林國小</t>
  </si>
  <si>
    <t>東里國小</t>
  </si>
  <si>
    <t>明廉國小</t>
  </si>
  <si>
    <t>鳳仁國小</t>
  </si>
  <si>
    <t>明里國小</t>
  </si>
  <si>
    <t>明恥國小</t>
  </si>
  <si>
    <t>富南國小</t>
  </si>
  <si>
    <t>中正國小</t>
  </si>
  <si>
    <t>光復國小</t>
  </si>
  <si>
    <t>吳江國小</t>
  </si>
  <si>
    <t>信義國小</t>
  </si>
  <si>
    <t>太巴塱國小</t>
  </si>
  <si>
    <t>秀林國小</t>
  </si>
  <si>
    <t>復興國小</t>
  </si>
  <si>
    <t>富世國小</t>
  </si>
  <si>
    <t>中華國小</t>
  </si>
  <si>
    <t>大進國小</t>
  </si>
  <si>
    <t>和平國小</t>
  </si>
  <si>
    <t>忠孝國小</t>
  </si>
  <si>
    <t>瑞穗國小</t>
  </si>
  <si>
    <t>佳民國小</t>
  </si>
  <si>
    <t>北濱國小</t>
  </si>
  <si>
    <t>瑞美國小</t>
  </si>
  <si>
    <t>銅門國小</t>
  </si>
  <si>
    <t>鑄強國小</t>
  </si>
  <si>
    <t>鶴岡國小</t>
  </si>
  <si>
    <t>水源國小</t>
  </si>
  <si>
    <t>國福國小</t>
  </si>
  <si>
    <t>舞鶴國小</t>
  </si>
  <si>
    <t>崇德國小</t>
  </si>
  <si>
    <t>新城國小</t>
  </si>
  <si>
    <t>奇美國小</t>
  </si>
  <si>
    <t>特偏</t>
  </si>
  <si>
    <t>文蘭國小</t>
  </si>
  <si>
    <t>北埔國小</t>
  </si>
  <si>
    <t>富源國小</t>
  </si>
  <si>
    <t>景美國小</t>
  </si>
  <si>
    <t>康樂國小</t>
  </si>
  <si>
    <t>瑞北國小</t>
  </si>
  <si>
    <t>三棧國小</t>
  </si>
  <si>
    <t>嘉里國小</t>
  </si>
  <si>
    <t>豐濱國小</t>
  </si>
  <si>
    <t>銅蘭國小</t>
  </si>
  <si>
    <t>吉安國小</t>
  </si>
  <si>
    <t>港口國小</t>
  </si>
  <si>
    <t>萬榮國小</t>
  </si>
  <si>
    <t>宜昌國小</t>
  </si>
  <si>
    <t>靜浦國小</t>
  </si>
  <si>
    <t>西林國小</t>
  </si>
  <si>
    <t>北昌國小</t>
  </si>
  <si>
    <t>新社國小</t>
  </si>
  <si>
    <t>見晴國小</t>
  </si>
  <si>
    <t>光華國小</t>
  </si>
  <si>
    <t>玉里國小</t>
  </si>
  <si>
    <t>馬遠國小</t>
  </si>
  <si>
    <t>稻香國小</t>
  </si>
  <si>
    <t>源城國小</t>
  </si>
  <si>
    <t>紅葉國小</t>
  </si>
  <si>
    <t>南華國小</t>
  </si>
  <si>
    <t>樂合國小</t>
  </si>
  <si>
    <t>明利國小</t>
  </si>
  <si>
    <t>化仁國小</t>
  </si>
  <si>
    <t>觀音國小</t>
  </si>
  <si>
    <t>卓溪國小</t>
  </si>
  <si>
    <t>太昌國小</t>
  </si>
  <si>
    <t>三民國小</t>
  </si>
  <si>
    <t>崙山國小</t>
  </si>
  <si>
    <t>平和國小</t>
  </si>
  <si>
    <t>春日國小</t>
  </si>
  <si>
    <t>太平國小</t>
  </si>
  <si>
    <t>壽豐國小</t>
  </si>
  <si>
    <t>德武國小</t>
  </si>
  <si>
    <t>卓清國小</t>
  </si>
  <si>
    <t>豐裡國小</t>
  </si>
  <si>
    <t>中城國小</t>
  </si>
  <si>
    <t>古風國小</t>
  </si>
  <si>
    <t>豐山國小</t>
  </si>
  <si>
    <t>長良國小</t>
  </si>
  <si>
    <t>立山國小</t>
  </si>
  <si>
    <t>志學國小</t>
  </si>
  <si>
    <t>大禹國小</t>
  </si>
  <si>
    <t>卓樂國小</t>
  </si>
  <si>
    <t>月眉國小</t>
  </si>
  <si>
    <t>松浦國小</t>
  </si>
  <si>
    <t>卓楓國小</t>
  </si>
  <si>
    <t>水璉國小</t>
  </si>
  <si>
    <t>高寮國小</t>
  </si>
  <si>
    <t>西富國小</t>
  </si>
  <si>
    <t>溪口國小</t>
  </si>
  <si>
    <t>富里國小</t>
  </si>
  <si>
    <t>大興國小</t>
  </si>
  <si>
    <t>鳳林國小</t>
  </si>
  <si>
    <t>萬寧國小</t>
  </si>
  <si>
    <t>中原國小</t>
  </si>
  <si>
    <t>大榮國小</t>
  </si>
  <si>
    <t>永豐國小</t>
  </si>
  <si>
    <t>西寶國小</t>
  </si>
  <si>
    <t>林榮國小</t>
  </si>
  <si>
    <t>學田國小</t>
  </si>
  <si>
    <t>備註</t>
  </si>
  <si>
    <t>單位：元</t>
  </si>
  <si>
    <t>學校
屬性</t>
    <phoneticPr fontId="2" type="noConversion"/>
  </si>
  <si>
    <t>單位：人數</t>
    <phoneticPr fontId="2" type="noConversion"/>
  </si>
  <si>
    <t>原住民
學生人數</t>
    <phoneticPr fontId="2" type="noConversion"/>
  </si>
  <si>
    <t>情況特殊
學生人數</t>
    <phoneticPr fontId="2" type="noConversion"/>
  </si>
  <si>
    <t>單位：人數</t>
  </si>
  <si>
    <t>如原住民地區有課後照顧需要，卻因經費不足無法開班，以致無行政費可供支應者，則由縣市自籌與中央分攤協助開辦。</t>
  </si>
  <si>
    <t>一年級</t>
    <phoneticPr fontId="2" type="noConversion"/>
  </si>
  <si>
    <t>二年級</t>
    <phoneticPr fontId="2" type="noConversion"/>
  </si>
  <si>
    <t>三年級</t>
    <phoneticPr fontId="2" type="noConversion"/>
  </si>
  <si>
    <t>五年級</t>
    <phoneticPr fontId="2" type="noConversion"/>
  </si>
  <si>
    <t>六年級</t>
    <phoneticPr fontId="2" type="noConversion"/>
  </si>
  <si>
    <t>低收入</t>
    <phoneticPr fontId="2" type="noConversion"/>
  </si>
  <si>
    <t>學校吸收自費生金額</t>
    <phoneticPr fontId="2" type="noConversion"/>
  </si>
  <si>
    <t>三類應繳交費用數</t>
    <phoneticPr fontId="2" type="noConversion"/>
  </si>
  <si>
    <t>四年級</t>
    <phoneticPr fontId="2" type="noConversion"/>
  </si>
  <si>
    <t>經費申請表所填列金額及資料請確實檢核無誤後再行報送教育處，以免公文往返延誤時效。</t>
    <phoneticPr fontId="2" type="noConversion"/>
  </si>
  <si>
    <t>第2款</t>
  </si>
  <si>
    <t>第3款</t>
  </si>
  <si>
    <t>第4款</t>
  </si>
  <si>
    <t>第5款</t>
  </si>
  <si>
    <t>第1款</t>
    <phoneticPr fontId="2" type="noConversion"/>
  </si>
  <si>
    <t>公立學校自辦</t>
    <phoneticPr fontId="2" type="noConversion"/>
  </si>
  <si>
    <t>小計</t>
    <phoneticPr fontId="2" type="noConversion"/>
  </si>
  <si>
    <t>男</t>
    <phoneticPr fontId="2" type="noConversion"/>
  </si>
  <si>
    <t>女</t>
    <phoneticPr fontId="2" type="noConversion"/>
  </si>
  <si>
    <t>說明：</t>
    <phoneticPr fontId="2" type="noConversion"/>
  </si>
  <si>
    <t>說明:</t>
    <phoneticPr fontId="2" type="noConversion"/>
  </si>
  <si>
    <t>特殊情形生縣府吸收(第四類)</t>
    <phoneticPr fontId="2" type="noConversion"/>
  </si>
  <si>
    <t>承辦人核章：　　　　　</t>
    <phoneticPr fontId="2" type="noConversion"/>
  </si>
  <si>
    <t>會計核章：</t>
    <phoneticPr fontId="2" type="noConversion"/>
  </si>
  <si>
    <t>校長核章：</t>
    <phoneticPr fontId="2" type="noConversion"/>
  </si>
  <si>
    <r>
      <t>「學校屬性」請註明「</t>
    </r>
    <r>
      <rPr>
        <b/>
        <sz val="11"/>
        <rFont val="標楷體"/>
        <family val="4"/>
        <charset val="136"/>
      </rPr>
      <t>一般</t>
    </r>
    <r>
      <rPr>
        <sz val="11"/>
        <rFont val="標楷體"/>
        <family val="4"/>
        <charset val="136"/>
      </rPr>
      <t>」、「</t>
    </r>
    <r>
      <rPr>
        <b/>
        <sz val="11"/>
        <rFont val="標楷體"/>
        <family val="4"/>
        <charset val="136"/>
      </rPr>
      <t>偏遠</t>
    </r>
    <r>
      <rPr>
        <sz val="11"/>
        <rFont val="標楷體"/>
        <family val="4"/>
        <charset val="136"/>
      </rPr>
      <t>」或「</t>
    </r>
    <r>
      <rPr>
        <b/>
        <sz val="11"/>
        <rFont val="標楷體"/>
        <family val="4"/>
        <charset val="136"/>
      </rPr>
      <t>特偏</t>
    </r>
    <r>
      <rPr>
        <sz val="11"/>
        <rFont val="標楷體"/>
        <family val="4"/>
        <charset val="136"/>
      </rPr>
      <t>」地區。（請參考附件四學校代號暨類型表）。</t>
    </r>
    <phoneticPr fontId="2" type="noConversion"/>
  </si>
  <si>
    <r>
      <t xml:space="preserve">低收入戶、身心障礙、原住民及情況特殊學生應持有證明文件，相關證明留校備查，並於申請補助經費時檢附佐證文件。補助學生身份別不重複填報為原則，請以 </t>
    </r>
    <r>
      <rPr>
        <b/>
        <sz val="11"/>
        <rFont val="標楷體"/>
        <family val="4"/>
        <charset val="136"/>
      </rPr>
      <t>1.低收入戶 2.身心障礙(持有身心障礙手冊) 3.原住民 4.情況特殊</t>
    </r>
    <r>
      <rPr>
        <sz val="11"/>
        <rFont val="標楷體"/>
        <family val="4"/>
        <charset val="136"/>
      </rPr>
      <t>之排列序位。</t>
    </r>
    <phoneticPr fontId="2" type="noConversion"/>
  </si>
  <si>
    <t>混合編班係指跨年段編班，例如：中、高年級混合編班，或低、中、高年級混合編班等類似方式。若有混合編班情形，請於混合編班欄位填入開班數，勿在其他年段的開班數重複填入； 若無混合編班情形，請填入「0」。</t>
    <phoneticPr fontId="2" type="noConversion"/>
  </si>
  <si>
    <t>每週節數欄位的「中午放學」係指下午無正規課程，即所謂的上"半天"；「下午放學」係指下午第5堂課起，至少上了學校1節或2節正式課程，而在16:00前放學。</t>
    <phoneticPr fontId="2" type="noConversion"/>
  </si>
  <si>
    <t>學校或受託人「依規定吸納數」指依「兒童課後照顧服務班與中心設立及管理辦法」第7條第4項規定，學校或受委託人每招收學生20人，應自行負擔1名低收入戶、身心障礙或原住民學生減免之費用。</t>
    <phoneticPr fontId="2" type="noConversion"/>
  </si>
  <si>
    <t>一、</t>
    <phoneticPr fontId="2" type="noConversion"/>
  </si>
  <si>
    <t>二、</t>
    <phoneticPr fontId="2" type="noConversion"/>
  </si>
  <si>
    <t>三、</t>
    <phoneticPr fontId="2" type="noConversion"/>
  </si>
  <si>
    <t>四、</t>
    <phoneticPr fontId="2" type="noConversion"/>
  </si>
  <si>
    <t>低收入戶、身心障礙、原住民免繳之費用，請依序由「學校或受託人(1)依規定吸納，(2)30%行政費調整勻支」優先處理。倘有不足，再由縣市自籌與中央共同分攤補助。</t>
    <phoneticPr fontId="2" type="noConversion"/>
  </si>
  <si>
    <t>七、</t>
    <phoneticPr fontId="2" type="noConversion"/>
  </si>
  <si>
    <t>二、</t>
    <phoneticPr fontId="2" type="noConversion"/>
  </si>
  <si>
    <t>三、</t>
    <phoneticPr fontId="2" type="noConversion"/>
  </si>
  <si>
    <t>四、</t>
    <phoneticPr fontId="2" type="noConversion"/>
  </si>
  <si>
    <t>五、</t>
    <phoneticPr fontId="2" type="noConversion"/>
  </si>
  <si>
    <t>六、</t>
    <phoneticPr fontId="2" type="noConversion"/>
  </si>
  <si>
    <t>「學校代號」請參閱「附件四-學校代號暨類型表」，例：明禮國小--代號 601。</t>
    <phoneticPr fontId="2" type="noConversion"/>
  </si>
  <si>
    <t>學校代號暨類型表</t>
    <phoneticPr fontId="2" type="noConversion"/>
  </si>
  <si>
    <t>國小附件四</t>
    <phoneticPr fontId="2" type="noConversion"/>
  </si>
  <si>
    <t>代號</t>
    <phoneticPr fontId="2" type="noConversion"/>
  </si>
  <si>
    <t>學校</t>
    <phoneticPr fontId="2" type="noConversion"/>
  </si>
  <si>
    <t>身心障礙</t>
    <phoneticPr fontId="2" type="noConversion"/>
  </si>
  <si>
    <t>特殊情形</t>
    <phoneticPr fontId="2" type="noConversion"/>
  </si>
  <si>
    <t>學生數合計</t>
    <phoneticPr fontId="2" type="noConversion"/>
  </si>
  <si>
    <t>上課週數</t>
    <phoneticPr fontId="2" type="noConversion"/>
  </si>
  <si>
    <t>上課月數</t>
    <phoneticPr fontId="2" type="noConversion"/>
  </si>
  <si>
    <t>每月鐘點費</t>
    <phoneticPr fontId="2" type="noConversion"/>
  </si>
  <si>
    <t>每月行政費</t>
    <phoneticPr fontId="2" type="noConversion"/>
  </si>
  <si>
    <t>一般生收費(第五類)下限</t>
    <phoneticPr fontId="2" type="noConversion"/>
  </si>
  <si>
    <t>一般生收費(第五類)上限</t>
    <phoneticPr fontId="2" type="noConversion"/>
  </si>
  <si>
    <t>每班支出</t>
    <phoneticPr fontId="2" type="noConversion"/>
  </si>
  <si>
    <t>每週補助
自費生節數</t>
    <phoneticPr fontId="2" type="noConversion"/>
  </si>
  <si>
    <t>本表格針對縣內所有公立國民小學進行調查填報。開班數以「班」為單位，每週節數以「節」為單位，請以最符合實際執行形之辦理時段擇一欄選填，並請填入阿拉伯數字，勿填國字。</t>
    <phoneticPr fontId="2" type="noConversion"/>
  </si>
  <si>
    <t>華大附小</t>
    <phoneticPr fontId="2" type="noConversion"/>
  </si>
  <si>
    <t>海星國小</t>
    <phoneticPr fontId="2" type="noConversion"/>
  </si>
  <si>
    <t>慈濟附小</t>
    <phoneticPr fontId="2" type="noConversion"/>
  </si>
  <si>
    <t>低收入戶
學生人數</t>
    <phoneticPr fontId="2" type="noConversion"/>
  </si>
  <si>
    <t>申請教育部補助金額</t>
    <phoneticPr fontId="2" type="noConversion"/>
  </si>
  <si>
    <t>受委託人或學校依規定吸納數（招收學生20人，須自行負擔1位三類學生減免之費用）</t>
    <phoneticPr fontId="2" type="noConversion"/>
  </si>
  <si>
    <t>前項三類應繳交費用數</t>
    <phoneticPr fontId="2" type="noConversion"/>
  </si>
  <si>
    <t>女</t>
    <phoneticPr fontId="2" type="noConversion"/>
  </si>
  <si>
    <t>申請本府補助金額</t>
    <phoneticPr fontId="2" type="noConversion"/>
  </si>
  <si>
    <t>第四類學生補助金額</t>
    <phoneticPr fontId="2" type="noConversion"/>
  </si>
  <si>
    <t>前三類學生補助金額</t>
    <phoneticPr fontId="2" type="noConversion"/>
  </si>
  <si>
    <t>自費學生參加數</t>
    <phoneticPr fontId="2" type="noConversion"/>
  </si>
  <si>
    <t>自費生補助金額</t>
    <phoneticPr fontId="2" type="noConversion"/>
  </si>
  <si>
    <t>單位：人數</t>
    <phoneticPr fontId="2" type="noConversion"/>
  </si>
  <si>
    <t>全校參加課後輔導學生數</t>
    <phoneticPr fontId="2" type="noConversion"/>
  </si>
  <si>
    <t>行政費</t>
    <phoneticPr fontId="2" type="noConversion"/>
  </si>
  <si>
    <t>勞退費</t>
    <phoneticPr fontId="2" type="noConversion"/>
  </si>
  <si>
    <t>自費生自費</t>
    <phoneticPr fontId="2" type="noConversion"/>
  </si>
  <si>
    <t>主任核章：</t>
    <phoneticPr fontId="2" type="noConversion"/>
  </si>
  <si>
    <t>低年級</t>
    <phoneticPr fontId="2" type="noConversion"/>
  </si>
  <si>
    <t>高年級</t>
    <phoneticPr fontId="2" type="noConversion"/>
  </si>
  <si>
    <t>勞健保費</t>
    <phoneticPr fontId="2" type="noConversion"/>
  </si>
  <si>
    <t>學校吸收人數</t>
    <phoneticPr fontId="2" type="noConversion"/>
  </si>
  <si>
    <t>原住民</t>
    <phoneticPr fontId="2" type="noConversion"/>
  </si>
  <si>
    <t>代號</t>
    <phoneticPr fontId="2" type="noConversion"/>
  </si>
  <si>
    <t>身心障礙</t>
  </si>
  <si>
    <t>特殊情形</t>
  </si>
  <si>
    <t>姓名</t>
    <phoneticPr fontId="2" type="noConversion"/>
  </si>
  <si>
    <t>男</t>
    <phoneticPr fontId="2" type="noConversion"/>
  </si>
  <si>
    <t>女</t>
    <phoneticPr fontId="2" type="noConversion"/>
  </si>
  <si>
    <t>原住民</t>
    <phoneticPr fontId="2" type="noConversion"/>
  </si>
  <si>
    <t>自費生</t>
    <phoneticPr fontId="2" type="noConversion"/>
  </si>
  <si>
    <t>年級</t>
    <phoneticPr fontId="2" type="noConversion"/>
  </si>
  <si>
    <t>班級</t>
    <phoneticPr fontId="2" type="noConversion"/>
  </si>
  <si>
    <t>原班級</t>
    <phoneticPr fontId="2" type="noConversion"/>
  </si>
  <si>
    <t>具備外籍配偶子女(含大陸籍)身分</t>
    <phoneticPr fontId="2" type="noConversion"/>
  </si>
  <si>
    <t>低收入戶</t>
    <phoneticPr fontId="2" type="noConversion"/>
  </si>
  <si>
    <t>參加身份
(擇一身份填寫)</t>
    <phoneticPr fontId="2" type="noConversion"/>
  </si>
  <si>
    <t>第1款</t>
    <phoneticPr fontId="2" type="noConversion"/>
  </si>
  <si>
    <t>科任</t>
    <phoneticPr fontId="2" type="noConversion"/>
  </si>
  <si>
    <t>姓別</t>
    <phoneticPr fontId="2" type="noConversion"/>
  </si>
  <si>
    <t>一般自費生</t>
    <phoneticPr fontId="2" type="noConversion"/>
  </si>
  <si>
    <t>編號</t>
    <phoneticPr fontId="2" type="noConversion"/>
  </si>
  <si>
    <t>編號</t>
    <phoneticPr fontId="2" type="noConversion"/>
  </si>
  <si>
    <t>第2款</t>
    <phoneticPr fontId="2" type="noConversion"/>
  </si>
  <si>
    <t>中年級</t>
    <phoneticPr fontId="2" type="noConversion"/>
  </si>
  <si>
    <t>第4款</t>
    <phoneticPr fontId="2" type="noConversion"/>
  </si>
  <si>
    <t>原住民
師資</t>
    <phoneticPr fontId="2" type="noConversion"/>
  </si>
  <si>
    <t>姓名</t>
    <phoneticPr fontId="2" type="noConversion"/>
  </si>
  <si>
    <t>第3款</t>
    <phoneticPr fontId="2" type="noConversion"/>
  </si>
  <si>
    <t>高年級</t>
    <phoneticPr fontId="2" type="noConversion"/>
  </si>
  <si>
    <t>低年級</t>
    <phoneticPr fontId="2" type="noConversion"/>
  </si>
  <si>
    <r>
      <t xml:space="preserve">依據「兒童課後照顧服務班與中心設立及管理辦法」第23條第1項
</t>
    </r>
    <r>
      <rPr>
        <b/>
        <sz val="12"/>
        <color indexed="8"/>
        <rFont val="標楷體"/>
        <family val="4"/>
        <charset val="136"/>
      </rPr>
      <t>(擇一款填寫)</t>
    </r>
    <phoneticPr fontId="2" type="noConversion"/>
  </si>
  <si>
    <t>第5款</t>
    <phoneticPr fontId="2" type="noConversion"/>
  </si>
  <si>
    <t>師資類別</t>
    <phoneticPr fontId="2" type="noConversion"/>
  </si>
  <si>
    <t>性別</t>
    <phoneticPr fontId="2" type="noConversion"/>
  </si>
  <si>
    <t>女</t>
    <phoneticPr fontId="2" type="noConversion"/>
  </si>
  <si>
    <t>男</t>
    <phoneticPr fontId="2" type="noConversion"/>
  </si>
  <si>
    <t>一般
師資</t>
    <phoneticPr fontId="2" type="noConversion"/>
  </si>
  <si>
    <t>身心障礙
學生人數</t>
    <phoneticPr fontId="2" type="noConversion"/>
  </si>
  <si>
    <t>非山非市</t>
  </si>
  <si>
    <t>極偏</t>
  </si>
  <si>
    <t>--</t>
    <phoneticPr fontId="2" type="noConversion"/>
  </si>
  <si>
    <t>班別</t>
    <phoneticPr fontId="2" type="noConversion"/>
  </si>
  <si>
    <t>課後學習</t>
    <phoneticPr fontId="2" type="noConversion"/>
  </si>
  <si>
    <t>課後照顧</t>
    <phoneticPr fontId="2" type="noConversion"/>
  </si>
  <si>
    <t>學生身分</t>
    <phoneticPr fontId="2" type="noConversion"/>
  </si>
  <si>
    <t>平均每生每月收費</t>
    <phoneticPr fontId="2" type="noConversion"/>
  </si>
  <si>
    <t>外聘服務人員勞健保費</t>
    <phoneticPr fontId="2" type="noConversion"/>
  </si>
  <si>
    <t>外聘服務人員勞退金</t>
    <phoneticPr fontId="2" type="noConversion"/>
  </si>
  <si>
    <t>自費生總計補助經費</t>
    <phoneticPr fontId="2" type="noConversion"/>
  </si>
  <si>
    <t>總補助金額</t>
    <phoneticPr fontId="2" type="noConversion"/>
  </si>
  <si>
    <t>教育部補助款 +</t>
    <phoneticPr fontId="2" type="noConversion"/>
  </si>
  <si>
    <t>教育處補助 -</t>
    <phoneticPr fontId="2" type="noConversion"/>
  </si>
  <si>
    <t>班別名稱</t>
    <phoneticPr fontId="2" type="noConversion"/>
  </si>
  <si>
    <t>開辦班級</t>
    <phoneticPr fontId="2" type="noConversion"/>
  </si>
  <si>
    <t>中年級</t>
    <phoneticPr fontId="2" type="noConversion"/>
  </si>
  <si>
    <t>混合班</t>
    <phoneticPr fontId="2" type="noConversion"/>
  </si>
  <si>
    <t>總班級數</t>
    <phoneticPr fontId="2" type="noConversion"/>
  </si>
  <si>
    <t>低年級開班數</t>
    <phoneticPr fontId="2" type="noConversion"/>
  </si>
  <si>
    <t>中年級開班數</t>
    <phoneticPr fontId="2" type="noConversion"/>
  </si>
  <si>
    <t>高年級開班數</t>
    <phoneticPr fontId="2" type="noConversion"/>
  </si>
  <si>
    <t>混合編班開班數</t>
    <phoneticPr fontId="2" type="noConversion"/>
  </si>
  <si>
    <t>開班數合計</t>
    <phoneticPr fontId="2" type="noConversion"/>
  </si>
  <si>
    <t>開辦節數(單位：節)</t>
    <phoneticPr fontId="2" type="noConversion"/>
  </si>
  <si>
    <t>全校參加課後照顧學生數(單位：人)</t>
    <phoneticPr fontId="2" type="noConversion"/>
  </si>
  <si>
    <t>低收入戶學生人數</t>
    <phoneticPr fontId="2" type="noConversion"/>
  </si>
  <si>
    <t>身心障礙學生人數</t>
    <phoneticPr fontId="2" type="noConversion"/>
  </si>
  <si>
    <t>原住民學生人數</t>
    <phoneticPr fontId="2" type="noConversion"/>
  </si>
  <si>
    <t>情況特殊學生人數</t>
    <phoneticPr fontId="2" type="noConversion"/>
  </si>
  <si>
    <t>辦理學生數(單位：人)</t>
    <phoneticPr fontId="2" type="noConversion"/>
  </si>
  <si>
    <t>補助學生數
(單位：人)</t>
    <phoneticPr fontId="2" type="noConversion"/>
  </si>
  <si>
    <t>原住民師資</t>
    <phoneticPr fontId="2" type="noConversion"/>
  </si>
  <si>
    <t>一般師資</t>
    <phoneticPr fontId="2" type="noConversion"/>
  </si>
  <si>
    <t xml:space="preserve">課後服務人員性別 </t>
    <phoneticPr fontId="2" type="noConversion"/>
  </si>
  <si>
    <t>「兒童課後照顧服務班與中心設立及管理辦法」第23條第1項第1至5款人數</t>
    <phoneticPr fontId="2" type="noConversion"/>
  </si>
  <si>
    <t>各年段課後照顧班(融合班)開辦班數(單位：班)</t>
    <phoneticPr fontId="2" type="noConversion"/>
  </si>
  <si>
    <t>課後照顧服務人員身份類別(單位:人)</t>
    <phoneticPr fontId="2" type="noConversion"/>
  </si>
  <si>
    <t>編制內教師</t>
    <phoneticPr fontId="2" type="noConversion"/>
  </si>
  <si>
    <t>編制外教師</t>
    <phoneticPr fontId="2" type="noConversion"/>
  </si>
  <si>
    <t>學生年級性別</t>
    <phoneticPr fontId="2" type="noConversion"/>
  </si>
  <si>
    <t>低收入戶、身心障礙、原住民</t>
    <phoneticPr fontId="2" type="noConversion"/>
  </si>
  <si>
    <t>情況特殊學生、自費生</t>
    <phoneticPr fontId="2" type="noConversion"/>
  </si>
  <si>
    <t>260
鐘點費差額60元</t>
    <phoneticPr fontId="2" type="noConversion"/>
  </si>
  <si>
    <t>承辦人電話：                               承辦人信箱：</t>
    <phoneticPr fontId="2" type="noConversion"/>
  </si>
  <si>
    <t>性別</t>
    <phoneticPr fontId="2" type="noConversion"/>
  </si>
  <si>
    <t>類別(原)</t>
    <phoneticPr fontId="2" type="noConversion"/>
  </si>
  <si>
    <t>類別(款)</t>
    <phoneticPr fontId="2" type="noConversion"/>
  </si>
  <si>
    <t>檢核</t>
    <phoneticPr fontId="2" type="noConversion"/>
  </si>
  <si>
    <t>身份</t>
    <phoneticPr fontId="2" type="noConversion"/>
  </si>
  <si>
    <t>邱怡如</t>
  </si>
  <si>
    <t>甲</t>
  </si>
  <si>
    <t>乙</t>
  </si>
  <si>
    <t>低年級2班</t>
    <phoneticPr fontId="2" type="noConversion"/>
  </si>
  <si>
    <t>低年級3班</t>
    <phoneticPr fontId="2" type="noConversion"/>
  </si>
  <si>
    <t>每週節數(4點前)</t>
    <phoneticPr fontId="2" type="noConversion"/>
  </si>
  <si>
    <t>每週節數(4點後)</t>
    <phoneticPr fontId="2" type="noConversion"/>
  </si>
  <si>
    <t>260鐘點費(4點前)</t>
    <phoneticPr fontId="2" type="noConversion"/>
  </si>
  <si>
    <t>320鐘點費(4點後)</t>
    <phoneticPr fontId="2" type="noConversion"/>
  </si>
  <si>
    <t>260鐘點差額60元(4點前)+</t>
    <phoneticPr fontId="2" type="noConversion"/>
  </si>
  <si>
    <t>260
鐘點費
(4點前)</t>
    <phoneticPr fontId="2" type="noConversion"/>
  </si>
  <si>
    <t>320
鐘點費
(4點後)</t>
    <phoneticPr fontId="2" type="noConversion"/>
  </si>
  <si>
    <t>中年級1班</t>
    <phoneticPr fontId="2" type="noConversion"/>
  </si>
  <si>
    <t>上班時間節數(4點前)</t>
    <phoneticPr fontId="2" type="noConversion"/>
  </si>
  <si>
    <t>非上班時間節數(4點後)</t>
    <phoneticPr fontId="2" type="noConversion"/>
  </si>
  <si>
    <t>=</t>
    <phoneticPr fontId="2" type="noConversion"/>
  </si>
  <si>
    <t>上學期剩餘款</t>
    <phoneticPr fontId="2" type="noConversion"/>
  </si>
  <si>
    <t>前期剩餘款</t>
    <phoneticPr fontId="2" type="noConversion"/>
  </si>
  <si>
    <t>109年1月 修正</t>
    <phoneticPr fontId="2" type="noConversion"/>
  </si>
  <si>
    <r>
      <t xml:space="preserve">是否為
</t>
    </r>
    <r>
      <rPr>
        <b/>
        <sz val="14"/>
        <rFont val="標楷體"/>
        <family val="4"/>
        <charset val="136"/>
      </rPr>
      <t>編制內教師</t>
    </r>
    <r>
      <rPr>
        <sz val="12"/>
        <rFont val="標楷體"/>
        <family val="4"/>
        <charset val="136"/>
      </rPr>
      <t xml:space="preserve">
(</t>
    </r>
    <r>
      <rPr>
        <sz val="12"/>
        <color rgb="FFFF0000"/>
        <rFont val="標楷體"/>
        <family val="4"/>
        <charset val="136"/>
      </rPr>
      <t>編制外</t>
    </r>
    <r>
      <rPr>
        <sz val="12"/>
        <rFont val="標楷體"/>
        <family val="4"/>
        <charset val="136"/>
      </rPr>
      <t>教師會由左列師資減編制內教師算得)</t>
    </r>
    <phoneticPr fontId="2" type="noConversion"/>
  </si>
  <si>
    <t>承辦人核章：                                主任核章：                               校長核章：</t>
    <phoneticPr fontId="2" type="noConversion"/>
  </si>
  <si>
    <t>總節數(4點前)</t>
    <phoneticPr fontId="2" type="noConversion"/>
  </si>
  <si>
    <t>總節數(4點後)</t>
    <phoneticPr fontId="2" type="noConversion"/>
  </si>
  <si>
    <t>行政費(節*10)</t>
    <phoneticPr fontId="2" type="noConversion"/>
  </si>
  <si>
    <t>費用</t>
    <phoneticPr fontId="2" type="noConversion"/>
  </si>
  <si>
    <t>忠</t>
    <phoneticPr fontId="2" type="noConversion"/>
  </si>
  <si>
    <t>全校參加課後照顧服務學生中具備外籍配偶子女(含大陸籍)身分人數</t>
    <phoneticPr fontId="2" type="noConversion"/>
  </si>
  <si>
    <r>
      <t xml:space="preserve">班級
編號
</t>
    </r>
    <r>
      <rPr>
        <b/>
        <sz val="16"/>
        <color rgb="FFFF0000"/>
        <rFont val="標楷體"/>
        <family val="4"/>
        <charset val="136"/>
      </rPr>
      <t>↓</t>
    </r>
    <phoneticPr fontId="2" type="noConversion"/>
  </si>
  <si>
    <r>
      <t xml:space="preserve">填入開課班級編號
</t>
    </r>
    <r>
      <rPr>
        <b/>
        <sz val="12"/>
        <color rgb="FFFF0000"/>
        <rFont val="標楷體"/>
        <family val="4"/>
        <charset val="136"/>
      </rPr>
      <t>附件一之1
班級編號</t>
    </r>
    <phoneticPr fontId="2" type="noConversion"/>
  </si>
  <si>
    <t>參加班級</t>
    <phoneticPr fontId="2" type="noConversion"/>
  </si>
  <si>
    <t>外聘老師每月勞健保、勞退費(每自費生)</t>
    <phoneticPr fontId="2" type="noConversion"/>
  </si>
  <si>
    <t>班年</t>
    <phoneticPr fontId="2" type="noConversion"/>
  </si>
  <si>
    <t>人名</t>
    <phoneticPr fontId="2" type="noConversion"/>
  </si>
  <si>
    <t>新</t>
    <phoneticPr fontId="2" type="noConversion"/>
  </si>
  <si>
    <t>帶字無班</t>
    <phoneticPr fontId="2" type="noConversion"/>
  </si>
  <si>
    <t>課照/輔</t>
    <phoneticPr fontId="2" type="noConversion"/>
  </si>
  <si>
    <t>週數</t>
    <phoneticPr fontId="2" type="noConversion"/>
  </si>
  <si>
    <r>
      <rPr>
        <sz val="14"/>
        <rFont val="標楷體"/>
        <family val="4"/>
        <charset val="136"/>
      </rPr>
      <t>班別名稱</t>
    </r>
    <r>
      <rPr>
        <sz val="12"/>
        <rFont val="標楷體"/>
        <family val="4"/>
        <charset val="136"/>
      </rPr>
      <t xml:space="preserve">
名稱請勿與他班部分重複(如:</t>
    </r>
    <r>
      <rPr>
        <b/>
        <u/>
        <sz val="12"/>
        <color theme="3" tint="0.39997558519241921"/>
        <rFont val="標楷體"/>
        <family val="4"/>
        <charset val="136"/>
      </rPr>
      <t>1年級</t>
    </r>
    <r>
      <rPr>
        <sz val="12"/>
        <rFont val="標楷體"/>
        <family val="4"/>
        <charset val="136"/>
      </rPr>
      <t>,</t>
    </r>
    <r>
      <rPr>
        <b/>
        <u/>
        <sz val="12"/>
        <color theme="3" tint="0.39997558519241921"/>
        <rFont val="標楷體"/>
        <family val="4"/>
        <charset val="136"/>
      </rPr>
      <t>1年級</t>
    </r>
    <r>
      <rPr>
        <sz val="12"/>
        <rFont val="標楷體"/>
        <family val="4"/>
        <charset val="136"/>
      </rPr>
      <t>A班),會有班級判斷問題</t>
    </r>
    <phoneticPr fontId="2" type="noConversion"/>
  </si>
  <si>
    <t>低年級1班</t>
    <phoneticPr fontId="2" type="noConversion"/>
  </si>
  <si>
    <t>課後週5節以上及課照自費生數</t>
    <phoneticPr fontId="2" type="noConversion"/>
  </si>
  <si>
    <t>善用貼上-值,可減少錯誤發生。參加班級欄位因有保護,請分段貼上。列印選頁,不浪費紙</t>
    <phoneticPr fontId="2" type="noConversion"/>
  </si>
  <si>
    <t>110學年度第2學期</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</si>
</sst>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 #,##0_-;_-* &quot;-&quot;_-;_-@_-"/>
    <numFmt numFmtId="43" formatCode="_-* #,##0.00_-;\-* #,##0.00_-;_-* &quot;-&quot;??_-;_-@_-"/>
    <numFmt numFmtId="176" formatCode="#,##0_ "/>
    <numFmt numFmtId="177" formatCode="0_ "/>
  </numFmts>
  <fonts count="66">
    <font>
      <sz val="12"/>
      <name val="新細明體"/>
      <family val="1"/>
      <charset val="136"/>
    </font>
    <font>
      <sz val="12"/>
      <name val="新細明體"/>
      <family val="1"/>
      <charset val="136"/>
    </font>
    <font>
      <sz val="9"/>
      <name val="新細明體"/>
      <family val="1"/>
      <charset val="136"/>
    </font>
    <font>
      <sz val="10"/>
      <name val="新細明體"/>
      <family val="1"/>
      <charset val="136"/>
    </font>
    <font>
      <sz val="10"/>
      <name val="Times New Roman"/>
      <family val="1"/>
    </font>
    <font>
      <sz val="16"/>
      <name val="標楷體"/>
      <family val="4"/>
      <charset val="136"/>
    </font>
    <font>
      <sz val="12"/>
      <name val="標楷體"/>
      <family val="4"/>
      <charset val="136"/>
    </font>
    <font>
      <b/>
      <sz val="14"/>
      <name val="標楷體"/>
      <family val="4"/>
      <charset val="136"/>
    </font>
    <font>
      <sz val="14"/>
      <name val="標楷體"/>
      <family val="4"/>
      <charset val="136"/>
    </font>
    <font>
      <sz val="10"/>
      <name val="標楷體"/>
      <family val="4"/>
      <charset val="136"/>
    </font>
    <font>
      <b/>
      <sz val="12"/>
      <name val="標楷體"/>
      <family val="4"/>
      <charset val="136"/>
    </font>
    <font>
      <sz val="11"/>
      <name val="標楷體"/>
      <family val="4"/>
      <charset val="136"/>
    </font>
    <font>
      <sz val="11"/>
      <color indexed="8"/>
      <name val="新細明體"/>
      <family val="1"/>
      <charset val="136"/>
    </font>
    <font>
      <sz val="12"/>
      <color indexed="8"/>
      <name val="新細明體"/>
      <family val="1"/>
      <charset val="136"/>
    </font>
    <font>
      <sz val="11"/>
      <color indexed="9"/>
      <name val="新細明體"/>
      <family val="1"/>
      <charset val="136"/>
    </font>
    <font>
      <sz val="12"/>
      <color indexed="9"/>
      <name val="新細明體"/>
      <family val="1"/>
      <charset val="136"/>
    </font>
    <font>
      <sz val="11"/>
      <color indexed="20"/>
      <name val="新細明體"/>
      <family val="1"/>
      <charset val="136"/>
    </font>
    <font>
      <b/>
      <sz val="11"/>
      <color indexed="52"/>
      <name val="新細明體"/>
      <family val="1"/>
      <charset val="136"/>
    </font>
    <font>
      <b/>
      <sz val="11"/>
      <color indexed="9"/>
      <name val="新細明體"/>
      <family val="1"/>
      <charset val="136"/>
    </font>
    <font>
      <i/>
      <sz val="11"/>
      <color indexed="23"/>
      <name val="新細明體"/>
      <family val="1"/>
      <charset val="136"/>
    </font>
    <font>
      <sz val="11"/>
      <color indexed="17"/>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sz val="11"/>
      <color indexed="62"/>
      <name val="新細明體"/>
      <family val="1"/>
      <charset val="136"/>
    </font>
    <font>
      <sz val="11"/>
      <color indexed="52"/>
      <name val="新細明體"/>
      <family val="1"/>
      <charset val="136"/>
    </font>
    <font>
      <sz val="11"/>
      <color indexed="60"/>
      <name val="新細明體"/>
      <family val="1"/>
      <charset val="136"/>
    </font>
    <font>
      <b/>
      <sz val="11"/>
      <color indexed="63"/>
      <name val="新細明體"/>
      <family val="1"/>
      <charset val="136"/>
    </font>
    <font>
      <b/>
      <sz val="18"/>
      <color indexed="56"/>
      <name val="新細明體"/>
      <family val="1"/>
      <charset val="136"/>
    </font>
    <font>
      <b/>
      <sz val="11"/>
      <color indexed="8"/>
      <name val="新細明體"/>
      <family val="1"/>
      <charset val="136"/>
    </font>
    <font>
      <sz val="11"/>
      <color indexed="10"/>
      <name val="新細明體"/>
      <family val="1"/>
      <charset val="136"/>
    </font>
    <font>
      <sz val="12"/>
      <color indexed="60"/>
      <name val="新細明體"/>
      <family val="1"/>
      <charset val="136"/>
    </font>
    <font>
      <b/>
      <sz val="12"/>
      <color indexed="8"/>
      <name val="新細明體"/>
      <family val="1"/>
      <charset val="136"/>
    </font>
    <font>
      <sz val="12"/>
      <color indexed="17"/>
      <name val="新細明體"/>
      <family val="1"/>
      <charset val="136"/>
    </font>
    <font>
      <b/>
      <sz val="12"/>
      <color indexed="52"/>
      <name val="新細明體"/>
      <family val="1"/>
      <charset val="136"/>
    </font>
    <font>
      <sz val="12"/>
      <color indexed="52"/>
      <name val="新細明體"/>
      <family val="1"/>
      <charset val="136"/>
    </font>
    <font>
      <i/>
      <sz val="12"/>
      <color indexed="23"/>
      <name val="新細明體"/>
      <family val="1"/>
      <charset val="136"/>
    </font>
    <font>
      <sz val="12"/>
      <color indexed="62"/>
      <name val="新細明體"/>
      <family val="1"/>
      <charset val="136"/>
    </font>
    <font>
      <b/>
      <sz val="12"/>
      <color indexed="63"/>
      <name val="新細明體"/>
      <family val="1"/>
      <charset val="136"/>
    </font>
    <font>
      <b/>
      <sz val="12"/>
      <color indexed="9"/>
      <name val="新細明體"/>
      <family val="1"/>
      <charset val="136"/>
    </font>
    <font>
      <sz val="12"/>
      <color indexed="20"/>
      <name val="新細明體"/>
      <family val="1"/>
      <charset val="136"/>
    </font>
    <font>
      <sz val="12"/>
      <color indexed="10"/>
      <name val="新細明體"/>
      <family val="1"/>
      <charset val="136"/>
    </font>
    <font>
      <sz val="12"/>
      <color indexed="8"/>
      <name val="標楷體"/>
      <family val="4"/>
      <charset val="136"/>
    </font>
    <font>
      <b/>
      <sz val="11"/>
      <name val="標楷體"/>
      <family val="4"/>
      <charset val="136"/>
    </font>
    <font>
      <sz val="10"/>
      <name val="細明體"/>
      <family val="3"/>
      <charset val="136"/>
    </font>
    <font>
      <sz val="10"/>
      <color indexed="8"/>
      <name val="標楷體"/>
      <family val="4"/>
      <charset val="136"/>
    </font>
    <font>
      <sz val="9"/>
      <color indexed="8"/>
      <name val="標楷體"/>
      <family val="4"/>
      <charset val="136"/>
    </font>
    <font>
      <sz val="11"/>
      <color indexed="8"/>
      <name val="標楷體"/>
      <family val="4"/>
      <charset val="136"/>
    </font>
    <font>
      <b/>
      <sz val="10"/>
      <name val="標楷體"/>
      <family val="4"/>
      <charset val="136"/>
    </font>
    <font>
      <b/>
      <sz val="16"/>
      <name val="標楷體"/>
      <family val="4"/>
      <charset val="136"/>
    </font>
    <font>
      <b/>
      <sz val="12"/>
      <color indexed="8"/>
      <name val="標楷體"/>
      <family val="4"/>
      <charset val="136"/>
    </font>
    <font>
      <b/>
      <sz val="14"/>
      <color indexed="8"/>
      <name val="標楷體"/>
      <family val="4"/>
      <charset val="136"/>
    </font>
    <font>
      <sz val="20"/>
      <name val="標楷體"/>
      <family val="4"/>
      <charset val="136"/>
    </font>
    <font>
      <b/>
      <sz val="24"/>
      <name val="標楷體"/>
      <family val="4"/>
      <charset val="136"/>
    </font>
    <font>
      <b/>
      <sz val="26"/>
      <name val="標楷體"/>
      <family val="4"/>
      <charset val="136"/>
    </font>
    <font>
      <b/>
      <sz val="9"/>
      <name val="標楷體"/>
      <family val="4"/>
      <charset val="136"/>
    </font>
    <font>
      <b/>
      <sz val="16"/>
      <color indexed="8"/>
      <name val="標楷體"/>
      <family val="4"/>
      <charset val="136"/>
    </font>
    <font>
      <sz val="12"/>
      <color rgb="FFFF0000"/>
      <name val="標楷體"/>
      <family val="4"/>
      <charset val="136"/>
    </font>
    <font>
      <b/>
      <sz val="12"/>
      <color rgb="FFFF0000"/>
      <name val="標楷體"/>
      <family val="4"/>
      <charset val="136"/>
    </font>
    <font>
      <b/>
      <u/>
      <sz val="12"/>
      <color theme="3" tint="0.39997558519241921"/>
      <name val="標楷體"/>
      <family val="4"/>
      <charset val="136"/>
    </font>
    <font>
      <b/>
      <strike/>
      <sz val="11"/>
      <name val="標楷體"/>
      <family val="4"/>
      <charset val="136"/>
    </font>
    <font>
      <b/>
      <sz val="12"/>
      <name val="新細明體"/>
      <family val="1"/>
      <charset val="136"/>
    </font>
    <font>
      <b/>
      <sz val="16"/>
      <color rgb="FFFF0000"/>
      <name val="標楷體"/>
      <family val="4"/>
      <charset val="136"/>
    </font>
    <font>
      <b/>
      <sz val="9"/>
      <color indexed="81"/>
      <name val="Tahoma"/>
      <family val="2"/>
    </font>
    <font>
      <b/>
      <sz val="9"/>
      <color indexed="81"/>
      <name val="細明體"/>
      <family val="3"/>
      <charset val="136"/>
    </font>
    <font>
      <sz val="9"/>
      <color rgb="FFFF0000"/>
      <name val="標楷體"/>
      <family val="4"/>
      <charset val="136"/>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51"/>
        <bgColor indexed="64"/>
      </patternFill>
    </fill>
    <fill>
      <patternFill patternType="solid">
        <fgColor indexed="44"/>
        <bgColor indexed="64"/>
      </patternFill>
    </fill>
    <fill>
      <patternFill patternType="solid">
        <fgColor indexed="47"/>
        <bgColor indexed="64"/>
      </patternFill>
    </fill>
    <fill>
      <patternFill patternType="solid">
        <fgColor indexed="50"/>
        <bgColor indexed="64"/>
      </patternFill>
    </fill>
    <fill>
      <patternFill patternType="solid">
        <fgColor indexed="9"/>
        <bgColor indexed="64"/>
      </patternFill>
    </fill>
    <fill>
      <patternFill patternType="solid">
        <fgColor indexed="4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48B88"/>
        <bgColor indexed="64"/>
      </patternFill>
    </fill>
    <fill>
      <patternFill patternType="solid">
        <fgColor theme="4" tint="0.39997558519241921"/>
        <bgColor indexed="64"/>
      </patternFill>
    </fill>
    <fill>
      <patternFill patternType="solid">
        <fgColor rgb="FFFFFF00"/>
        <bgColor indexed="64"/>
      </patternFill>
    </fill>
    <fill>
      <patternFill patternType="solid">
        <fgColor rgb="FFFFFF99"/>
        <bgColor indexed="64"/>
      </patternFill>
    </fill>
    <fill>
      <patternFill patternType="solid">
        <fgColor rgb="FFFFC000"/>
        <bgColor indexed="64"/>
      </patternFill>
    </fill>
  </fills>
  <borders count="5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right/>
      <top style="thick">
        <color indexed="64"/>
      </top>
      <bottom/>
      <diagonal/>
    </border>
    <border>
      <left/>
      <right style="thick">
        <color indexed="64"/>
      </right>
      <top style="thick">
        <color indexed="64"/>
      </top>
      <bottom/>
      <diagonal/>
    </border>
    <border>
      <left style="thin">
        <color indexed="64"/>
      </left>
      <right/>
      <top style="thick">
        <color indexed="64"/>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ck">
        <color indexed="64"/>
      </left>
      <right style="thin">
        <color indexed="64"/>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thin">
        <color indexed="64"/>
      </top>
      <bottom/>
      <diagonal/>
    </border>
    <border>
      <left style="thick">
        <color indexed="64"/>
      </left>
      <right/>
      <top/>
      <bottom/>
      <diagonal/>
    </border>
    <border>
      <left style="thin">
        <color indexed="64"/>
      </left>
      <right style="thick">
        <color indexed="64"/>
      </right>
      <top/>
      <bottom/>
      <diagonal/>
    </border>
    <border>
      <left style="thick">
        <color indexed="64"/>
      </left>
      <right/>
      <top/>
      <bottom style="thin">
        <color indexed="64"/>
      </bottom>
      <diagonal/>
    </border>
    <border>
      <left/>
      <right style="thick">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s>
  <cellStyleXfs count="84">
    <xf numFmtId="0" fontId="0"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6" fillId="3" borderId="0" applyNumberFormat="0" applyBorder="0" applyAlignment="0" applyProtection="0">
      <alignment vertical="center"/>
    </xf>
    <xf numFmtId="0" fontId="17" fillId="20" borderId="1" applyNumberFormat="0" applyAlignment="0" applyProtection="0">
      <alignment vertical="center"/>
    </xf>
    <xf numFmtId="0" fontId="18" fillId="21" borderId="2" applyNumberFormat="0" applyAlignment="0" applyProtection="0">
      <alignment vertical="center"/>
    </xf>
    <xf numFmtId="0" fontId="19" fillId="0" borderId="0" applyNumberFormat="0" applyFill="0" applyBorder="0" applyAlignment="0" applyProtection="0">
      <alignment vertical="center"/>
    </xf>
    <xf numFmtId="0" fontId="20" fillId="4" borderId="0" applyNumberFormat="0" applyBorder="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3" fillId="0" borderId="5" applyNumberFormat="0" applyFill="0" applyAlignment="0" applyProtection="0">
      <alignment vertical="center"/>
    </xf>
    <xf numFmtId="0" fontId="23" fillId="0" borderId="0" applyNumberFormat="0" applyFill="0" applyBorder="0" applyAlignment="0" applyProtection="0">
      <alignment vertical="center"/>
    </xf>
    <xf numFmtId="0" fontId="24" fillId="7" borderId="1" applyNumberFormat="0" applyAlignment="0" applyProtection="0">
      <alignment vertical="center"/>
    </xf>
    <xf numFmtId="0" fontId="25" fillId="0" borderId="6" applyNumberFormat="0" applyFill="0" applyAlignment="0" applyProtection="0">
      <alignment vertical="center"/>
    </xf>
    <xf numFmtId="0" fontId="26" fillId="22" borderId="0" applyNumberFormat="0" applyBorder="0" applyAlignment="0" applyProtection="0">
      <alignment vertical="center"/>
    </xf>
    <xf numFmtId="0" fontId="1" fillId="23" borderId="7" applyNumberFormat="0" applyFont="0" applyAlignment="0" applyProtection="0">
      <alignment vertical="center"/>
    </xf>
    <xf numFmtId="0" fontId="27" fillId="20" borderId="8" applyNumberFormat="0" applyAlignment="0" applyProtection="0">
      <alignment vertical="center"/>
    </xf>
    <xf numFmtId="0" fontId="28" fillId="0" borderId="0" applyNumberFormat="0" applyFill="0" applyBorder="0" applyAlignment="0" applyProtection="0">
      <alignment vertical="center"/>
    </xf>
    <xf numFmtId="0" fontId="29" fillId="0" borderId="9" applyNumberFormat="0" applyFill="0" applyAlignment="0" applyProtection="0">
      <alignment vertical="center"/>
    </xf>
    <xf numFmtId="0" fontId="30" fillId="0" borderId="0" applyNumberFormat="0" applyFill="0" applyBorder="0" applyAlignment="0" applyProtection="0">
      <alignment vertical="center"/>
    </xf>
    <xf numFmtId="43" fontId="1" fillId="0" borderId="0" applyFont="0" applyFill="0" applyBorder="0" applyAlignment="0" applyProtection="0"/>
    <xf numFmtId="0" fontId="31" fillId="22" borderId="0" applyNumberFormat="0" applyBorder="0" applyAlignment="0" applyProtection="0">
      <alignment vertical="center"/>
    </xf>
    <xf numFmtId="0" fontId="32" fillId="0" borderId="9" applyNumberFormat="0" applyFill="0" applyAlignment="0" applyProtection="0">
      <alignment vertical="center"/>
    </xf>
    <xf numFmtId="0" fontId="33" fillId="4" borderId="0" applyNumberFormat="0" applyBorder="0" applyAlignment="0" applyProtection="0">
      <alignment vertical="center"/>
    </xf>
    <xf numFmtId="0" fontId="34" fillId="20" borderId="1" applyNumberFormat="0" applyAlignment="0" applyProtection="0">
      <alignment vertical="center"/>
    </xf>
    <xf numFmtId="0" fontId="35" fillId="0" borderId="6" applyNumberFormat="0" applyFill="0" applyAlignment="0" applyProtection="0">
      <alignment vertical="center"/>
    </xf>
    <xf numFmtId="0" fontId="1" fillId="23" borderId="7" applyNumberFormat="0" applyFont="0" applyAlignment="0" applyProtection="0">
      <alignment vertical="center"/>
    </xf>
    <xf numFmtId="0" fontId="36" fillId="0" borderId="0" applyNumberFormat="0" applyFill="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28" fillId="0" borderId="0" applyNumberFormat="0" applyFill="0" applyBorder="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3" fillId="0" borderId="5" applyNumberFormat="0" applyFill="0" applyAlignment="0" applyProtection="0">
      <alignment vertical="center"/>
    </xf>
    <xf numFmtId="0" fontId="23" fillId="0" borderId="0" applyNumberFormat="0" applyFill="0" applyBorder="0" applyAlignment="0" applyProtection="0">
      <alignment vertical="center"/>
    </xf>
    <xf numFmtId="0" fontId="37" fillId="7" borderId="1" applyNumberFormat="0" applyAlignment="0" applyProtection="0">
      <alignment vertical="center"/>
    </xf>
    <xf numFmtId="0" fontId="38" fillId="20" borderId="8" applyNumberFormat="0" applyAlignment="0" applyProtection="0">
      <alignment vertical="center"/>
    </xf>
    <xf numFmtId="0" fontId="39" fillId="21" borderId="2" applyNumberFormat="0" applyAlignment="0" applyProtection="0">
      <alignment vertical="center"/>
    </xf>
    <xf numFmtId="0" fontId="40" fillId="3" borderId="0" applyNumberFormat="0" applyBorder="0" applyAlignment="0" applyProtection="0">
      <alignment vertical="center"/>
    </xf>
    <xf numFmtId="0" fontId="41" fillId="0" borderId="0" applyNumberFormat="0" applyFill="0" applyBorder="0" applyAlignment="0" applyProtection="0">
      <alignment vertical="center"/>
    </xf>
  </cellStyleXfs>
  <cellXfs count="376">
    <xf numFmtId="0" fontId="0" fillId="0" borderId="0" xfId="0"/>
    <xf numFmtId="0" fontId="8" fillId="0" borderId="0" xfId="0" applyFont="1"/>
    <xf numFmtId="0" fontId="10" fillId="24" borderId="10" xfId="0" applyFont="1" applyFill="1" applyBorder="1" applyAlignment="1">
      <alignment horizontal="center" wrapText="1"/>
    </xf>
    <xf numFmtId="0" fontId="6" fillId="24" borderId="10" xfId="0" applyFont="1" applyFill="1" applyBorder="1" applyAlignment="1">
      <alignment horizontal="center" wrapText="1"/>
    </xf>
    <xf numFmtId="0" fontId="6" fillId="0" borderId="10" xfId="0" applyFont="1" applyBorder="1" applyAlignment="1">
      <alignment horizontal="center" wrapText="1"/>
    </xf>
    <xf numFmtId="0" fontId="6" fillId="0" borderId="10" xfId="0" applyFont="1" applyBorder="1" applyAlignment="1">
      <alignment horizontal="center"/>
    </xf>
    <xf numFmtId="0" fontId="6" fillId="0" borderId="0" xfId="0" applyFont="1" applyBorder="1" applyAlignment="1">
      <alignment horizontal="center" vertical="top" wrapText="1"/>
    </xf>
    <xf numFmtId="0" fontId="11" fillId="0" borderId="10" xfId="0" applyFont="1" applyBorder="1" applyAlignment="1">
      <alignment horizontal="center" wrapText="1"/>
    </xf>
    <xf numFmtId="0" fontId="0" fillId="0" borderId="0" xfId="0" applyAlignment="1">
      <alignment vertical="center"/>
    </xf>
    <xf numFmtId="0" fontId="7" fillId="0" borderId="0" xfId="0" applyFont="1" applyAlignment="1">
      <alignment vertical="center"/>
    </xf>
    <xf numFmtId="0" fontId="6" fillId="0" borderId="0" xfId="0" applyFont="1"/>
    <xf numFmtId="0" fontId="6" fillId="0" borderId="0" xfId="0" applyFont="1" applyAlignment="1">
      <alignment shrinkToFit="1"/>
    </xf>
    <xf numFmtId="0" fontId="6" fillId="0" borderId="0" xfId="0" applyFont="1" applyAlignment="1">
      <alignment horizontal="center" shrinkToFit="1"/>
    </xf>
    <xf numFmtId="0" fontId="6" fillId="0" borderId="0" xfId="0" applyFont="1" applyAlignment="1">
      <alignment horizontal="center"/>
    </xf>
    <xf numFmtId="0" fontId="6" fillId="0" borderId="0" xfId="0" applyFont="1" applyAlignment="1" applyProtection="1">
      <alignment horizontal="center"/>
      <protection locked="0"/>
    </xf>
    <xf numFmtId="0" fontId="6" fillId="0" borderId="10" xfId="0" applyFont="1" applyBorder="1" applyAlignment="1" applyProtection="1">
      <alignment horizontal="center"/>
      <protection locked="0"/>
    </xf>
    <xf numFmtId="0" fontId="6" fillId="0" borderId="10" xfId="0" applyFont="1" applyBorder="1" applyAlignment="1" applyProtection="1">
      <alignment horizontal="center" shrinkToFit="1"/>
      <protection locked="0"/>
    </xf>
    <xf numFmtId="0" fontId="6" fillId="0" borderId="10" xfId="0" applyFont="1" applyBorder="1" applyAlignment="1" applyProtection="1">
      <alignment horizontal="center" vertical="center" textRotation="255"/>
      <protection locked="0"/>
    </xf>
    <xf numFmtId="0" fontId="6" fillId="0" borderId="0" xfId="0" applyFont="1" applyAlignment="1" applyProtection="1">
      <alignment horizontal="center" vertical="center" textRotation="255"/>
      <protection locked="0"/>
    </xf>
    <xf numFmtId="0" fontId="6" fillId="25" borderId="10" xfId="0" applyFont="1" applyFill="1" applyBorder="1" applyAlignment="1" applyProtection="1">
      <alignment horizontal="center" vertical="center" shrinkToFit="1"/>
    </xf>
    <xf numFmtId="0" fontId="42" fillId="26" borderId="10" xfId="0" applyFont="1" applyFill="1" applyBorder="1" applyAlignment="1" applyProtection="1">
      <alignment horizontal="center" vertical="center" wrapText="1"/>
    </xf>
    <xf numFmtId="41" fontId="42" fillId="27" borderId="10" xfId="0" applyNumberFormat="1" applyFont="1" applyFill="1" applyBorder="1" applyAlignment="1" applyProtection="1">
      <alignment horizontal="center" vertical="center" wrapText="1"/>
    </xf>
    <xf numFmtId="0" fontId="42" fillId="24" borderId="10" xfId="0" applyFont="1" applyFill="1" applyBorder="1" applyAlignment="1" applyProtection="1">
      <alignment horizontal="center" vertical="center" textRotation="255" wrapText="1"/>
    </xf>
    <xf numFmtId="0" fontId="42" fillId="28" borderId="10" xfId="0" applyFont="1" applyFill="1" applyBorder="1" applyAlignment="1" applyProtection="1">
      <alignment horizontal="center" vertical="center" textRotation="255" wrapText="1"/>
    </xf>
    <xf numFmtId="0" fontId="42" fillId="26" borderId="10" xfId="0" applyFont="1" applyFill="1" applyBorder="1" applyAlignment="1" applyProtection="1">
      <alignment horizontal="center" vertical="center" shrinkToFit="1"/>
    </xf>
    <xf numFmtId="0" fontId="42" fillId="27" borderId="10" xfId="0" applyFont="1" applyFill="1" applyBorder="1" applyAlignment="1" applyProtection="1">
      <alignment horizontal="center" vertical="center" shrinkToFit="1"/>
    </xf>
    <xf numFmtId="0" fontId="42" fillId="24" borderId="10" xfId="0" applyFont="1" applyFill="1" applyBorder="1" applyAlignment="1" applyProtection="1">
      <alignment horizontal="center" vertical="center" shrinkToFit="1"/>
    </xf>
    <xf numFmtId="0" fontId="42" fillId="28" borderId="10" xfId="0" applyFont="1" applyFill="1" applyBorder="1" applyAlignment="1" applyProtection="1">
      <alignment horizontal="center" vertical="center" shrinkToFit="1"/>
    </xf>
    <xf numFmtId="0" fontId="6" fillId="0" borderId="10" xfId="0" applyNumberFormat="1"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41" fontId="6" fillId="29" borderId="10" xfId="0" applyNumberFormat="1" applyFont="1" applyFill="1" applyBorder="1" applyAlignment="1" applyProtection="1">
      <alignment vertical="center" shrinkToFit="1"/>
    </xf>
    <xf numFmtId="41" fontId="6" fillId="0" borderId="10" xfId="0" applyNumberFormat="1" applyFont="1" applyFill="1" applyBorder="1" applyAlignment="1" applyProtection="1">
      <alignment vertical="center" shrinkToFit="1"/>
    </xf>
    <xf numFmtId="0" fontId="6" fillId="0" borderId="10" xfId="0" quotePrefix="1" applyFont="1" applyBorder="1" applyAlignment="1">
      <alignment horizontal="center" wrapText="1"/>
    </xf>
    <xf numFmtId="0" fontId="5" fillId="0" borderId="0" xfId="0" applyFont="1" applyFill="1" applyAlignment="1" applyProtection="1">
      <alignment vertical="center"/>
    </xf>
    <xf numFmtId="0" fontId="51" fillId="0" borderId="12" xfId="0" applyFont="1" applyBorder="1" applyAlignment="1" applyProtection="1">
      <alignment vertical="center"/>
    </xf>
    <xf numFmtId="0" fontId="6" fillId="0" borderId="0" xfId="0" applyFont="1" applyAlignment="1" applyProtection="1">
      <alignment horizontal="center" vertical="center" wrapText="1"/>
    </xf>
    <xf numFmtId="0" fontId="43" fillId="0" borderId="10"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41" fontId="6" fillId="0" borderId="0" xfId="0" applyNumberFormat="1" applyFont="1" applyBorder="1" applyAlignment="1" applyProtection="1">
      <alignment vertical="center" wrapText="1"/>
    </xf>
    <xf numFmtId="0" fontId="6" fillId="0" borderId="0" xfId="0" applyFont="1" applyBorder="1" applyAlignment="1" applyProtection="1">
      <alignment vertical="center" wrapText="1"/>
    </xf>
    <xf numFmtId="0" fontId="6" fillId="0" borderId="0" xfId="0" applyFont="1" applyAlignment="1" applyProtection="1">
      <alignment vertical="center" wrapText="1"/>
    </xf>
    <xf numFmtId="0" fontId="7" fillId="0" borderId="0" xfId="0" applyFont="1" applyAlignment="1" applyProtection="1">
      <alignment vertical="center" wrapText="1"/>
    </xf>
    <xf numFmtId="0" fontId="7" fillId="0" borderId="0" xfId="0" applyFont="1" applyBorder="1" applyAlignment="1" applyProtection="1">
      <alignment horizontal="left" vertical="center" wrapText="1"/>
    </xf>
    <xf numFmtId="0" fontId="8" fillId="0" borderId="0" xfId="0" applyFont="1" applyBorder="1" applyAlignment="1" applyProtection="1">
      <alignment horizontal="left" vertical="center" wrapText="1"/>
    </xf>
    <xf numFmtId="0" fontId="11" fillId="0" borderId="0" xfId="0" applyFont="1" applyAlignment="1" applyProtection="1">
      <alignment horizontal="right" vertical="center" wrapText="1"/>
    </xf>
    <xf numFmtId="0" fontId="11" fillId="0" borderId="0" xfId="0" applyFont="1" applyAlignment="1" applyProtection="1">
      <alignment horizontal="justify" vertical="center" wrapText="1"/>
    </xf>
    <xf numFmtId="49" fontId="11" fillId="0" borderId="0" xfId="0" applyNumberFormat="1" applyFont="1" applyAlignment="1" applyProtection="1">
      <alignment horizontal="justify" vertical="center" wrapText="1"/>
    </xf>
    <xf numFmtId="41" fontId="11" fillId="0" borderId="0" xfId="0" applyNumberFormat="1" applyFont="1" applyAlignment="1" applyProtection="1">
      <alignment horizontal="justify" vertical="center" wrapText="1"/>
    </xf>
    <xf numFmtId="0" fontId="11" fillId="0" borderId="0" xfId="0" applyFont="1" applyAlignment="1" applyProtection="1">
      <alignment vertical="center" wrapText="1"/>
    </xf>
    <xf numFmtId="49" fontId="11" fillId="0" borderId="0" xfId="0" applyNumberFormat="1" applyFont="1" applyBorder="1" applyAlignment="1" applyProtection="1">
      <alignment horizontal="right" vertical="center" wrapText="1"/>
    </xf>
    <xf numFmtId="0" fontId="43" fillId="0" borderId="0" xfId="0" applyFont="1" applyAlignment="1" applyProtection="1">
      <alignment vertical="top" wrapText="1"/>
    </xf>
    <xf numFmtId="49" fontId="43" fillId="0" borderId="0" xfId="0" applyNumberFormat="1" applyFont="1" applyBorder="1" applyAlignment="1" applyProtection="1">
      <alignment horizontal="right" vertical="center" wrapText="1"/>
    </xf>
    <xf numFmtId="0" fontId="11" fillId="0" borderId="0" xfId="0" applyFont="1" applyAlignment="1" applyProtection="1">
      <alignment vertical="top" wrapText="1"/>
    </xf>
    <xf numFmtId="49" fontId="11" fillId="0" borderId="0" xfId="0" applyNumberFormat="1" applyFont="1" applyAlignment="1" applyProtection="1">
      <alignment horizontal="right" vertical="top"/>
    </xf>
    <xf numFmtId="0" fontId="11" fillId="0" borderId="0" xfId="0" applyFont="1" applyAlignment="1" applyProtection="1">
      <alignment vertical="top"/>
    </xf>
    <xf numFmtId="49" fontId="6" fillId="0" borderId="0" xfId="0" applyNumberFormat="1" applyFont="1" applyAlignment="1" applyProtection="1">
      <alignment horizontal="right" vertical="center" wrapText="1"/>
    </xf>
    <xf numFmtId="0" fontId="6" fillId="0" borderId="0" xfId="0" applyFont="1" applyAlignment="1" applyProtection="1">
      <alignment horizontal="left" vertical="center" wrapText="1"/>
    </xf>
    <xf numFmtId="41" fontId="6" fillId="0" borderId="0" xfId="0" applyNumberFormat="1" applyFont="1" applyAlignment="1" applyProtection="1">
      <alignment vertical="center" wrapText="1"/>
    </xf>
    <xf numFmtId="0" fontId="6" fillId="0" borderId="0" xfId="0" applyFont="1" applyAlignment="1" applyProtection="1">
      <alignment vertical="center"/>
      <protection locked="0"/>
    </xf>
    <xf numFmtId="0" fontId="6" fillId="0" borderId="0" xfId="0" applyFont="1" applyFill="1" applyAlignment="1" applyProtection="1">
      <alignment vertical="center"/>
      <protection locked="0"/>
    </xf>
    <xf numFmtId="0" fontId="6" fillId="0" borderId="0" xfId="0" applyFont="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6" fillId="0" borderId="0" xfId="0" applyFont="1" applyBorder="1" applyAlignment="1" applyProtection="1">
      <alignment vertical="center"/>
      <protection locked="0"/>
    </xf>
    <xf numFmtId="0" fontId="6" fillId="0" borderId="0" xfId="0" applyFont="1" applyBorder="1" applyAlignment="1" applyProtection="1">
      <alignment horizontal="center" vertical="center"/>
      <protection locked="0"/>
    </xf>
    <xf numFmtId="41" fontId="10" fillId="0" borderId="0" xfId="0" applyNumberFormat="1" applyFont="1" applyBorder="1" applyAlignment="1" applyProtection="1">
      <alignment vertical="center"/>
      <protection locked="0"/>
    </xf>
    <xf numFmtId="0" fontId="10" fillId="0" borderId="0" xfId="0" applyFont="1" applyBorder="1" applyAlignment="1" applyProtection="1">
      <alignment vertical="center"/>
      <protection locked="0"/>
    </xf>
    <xf numFmtId="0" fontId="10" fillId="0" borderId="0" xfId="0" applyFont="1" applyAlignment="1" applyProtection="1">
      <alignment vertical="center"/>
      <protection locked="0"/>
    </xf>
    <xf numFmtId="0" fontId="6" fillId="0" borderId="0" xfId="0" applyFont="1" applyFill="1" applyBorder="1" applyAlignment="1" applyProtection="1">
      <alignment horizontal="center" vertical="center" shrinkToFit="1"/>
      <protection locked="0"/>
    </xf>
    <xf numFmtId="0" fontId="10" fillId="0" borderId="0" xfId="0" applyFont="1" applyAlignment="1" applyProtection="1">
      <alignment horizontal="center" vertical="center"/>
      <protection locked="0"/>
    </xf>
    <xf numFmtId="0" fontId="10" fillId="0" borderId="0" xfId="0" applyFont="1" applyAlignment="1" applyProtection="1">
      <alignment horizontal="right" vertical="center"/>
      <protection locked="0"/>
    </xf>
    <xf numFmtId="0" fontId="10" fillId="0" borderId="0" xfId="0" applyFont="1" applyAlignment="1" applyProtection="1">
      <alignment horizontal="left" vertical="center"/>
      <protection locked="0"/>
    </xf>
    <xf numFmtId="41" fontId="7" fillId="0" borderId="0" xfId="0" applyNumberFormat="1" applyFont="1" applyBorder="1" applyAlignment="1" applyProtection="1">
      <alignment vertical="center"/>
      <protection locked="0"/>
    </xf>
    <xf numFmtId="0" fontId="11" fillId="0" borderId="0" xfId="0" applyFont="1" applyBorder="1" applyAlignment="1" applyProtection="1">
      <alignment horizontal="distributed" vertical="center"/>
      <protection locked="0"/>
    </xf>
    <xf numFmtId="0" fontId="11" fillId="0" borderId="0" xfId="0" applyFont="1" applyBorder="1" applyAlignment="1" applyProtection="1">
      <alignment vertical="center"/>
      <protection locked="0"/>
    </xf>
    <xf numFmtId="49" fontId="11" fillId="0" borderId="0" xfId="0" applyNumberFormat="1" applyFont="1" applyAlignment="1" applyProtection="1">
      <alignment horizontal="right" vertical="top" wrapText="1"/>
      <protection locked="0"/>
    </xf>
    <xf numFmtId="0" fontId="6" fillId="0" borderId="0" xfId="0" applyFont="1" applyAlignment="1" applyProtection="1">
      <alignment vertical="top" wrapText="1"/>
      <protection locked="0"/>
    </xf>
    <xf numFmtId="49" fontId="47" fillId="0" borderId="0" xfId="0" applyNumberFormat="1" applyFont="1" applyAlignment="1" applyProtection="1">
      <alignment horizontal="right" vertical="top" wrapText="1"/>
      <protection locked="0"/>
    </xf>
    <xf numFmtId="49" fontId="6" fillId="0" borderId="0" xfId="0" applyNumberFormat="1" applyFont="1" applyAlignment="1" applyProtection="1">
      <alignment horizontal="right" vertical="top" wrapText="1"/>
      <protection locked="0"/>
    </xf>
    <xf numFmtId="0" fontId="3" fillId="0" borderId="0" xfId="0" applyFont="1" applyAlignment="1" applyProtection="1">
      <alignment vertical="center" wrapText="1"/>
      <protection locked="0"/>
    </xf>
    <xf numFmtId="0" fontId="4" fillId="0" borderId="0" xfId="0" applyFont="1" applyAlignment="1" applyProtection="1">
      <alignment vertical="center"/>
      <protection locked="0"/>
    </xf>
    <xf numFmtId="0" fontId="6" fillId="0" borderId="0" xfId="0" applyFont="1" applyFill="1" applyAlignment="1" applyProtection="1">
      <alignment vertical="center"/>
    </xf>
    <xf numFmtId="0" fontId="6" fillId="0" borderId="0" xfId="0" applyFont="1" applyAlignment="1" applyProtection="1">
      <alignment horizontal="center" vertical="center"/>
    </xf>
    <xf numFmtId="0" fontId="11" fillId="0" borderId="10" xfId="0" applyFont="1" applyBorder="1" applyAlignment="1" applyProtection="1">
      <alignment horizontal="center" vertical="center" wrapText="1"/>
    </xf>
    <xf numFmtId="0" fontId="11" fillId="0" borderId="10" xfId="0" applyFont="1" applyBorder="1" applyAlignment="1" applyProtection="1">
      <alignment horizontal="center" vertical="center"/>
    </xf>
    <xf numFmtId="0" fontId="6" fillId="0" borderId="10" xfId="0" applyFont="1" applyBorder="1" applyAlignment="1" applyProtection="1">
      <alignment vertical="center" shrinkToFit="1"/>
    </xf>
    <xf numFmtId="41" fontId="42" fillId="24" borderId="13" xfId="0" applyNumberFormat="1" applyFont="1" applyFill="1" applyBorder="1" applyAlignment="1" applyProtection="1">
      <alignment vertical="top" wrapText="1"/>
    </xf>
    <xf numFmtId="41" fontId="42" fillId="24" borderId="14" xfId="0" applyNumberFormat="1" applyFont="1" applyFill="1" applyBorder="1" applyAlignment="1" applyProtection="1">
      <alignment vertical="top" wrapText="1"/>
    </xf>
    <xf numFmtId="0" fontId="42" fillId="28" borderId="10" xfId="0" applyFont="1" applyFill="1" applyBorder="1" applyAlignment="1" applyProtection="1">
      <alignment horizontal="center" vertical="center" wrapText="1"/>
    </xf>
    <xf numFmtId="0" fontId="42" fillId="24" borderId="15" xfId="0" applyFont="1" applyFill="1" applyBorder="1" applyAlignment="1" applyProtection="1">
      <alignment horizontal="center" vertical="center" wrapText="1"/>
    </xf>
    <xf numFmtId="41" fontId="42" fillId="24" borderId="15" xfId="0" applyNumberFormat="1" applyFont="1" applyFill="1" applyBorder="1" applyAlignment="1" applyProtection="1">
      <alignment vertical="top" wrapText="1"/>
    </xf>
    <xf numFmtId="41" fontId="42" fillId="24" borderId="16" xfId="0" applyNumberFormat="1" applyFont="1" applyFill="1" applyBorder="1" applyAlignment="1" applyProtection="1">
      <alignment vertical="top" wrapText="1"/>
    </xf>
    <xf numFmtId="0" fontId="42" fillId="32" borderId="16" xfId="0" applyFont="1" applyFill="1" applyBorder="1" applyAlignment="1" applyProtection="1">
      <alignment horizontal="center" vertical="center" wrapText="1"/>
    </xf>
    <xf numFmtId="0" fontId="45" fillId="31" borderId="17" xfId="0" applyFont="1" applyFill="1" applyBorder="1" applyAlignment="1" applyProtection="1">
      <alignment horizontal="center" vertical="center" wrapText="1"/>
    </xf>
    <xf numFmtId="0" fontId="45" fillId="31" borderId="15" xfId="0" applyFont="1" applyFill="1" applyBorder="1" applyAlignment="1" applyProtection="1">
      <alignment horizontal="center" vertical="center" wrapText="1"/>
    </xf>
    <xf numFmtId="0" fontId="6" fillId="28" borderId="16" xfId="0" applyFont="1" applyFill="1" applyBorder="1" applyAlignment="1" applyProtection="1">
      <alignment horizontal="center" vertical="center" shrinkToFit="1"/>
    </xf>
    <xf numFmtId="0" fontId="6" fillId="28" borderId="14" xfId="0" applyFont="1" applyFill="1" applyBorder="1" applyAlignment="1" applyProtection="1">
      <alignment vertical="center" shrinkToFit="1"/>
    </xf>
    <xf numFmtId="0" fontId="6" fillId="28" borderId="19" xfId="0" applyFont="1" applyFill="1" applyBorder="1" applyAlignment="1" applyProtection="1">
      <alignment horizontal="center" vertical="center" shrinkToFit="1"/>
    </xf>
    <xf numFmtId="0" fontId="42" fillId="28" borderId="16" xfId="0" applyFont="1" applyFill="1" applyBorder="1" applyAlignment="1" applyProtection="1">
      <alignment horizontal="center" vertical="center" shrinkToFit="1"/>
    </xf>
    <xf numFmtId="0" fontId="42" fillId="26" borderId="20" xfId="0" applyFont="1" applyFill="1" applyBorder="1" applyAlignment="1" applyProtection="1">
      <alignment horizontal="center" vertical="center" shrinkToFit="1"/>
    </xf>
    <xf numFmtId="0" fontId="42" fillId="28" borderId="20" xfId="0" applyFont="1" applyFill="1" applyBorder="1" applyAlignment="1" applyProtection="1">
      <alignment horizontal="center" vertical="center" shrinkToFit="1"/>
    </xf>
    <xf numFmtId="0" fontId="42" fillId="31" borderId="22" xfId="0" applyFont="1" applyFill="1" applyBorder="1" applyAlignment="1" applyProtection="1">
      <alignment horizontal="center" vertical="center" shrinkToFit="1"/>
    </xf>
    <xf numFmtId="0" fontId="6" fillId="0" borderId="16" xfId="0" applyFont="1" applyBorder="1" applyAlignment="1" applyProtection="1">
      <alignment horizontal="center" vertical="center" shrinkToFit="1"/>
      <protection locked="0"/>
    </xf>
    <xf numFmtId="0" fontId="42" fillId="31" borderId="16" xfId="0" applyFont="1" applyFill="1" applyBorder="1" applyAlignment="1" applyProtection="1">
      <alignment horizontal="center" vertical="center" shrinkToFit="1"/>
    </xf>
    <xf numFmtId="0" fontId="6" fillId="0" borderId="10" xfId="0" applyFont="1" applyBorder="1" applyAlignment="1" applyProtection="1">
      <alignment horizontal="center" vertical="center" shrinkToFit="1"/>
      <protection locked="0"/>
    </xf>
    <xf numFmtId="0" fontId="42" fillId="31" borderId="16" xfId="0" applyFont="1" applyFill="1" applyBorder="1" applyAlignment="1" applyProtection="1">
      <alignment horizontal="right" vertical="center" shrinkToFit="1"/>
    </xf>
    <xf numFmtId="0" fontId="42" fillId="31" borderId="22" xfId="0" applyFont="1" applyFill="1" applyBorder="1" applyAlignment="1" applyProtection="1">
      <alignment horizontal="right" vertical="center" shrinkToFit="1"/>
    </xf>
    <xf numFmtId="0" fontId="42" fillId="32" borderId="20" xfId="0" applyFont="1" applyFill="1" applyBorder="1" applyAlignment="1" applyProtection="1">
      <alignment horizontal="right" vertical="center" shrinkToFit="1"/>
    </xf>
    <xf numFmtId="0" fontId="42" fillId="33" borderId="20" xfId="0" applyFont="1" applyFill="1" applyBorder="1" applyAlignment="1" applyProtection="1">
      <alignment horizontal="right" vertical="center" shrinkToFit="1"/>
    </xf>
    <xf numFmtId="0" fontId="42" fillId="34" borderId="20" xfId="0" applyFont="1" applyFill="1" applyBorder="1" applyAlignment="1" applyProtection="1">
      <alignment horizontal="right" vertical="center" shrinkToFit="1"/>
    </xf>
    <xf numFmtId="0" fontId="42" fillId="32" borderId="16" xfId="0" applyFont="1" applyFill="1" applyBorder="1" applyAlignment="1" applyProtection="1">
      <alignment horizontal="right" vertical="center" shrinkToFit="1"/>
    </xf>
    <xf numFmtId="0" fontId="42" fillId="33" borderId="16" xfId="0" applyFont="1" applyFill="1" applyBorder="1" applyAlignment="1" applyProtection="1">
      <alignment horizontal="right" vertical="center" shrinkToFit="1"/>
    </xf>
    <xf numFmtId="0" fontId="42" fillId="34" borderId="16" xfId="0" applyFont="1" applyFill="1" applyBorder="1" applyAlignment="1" applyProtection="1">
      <alignment horizontal="right" vertical="center" shrinkToFit="1"/>
    </xf>
    <xf numFmtId="0" fontId="6" fillId="0" borderId="16" xfId="0" applyFont="1" applyBorder="1" applyAlignment="1" applyProtection="1">
      <alignment horizontal="right" vertical="center" shrinkToFit="1"/>
      <protection locked="0"/>
    </xf>
    <xf numFmtId="0" fontId="42" fillId="32" borderId="10" xfId="0" applyFont="1" applyFill="1" applyBorder="1" applyAlignment="1" applyProtection="1">
      <alignment horizontal="right" vertical="center" shrinkToFit="1"/>
    </xf>
    <xf numFmtId="0" fontId="6" fillId="0" borderId="10" xfId="0" applyFont="1" applyBorder="1" applyAlignment="1" applyProtection="1">
      <alignment horizontal="right" vertical="center" shrinkToFit="1"/>
      <protection locked="0"/>
    </xf>
    <xf numFmtId="0" fontId="42" fillId="28" borderId="23" xfId="0" applyFont="1" applyFill="1" applyBorder="1" applyAlignment="1" applyProtection="1">
      <alignment horizontal="center" vertical="center" shrinkToFit="1"/>
    </xf>
    <xf numFmtId="41" fontId="42" fillId="24" borderId="16" xfId="0" applyNumberFormat="1" applyFont="1" applyFill="1" applyBorder="1" applyAlignment="1" applyProtection="1">
      <alignment vertical="top" shrinkToFit="1"/>
    </xf>
    <xf numFmtId="177" fontId="42" fillId="33" borderId="16" xfId="0" applyNumberFormat="1" applyFont="1" applyFill="1" applyBorder="1" applyAlignment="1" applyProtection="1">
      <alignment horizontal="right" vertical="center" shrinkToFit="1"/>
    </xf>
    <xf numFmtId="177" fontId="42" fillId="33" borderId="20" xfId="0" applyNumberFormat="1" applyFont="1" applyFill="1" applyBorder="1" applyAlignment="1" applyProtection="1">
      <alignment horizontal="right" vertical="center" shrinkToFit="1"/>
    </xf>
    <xf numFmtId="0" fontId="6" fillId="31" borderId="22" xfId="0" applyFont="1" applyFill="1" applyBorder="1" applyAlignment="1" applyProtection="1">
      <alignment horizontal="right" vertical="center" shrinkToFit="1"/>
    </xf>
    <xf numFmtId="0" fontId="6" fillId="28" borderId="15" xfId="0" applyFont="1" applyFill="1" applyBorder="1" applyAlignment="1" applyProtection="1">
      <alignment horizontal="center" vertical="center" wrapText="1"/>
    </xf>
    <xf numFmtId="0" fontId="6" fillId="28" borderId="24" xfId="0" applyFont="1" applyFill="1" applyBorder="1" applyAlignment="1" applyProtection="1">
      <alignment horizontal="center" vertical="center" wrapText="1"/>
    </xf>
    <xf numFmtId="0" fontId="6" fillId="0" borderId="10" xfId="0" applyFont="1" applyBorder="1" applyAlignment="1" applyProtection="1">
      <alignment vertical="center" wrapText="1"/>
    </xf>
    <xf numFmtId="0" fontId="51" fillId="0" borderId="0" xfId="0" applyFont="1" applyBorder="1" applyAlignment="1" applyProtection="1">
      <alignment vertical="center"/>
    </xf>
    <xf numFmtId="38" fontId="8" fillId="0" borderId="25" xfId="0" applyNumberFormat="1" applyFont="1" applyFill="1" applyBorder="1" applyAlignment="1" applyProtection="1">
      <alignment horizontal="center" vertical="center" shrinkToFit="1"/>
    </xf>
    <xf numFmtId="38" fontId="8" fillId="0" borderId="20" xfId="0" applyNumberFormat="1" applyFont="1" applyFill="1" applyBorder="1" applyAlignment="1" applyProtection="1">
      <alignment horizontal="center" vertical="center" shrinkToFit="1"/>
    </xf>
    <xf numFmtId="38" fontId="8" fillId="0" borderId="26" xfId="0" applyNumberFormat="1" applyFont="1" applyFill="1" applyBorder="1" applyAlignment="1" applyProtection="1">
      <alignment horizontal="center" vertical="center" shrinkToFit="1"/>
    </xf>
    <xf numFmtId="0" fontId="6" fillId="0" borderId="27" xfId="0" applyFont="1" applyBorder="1" applyAlignment="1" applyProtection="1">
      <alignment vertical="center" wrapText="1"/>
    </xf>
    <xf numFmtId="0" fontId="6" fillId="0" borderId="28" xfId="0" applyFont="1" applyBorder="1" applyAlignment="1" applyProtection="1">
      <alignment vertical="center" wrapText="1"/>
    </xf>
    <xf numFmtId="41" fontId="6" fillId="29" borderId="11" xfId="0" applyNumberFormat="1" applyFont="1" applyFill="1" applyBorder="1" applyAlignment="1" applyProtection="1">
      <alignment vertical="center" shrinkToFit="1"/>
    </xf>
    <xf numFmtId="41" fontId="6" fillId="0" borderId="30" xfId="60" applyNumberFormat="1" applyFont="1" applyFill="1" applyBorder="1" applyAlignment="1" applyProtection="1">
      <alignment vertical="center" shrinkToFit="1"/>
    </xf>
    <xf numFmtId="41" fontId="6" fillId="29" borderId="25" xfId="0" applyNumberFormat="1" applyFont="1" applyFill="1" applyBorder="1" applyAlignment="1" applyProtection="1">
      <alignment vertical="center" shrinkToFit="1"/>
    </xf>
    <xf numFmtId="41" fontId="6" fillId="0" borderId="20" xfId="0" applyNumberFormat="1" applyFont="1" applyFill="1" applyBorder="1" applyAlignment="1" applyProtection="1">
      <alignment vertical="center" shrinkToFit="1"/>
    </xf>
    <xf numFmtId="41" fontId="6" fillId="0" borderId="26" xfId="0" applyNumberFormat="1" applyFont="1" applyFill="1" applyBorder="1" applyAlignment="1" applyProtection="1">
      <alignment vertical="center" shrinkToFit="1"/>
    </xf>
    <xf numFmtId="0" fontId="6" fillId="25" borderId="11" xfId="0" applyFont="1" applyFill="1" applyBorder="1" applyAlignment="1" applyProtection="1">
      <alignment horizontal="center" vertical="center" shrinkToFit="1"/>
    </xf>
    <xf numFmtId="0" fontId="10" fillId="0" borderId="0" xfId="0" applyFont="1" applyBorder="1" applyAlignment="1" applyProtection="1">
      <alignment horizontal="center" vertical="center"/>
    </xf>
    <xf numFmtId="0" fontId="6" fillId="0" borderId="0" xfId="0" applyFont="1" applyBorder="1" applyAlignment="1" applyProtection="1">
      <alignment vertical="center"/>
    </xf>
    <xf numFmtId="0" fontId="6" fillId="0" borderId="0" xfId="0" applyFont="1" applyBorder="1" applyAlignment="1" applyProtection="1">
      <alignment horizontal="center" vertical="center"/>
    </xf>
    <xf numFmtId="41" fontId="10" fillId="0" borderId="0" xfId="0" applyNumberFormat="1" applyFont="1" applyBorder="1" applyAlignment="1" applyProtection="1">
      <alignment vertical="center"/>
    </xf>
    <xf numFmtId="0" fontId="10" fillId="0" borderId="0" xfId="0" applyFont="1" applyBorder="1" applyAlignment="1" applyProtection="1">
      <alignment vertical="center"/>
    </xf>
    <xf numFmtId="41" fontId="55" fillId="0" borderId="0" xfId="0" applyNumberFormat="1" applyFont="1" applyBorder="1" applyAlignment="1" applyProtection="1">
      <alignment vertical="center"/>
    </xf>
    <xf numFmtId="41" fontId="48" fillId="0" borderId="0" xfId="0" applyNumberFormat="1" applyFont="1" applyBorder="1" applyAlignment="1" applyProtection="1">
      <alignment vertical="center"/>
    </xf>
    <xf numFmtId="41" fontId="43" fillId="0" borderId="0" xfId="0" applyNumberFormat="1" applyFont="1" applyBorder="1" applyAlignment="1" applyProtection="1">
      <alignment vertical="center"/>
    </xf>
    <xf numFmtId="0" fontId="6" fillId="0" borderId="10" xfId="0" applyFont="1" applyBorder="1" applyAlignment="1" applyProtection="1">
      <alignment horizontal="center"/>
    </xf>
    <xf numFmtId="0" fontId="6" fillId="0" borderId="0" xfId="0" applyFont="1" applyAlignment="1" applyProtection="1">
      <alignment horizontal="center"/>
    </xf>
    <xf numFmtId="0" fontId="6" fillId="0" borderId="0" xfId="0" applyFont="1" applyProtection="1"/>
    <xf numFmtId="176" fontId="6" fillId="26" borderId="10" xfId="0" applyNumberFormat="1" applyFont="1" applyFill="1" applyBorder="1" applyAlignment="1" applyProtection="1">
      <alignment horizontal="center" vertical="center" shrinkToFit="1"/>
    </xf>
    <xf numFmtId="176" fontId="6" fillId="24" borderId="10" xfId="0" applyNumberFormat="1" applyFont="1" applyFill="1" applyBorder="1" applyAlignment="1" applyProtection="1">
      <alignment horizontal="center" vertical="center" shrinkToFit="1"/>
    </xf>
    <xf numFmtId="176" fontId="6" fillId="30" borderId="10" xfId="0" applyNumberFormat="1" applyFont="1" applyFill="1" applyBorder="1" applyAlignment="1" applyProtection="1">
      <alignment horizontal="center" vertical="center" shrinkToFit="1"/>
    </xf>
    <xf numFmtId="0" fontId="6" fillId="0" borderId="10" xfId="0" applyFont="1" applyBorder="1" applyAlignment="1" applyProtection="1">
      <alignment horizontal="center" shrinkToFit="1"/>
    </xf>
    <xf numFmtId="0" fontId="6" fillId="0" borderId="10" xfId="0" applyFont="1" applyBorder="1" applyAlignment="1" applyProtection="1">
      <alignment shrinkToFit="1"/>
    </xf>
    <xf numFmtId="0" fontId="49" fillId="0" borderId="57" xfId="0" applyFont="1" applyFill="1" applyBorder="1" applyAlignment="1" applyProtection="1">
      <alignment horizontal="center" vertical="center"/>
      <protection locked="0"/>
    </xf>
    <xf numFmtId="0" fontId="6" fillId="25" borderId="10" xfId="0" applyFont="1" applyFill="1" applyBorder="1" applyAlignment="1" applyProtection="1">
      <alignment horizontal="center" vertical="center" shrinkToFit="1"/>
    </xf>
    <xf numFmtId="0" fontId="52" fillId="32" borderId="43" xfId="0" applyFont="1" applyFill="1" applyBorder="1" applyAlignment="1" applyProtection="1">
      <alignment horizontal="center" vertical="center" shrinkToFit="1"/>
    </xf>
    <xf numFmtId="0" fontId="9" fillId="32" borderId="38" xfId="0" applyFont="1" applyFill="1" applyBorder="1" applyAlignment="1" applyProtection="1">
      <alignment vertical="center"/>
    </xf>
    <xf numFmtId="0" fontId="6" fillId="0" borderId="10" xfId="0" applyFont="1" applyBorder="1" applyAlignment="1" applyProtection="1">
      <alignment horizontal="center" vertical="center"/>
      <protection locked="0"/>
    </xf>
    <xf numFmtId="41" fontId="6" fillId="0" borderId="21" xfId="0" applyNumberFormat="1" applyFont="1" applyFill="1" applyBorder="1" applyAlignment="1" applyProtection="1">
      <alignment vertical="center" shrinkToFit="1"/>
    </xf>
    <xf numFmtId="0" fontId="7" fillId="0" borderId="0" xfId="0" applyFont="1" applyAlignment="1" applyProtection="1">
      <alignment vertical="center"/>
    </xf>
    <xf numFmtId="0" fontId="56" fillId="24" borderId="23" xfId="0" applyFont="1" applyFill="1" applyBorder="1" applyAlignment="1" applyProtection="1">
      <alignment horizontal="center" vertical="center" shrinkToFit="1"/>
    </xf>
    <xf numFmtId="0" fontId="42" fillId="36" borderId="20" xfId="0" applyFont="1" applyFill="1" applyBorder="1" applyAlignment="1" applyProtection="1">
      <alignment horizontal="center" vertical="center" shrinkToFit="1"/>
    </xf>
    <xf numFmtId="0" fontId="7" fillId="25" borderId="10" xfId="0" applyFont="1" applyFill="1" applyBorder="1" applyAlignment="1" applyProtection="1">
      <alignment horizontal="center" vertical="center"/>
    </xf>
    <xf numFmtId="0" fontId="6" fillId="36" borderId="16" xfId="0" applyFont="1" applyFill="1" applyBorder="1" applyAlignment="1" applyProtection="1">
      <alignment horizontal="center" vertical="center" shrinkToFit="1"/>
    </xf>
    <xf numFmtId="41" fontId="42" fillId="24" borderId="23" xfId="0" applyNumberFormat="1" applyFont="1" applyFill="1" applyBorder="1" applyAlignment="1" applyProtection="1">
      <alignment horizontal="right" vertical="center" shrinkToFit="1"/>
    </xf>
    <xf numFmtId="0" fontId="6" fillId="29" borderId="10" xfId="0" applyFont="1" applyFill="1" applyBorder="1" applyAlignment="1" applyProtection="1">
      <alignment vertical="center" shrinkToFit="1"/>
    </xf>
    <xf numFmtId="0" fontId="10" fillId="0" borderId="10" xfId="0" applyFont="1" applyBorder="1" applyAlignment="1" applyProtection="1">
      <alignment horizontal="center" vertical="center" wrapText="1"/>
    </xf>
    <xf numFmtId="0" fontId="10" fillId="0" borderId="11" xfId="0" applyFont="1" applyBorder="1" applyAlignment="1" applyProtection="1">
      <alignment horizontal="center" vertical="center" wrapText="1"/>
    </xf>
    <xf numFmtId="0" fontId="6" fillId="0" borderId="0" xfId="0" applyFont="1" applyAlignment="1" applyProtection="1">
      <alignment vertical="center" shrinkToFit="1"/>
    </xf>
    <xf numFmtId="0" fontId="42" fillId="0" borderId="10" xfId="0" applyFont="1" applyBorder="1" applyAlignment="1" applyProtection="1">
      <alignment horizontal="center" vertical="center" wrapText="1"/>
    </xf>
    <xf numFmtId="0" fontId="42" fillId="0" borderId="28" xfId="0" applyFont="1" applyBorder="1" applyAlignment="1" applyProtection="1">
      <alignment horizontal="center" vertical="center" wrapText="1"/>
    </xf>
    <xf numFmtId="0" fontId="42" fillId="0" borderId="27" xfId="0" applyFont="1" applyBorder="1" applyAlignment="1" applyProtection="1">
      <alignment horizontal="center" vertical="center" wrapText="1"/>
    </xf>
    <xf numFmtId="0" fontId="6" fillId="0" borderId="10" xfId="0" applyFont="1" applyBorder="1" applyAlignment="1" applyProtection="1">
      <alignment horizontal="left" vertical="center" wrapText="1"/>
    </xf>
    <xf numFmtId="38" fontId="8" fillId="0" borderId="26" xfId="0" applyNumberFormat="1" applyFont="1" applyBorder="1" applyAlignment="1" applyProtection="1">
      <alignment horizontal="center" vertical="center" shrinkToFit="1"/>
    </xf>
    <xf numFmtId="0" fontId="8" fillId="0" borderId="10" xfId="0" applyNumberFormat="1" applyFont="1" applyBorder="1" applyAlignment="1" applyProtection="1">
      <alignment horizontal="center" vertical="center" shrinkToFit="1"/>
    </xf>
    <xf numFmtId="0" fontId="8" fillId="0" borderId="11" xfId="0" applyFont="1" applyBorder="1" applyAlignment="1" applyProtection="1">
      <alignment horizontal="center" vertical="center" shrinkToFit="1"/>
    </xf>
    <xf numFmtId="0" fontId="6" fillId="26" borderId="10" xfId="0" applyFont="1" applyFill="1" applyBorder="1" applyAlignment="1" applyProtection="1">
      <alignment horizontal="center" vertical="center" shrinkToFit="1"/>
    </xf>
    <xf numFmtId="0" fontId="6" fillId="24" borderId="10" xfId="0" applyFont="1" applyFill="1" applyBorder="1" applyAlignment="1" applyProtection="1">
      <alignment horizontal="center" vertical="center" wrapText="1"/>
    </xf>
    <xf numFmtId="0" fontId="47" fillId="32" borderId="16" xfId="0" applyFont="1" applyFill="1" applyBorder="1" applyAlignment="1" applyProtection="1">
      <alignment horizontal="center" vertical="center" wrapText="1"/>
    </xf>
    <xf numFmtId="0" fontId="42" fillId="33" borderId="16" xfId="0" applyFont="1" applyFill="1" applyBorder="1" applyAlignment="1" applyProtection="1">
      <alignment horizontal="center" vertical="center" wrapText="1"/>
    </xf>
    <xf numFmtId="0" fontId="42" fillId="34" borderId="16" xfId="0" applyFont="1" applyFill="1" applyBorder="1" applyAlignment="1" applyProtection="1">
      <alignment horizontal="center" vertical="center" wrapText="1"/>
    </xf>
    <xf numFmtId="0" fontId="42" fillId="31" borderId="16" xfId="0" applyFont="1" applyFill="1" applyBorder="1" applyAlignment="1" applyProtection="1">
      <alignment horizontal="center" vertical="center" wrapText="1"/>
    </xf>
    <xf numFmtId="0" fontId="42" fillId="31" borderId="10" xfId="0" applyFont="1" applyFill="1" applyBorder="1" applyAlignment="1" applyProtection="1">
      <alignment horizontal="center" vertical="center" wrapText="1"/>
    </xf>
    <xf numFmtId="0" fontId="42" fillId="31" borderId="18" xfId="0" applyFont="1" applyFill="1" applyBorder="1" applyAlignment="1" applyProtection="1">
      <alignment horizontal="center" vertical="center" wrapText="1"/>
    </xf>
    <xf numFmtId="0" fontId="6" fillId="0" borderId="0" xfId="0" quotePrefix="1" applyFont="1" applyAlignment="1" applyProtection="1">
      <alignment horizontal="center"/>
      <protection locked="0"/>
    </xf>
    <xf numFmtId="41" fontId="43" fillId="0" borderId="0" xfId="0" quotePrefix="1" applyNumberFormat="1" applyFont="1" applyBorder="1" applyAlignment="1" applyProtection="1">
      <alignment vertical="center"/>
    </xf>
    <xf numFmtId="0" fontId="6" fillId="0" borderId="0" xfId="0" applyFont="1" applyAlignment="1" applyProtection="1">
      <alignment horizontal="center"/>
    </xf>
    <xf numFmtId="0" fontId="6" fillId="0" borderId="0" xfId="0" applyFont="1" applyAlignment="1" applyProtection="1">
      <alignment horizontal="center"/>
    </xf>
    <xf numFmtId="0" fontId="6" fillId="0" borderId="10" xfId="0" applyFont="1" applyFill="1" applyBorder="1" applyAlignment="1" applyProtection="1">
      <alignment horizontal="center" vertical="center"/>
      <protection locked="0"/>
    </xf>
    <xf numFmtId="0" fontId="6" fillId="0" borderId="31" xfId="0" applyFont="1" applyBorder="1" applyAlignment="1" applyProtection="1"/>
    <xf numFmtId="0" fontId="6" fillId="0" borderId="0" xfId="0" applyFont="1" applyBorder="1" applyAlignment="1" applyProtection="1"/>
    <xf numFmtId="0" fontId="6" fillId="37" borderId="10" xfId="0" applyFont="1" applyFill="1" applyBorder="1" applyAlignment="1" applyProtection="1">
      <alignment horizontal="center" vertical="center" shrinkToFit="1"/>
    </xf>
    <xf numFmtId="0" fontId="49" fillId="37" borderId="10" xfId="0" applyFont="1" applyFill="1" applyBorder="1" applyAlignment="1" applyProtection="1">
      <alignment horizontal="center" vertical="center"/>
    </xf>
    <xf numFmtId="41" fontId="42" fillId="37" borderId="10" xfId="0" applyNumberFormat="1" applyFont="1" applyFill="1" applyBorder="1" applyAlignment="1" applyProtection="1">
      <alignment horizontal="center" vertical="center" textRotation="255" wrapText="1"/>
    </xf>
    <xf numFmtId="0" fontId="42" fillId="37" borderId="20" xfId="0" applyFont="1" applyFill="1" applyBorder="1" applyAlignment="1" applyProtection="1">
      <alignment horizontal="center" vertical="center" shrinkToFit="1"/>
    </xf>
    <xf numFmtId="0" fontId="42" fillId="37" borderId="21" xfId="0" applyFont="1" applyFill="1" applyBorder="1" applyAlignment="1" applyProtection="1">
      <alignment horizontal="center" vertical="center" shrinkToFit="1"/>
    </xf>
    <xf numFmtId="0" fontId="42" fillId="37" borderId="16" xfId="0" applyFont="1" applyFill="1" applyBorder="1" applyAlignment="1" applyProtection="1">
      <alignment horizontal="center" vertical="center" shrinkToFit="1"/>
    </xf>
    <xf numFmtId="0" fontId="42" fillId="37" borderId="19" xfId="0" applyFont="1" applyFill="1" applyBorder="1" applyAlignment="1" applyProtection="1">
      <alignment horizontal="center" vertical="center" shrinkToFit="1"/>
    </xf>
    <xf numFmtId="0" fontId="42" fillId="37" borderId="10" xfId="0" applyFont="1" applyFill="1" applyBorder="1" applyAlignment="1" applyProtection="1">
      <alignment horizontal="center" vertical="center" shrinkToFit="1"/>
    </xf>
    <xf numFmtId="0" fontId="42" fillId="37" borderId="11" xfId="0" applyFont="1" applyFill="1" applyBorder="1" applyAlignment="1" applyProtection="1">
      <alignment horizontal="center" vertical="center" shrinkToFit="1"/>
    </xf>
    <xf numFmtId="0" fontId="6" fillId="37" borderId="20" xfId="0" applyFont="1" applyFill="1" applyBorder="1" applyAlignment="1" applyProtection="1">
      <alignment horizontal="right" vertical="center" shrinkToFit="1"/>
    </xf>
    <xf numFmtId="0" fontId="6" fillId="25" borderId="16" xfId="0" applyFont="1" applyFill="1" applyBorder="1" applyAlignment="1" applyProtection="1">
      <alignment vertical="center" shrinkToFit="1"/>
    </xf>
    <xf numFmtId="0" fontId="6" fillId="0" borderId="15" xfId="0" applyFont="1" applyBorder="1" applyAlignment="1" applyProtection="1">
      <alignment vertical="center" shrinkToFit="1"/>
    </xf>
    <xf numFmtId="0" fontId="6" fillId="0" borderId="10" xfId="0" applyFont="1" applyFill="1" applyBorder="1" applyAlignment="1" applyProtection="1">
      <alignment horizontal="center" vertical="center" shrinkToFit="1"/>
      <protection locked="0"/>
    </xf>
    <xf numFmtId="0" fontId="6" fillId="37" borderId="10" xfId="0" applyFont="1" applyFill="1" applyBorder="1" applyAlignment="1" applyProtection="1">
      <alignment horizontal="center" shrinkToFit="1"/>
      <protection locked="0"/>
    </xf>
    <xf numFmtId="0" fontId="7" fillId="0" borderId="12" xfId="0" applyFont="1" applyBorder="1" applyAlignment="1">
      <alignment horizontal="center" vertical="center"/>
    </xf>
    <xf numFmtId="0" fontId="7" fillId="0" borderId="0" xfId="0" applyFont="1" applyBorder="1" applyAlignment="1" applyProtection="1">
      <alignment horizontal="center" vertical="center"/>
    </xf>
    <xf numFmtId="41" fontId="42" fillId="26" borderId="10" xfId="0" applyNumberFormat="1" applyFont="1" applyFill="1" applyBorder="1" applyAlignment="1" applyProtection="1">
      <alignment horizontal="center" vertical="center" wrapText="1"/>
    </xf>
    <xf numFmtId="0" fontId="7" fillId="25" borderId="10" xfId="0" applyFont="1" applyFill="1" applyBorder="1" applyAlignment="1" applyProtection="1">
      <alignment horizontal="center" vertical="center" shrinkToFit="1"/>
    </xf>
    <xf numFmtId="0" fontId="6" fillId="25" borderId="30" xfId="0" applyFont="1" applyFill="1" applyBorder="1" applyAlignment="1" applyProtection="1">
      <alignment horizontal="center" vertical="center" shrinkToFit="1"/>
    </xf>
    <xf numFmtId="0" fontId="6" fillId="25" borderId="10" xfId="0" applyFont="1" applyFill="1" applyBorder="1" applyAlignment="1" applyProtection="1">
      <alignment horizontal="center" vertical="center" shrinkToFit="1"/>
    </xf>
    <xf numFmtId="0" fontId="6" fillId="25" borderId="58" xfId="0" applyFont="1" applyFill="1" applyBorder="1" applyAlignment="1" applyProtection="1">
      <alignment horizontal="center" vertical="center" wrapText="1" shrinkToFit="1"/>
    </xf>
    <xf numFmtId="0" fontId="6" fillId="25" borderId="34" xfId="0" applyFont="1" applyFill="1" applyBorder="1" applyAlignment="1" applyProtection="1">
      <alignment horizontal="center" vertical="center" wrapText="1" shrinkToFit="1"/>
    </xf>
    <xf numFmtId="0" fontId="6" fillId="25" borderId="15" xfId="0" applyFont="1" applyFill="1" applyBorder="1" applyAlignment="1" applyProtection="1">
      <alignment horizontal="center" vertical="center" wrapText="1" shrinkToFit="1"/>
    </xf>
    <xf numFmtId="0" fontId="6" fillId="0" borderId="0" xfId="0" applyFont="1" applyBorder="1" applyAlignment="1" applyProtection="1">
      <alignment horizontal="center" vertical="center" textRotation="255"/>
    </xf>
    <xf numFmtId="0" fontId="7" fillId="0" borderId="0" xfId="0" applyFont="1" applyAlignment="1" applyProtection="1">
      <alignment horizontal="center" vertical="center"/>
    </xf>
    <xf numFmtId="0" fontId="6" fillId="0" borderId="16" xfId="0" applyFont="1" applyBorder="1" applyAlignment="1" applyProtection="1">
      <alignment horizontal="center" vertical="center" shrinkToFit="1"/>
    </xf>
    <xf numFmtId="0" fontId="7" fillId="25" borderId="11" xfId="0" applyFont="1" applyFill="1" applyBorder="1" applyAlignment="1" applyProtection="1">
      <alignment horizontal="center" vertical="center" shrinkToFit="1"/>
    </xf>
    <xf numFmtId="0" fontId="7" fillId="25" borderId="30" xfId="0" applyFont="1" applyFill="1" applyBorder="1" applyAlignment="1" applyProtection="1">
      <alignment horizontal="center" vertical="center" shrinkToFit="1"/>
    </xf>
    <xf numFmtId="0" fontId="7" fillId="25" borderId="29" xfId="0" applyFont="1" applyFill="1" applyBorder="1" applyAlignment="1" applyProtection="1">
      <alignment horizontal="center" vertical="center" shrinkToFit="1"/>
    </xf>
    <xf numFmtId="0" fontId="6" fillId="26" borderId="10" xfId="0" applyFont="1" applyFill="1" applyBorder="1" applyAlignment="1" applyProtection="1">
      <alignment horizontal="center" vertical="center" shrinkToFit="1"/>
    </xf>
    <xf numFmtId="0" fontId="6" fillId="24" borderId="10" xfId="0" applyFont="1" applyFill="1" applyBorder="1" applyAlignment="1" applyProtection="1">
      <alignment horizontal="center" vertical="center" wrapText="1"/>
    </xf>
    <xf numFmtId="0" fontId="9" fillId="30" borderId="10" xfId="0" applyFont="1" applyFill="1" applyBorder="1" applyAlignment="1" applyProtection="1">
      <alignment horizontal="center" vertical="center" wrapText="1" shrinkToFit="1"/>
    </xf>
    <xf numFmtId="0" fontId="6" fillId="0" borderId="15" xfId="0" applyFont="1" applyBorder="1" applyAlignment="1" applyProtection="1">
      <alignment horizontal="center" vertical="center" shrinkToFit="1"/>
    </xf>
    <xf numFmtId="0" fontId="6" fillId="0" borderId="34" xfId="0" applyFont="1" applyBorder="1" applyAlignment="1" applyProtection="1">
      <alignment horizontal="center" vertical="center" shrinkToFit="1"/>
    </xf>
    <xf numFmtId="0" fontId="6" fillId="0" borderId="32" xfId="0" applyFont="1" applyBorder="1" applyAlignment="1" applyProtection="1">
      <alignment horizontal="center" vertical="center" wrapText="1" shrinkToFit="1"/>
    </xf>
    <xf numFmtId="0" fontId="6" fillId="0" borderId="33" xfId="0" applyFont="1" applyBorder="1" applyAlignment="1" applyProtection="1">
      <alignment horizontal="center" vertical="center" wrapText="1" shrinkToFit="1"/>
    </xf>
    <xf numFmtId="0" fontId="6" fillId="0" borderId="13" xfId="0" applyFont="1" applyBorder="1" applyAlignment="1" applyProtection="1">
      <alignment horizontal="center" vertical="center" wrapText="1" shrinkToFit="1"/>
    </xf>
    <xf numFmtId="0" fontId="6" fillId="0" borderId="31" xfId="0" applyFont="1" applyBorder="1" applyAlignment="1" applyProtection="1">
      <alignment horizontal="center" vertical="center" wrapText="1" shrinkToFit="1"/>
    </xf>
    <xf numFmtId="0" fontId="6" fillId="0" borderId="0" xfId="0" applyFont="1" applyBorder="1" applyAlignment="1" applyProtection="1">
      <alignment horizontal="center" vertical="center" wrapText="1" shrinkToFit="1"/>
    </xf>
    <xf numFmtId="0" fontId="6" fillId="0" borderId="56" xfId="0" applyFont="1" applyBorder="1" applyAlignment="1" applyProtection="1">
      <alignment horizontal="center" vertical="center" wrapText="1" shrinkToFit="1"/>
    </xf>
    <xf numFmtId="0" fontId="6" fillId="0" borderId="15" xfId="0" applyFont="1" applyBorder="1" applyAlignment="1" applyProtection="1">
      <alignment horizontal="center" vertical="center" wrapText="1" shrinkToFit="1"/>
    </xf>
    <xf numFmtId="0" fontId="6" fillId="0" borderId="34" xfId="0" applyFont="1" applyBorder="1" applyAlignment="1" applyProtection="1">
      <alignment horizontal="center" vertical="center" wrapText="1" shrinkToFit="1"/>
    </xf>
    <xf numFmtId="0" fontId="65" fillId="0" borderId="10" xfId="0" applyFont="1" applyBorder="1" applyAlignment="1" applyProtection="1">
      <alignment horizontal="center" vertical="center" wrapText="1" shrinkToFit="1"/>
    </xf>
    <xf numFmtId="0" fontId="6" fillId="0" borderId="31" xfId="0" applyFont="1" applyBorder="1" applyAlignment="1" applyProtection="1">
      <alignment horizontal="center" vertical="center" textRotation="255"/>
    </xf>
    <xf numFmtId="0" fontId="6" fillId="0" borderId="31" xfId="0" applyFont="1" applyBorder="1" applyAlignment="1" applyProtection="1">
      <alignment horizontal="center"/>
    </xf>
    <xf numFmtId="0" fontId="6" fillId="0" borderId="0" xfId="0" applyFont="1" applyAlignment="1" applyProtection="1">
      <alignment horizontal="center"/>
    </xf>
    <xf numFmtId="0" fontId="6" fillId="0" borderId="0" xfId="0" applyFont="1" applyAlignment="1" applyProtection="1">
      <alignment horizontal="center" vertical="center" textRotation="255"/>
    </xf>
    <xf numFmtId="0" fontId="7" fillId="0" borderId="12" xfId="0" applyFont="1" applyBorder="1" applyAlignment="1" applyProtection="1">
      <alignment horizontal="center" vertical="center"/>
    </xf>
    <xf numFmtId="0" fontId="42" fillId="26" borderId="10" xfId="0" applyFont="1" applyFill="1" applyBorder="1" applyAlignment="1" applyProtection="1">
      <alignment horizontal="center"/>
    </xf>
    <xf numFmtId="41" fontId="42" fillId="27" borderId="10" xfId="0" applyNumberFormat="1" applyFont="1" applyFill="1" applyBorder="1" applyAlignment="1" applyProtection="1">
      <alignment horizontal="center" vertical="center" wrapText="1"/>
    </xf>
    <xf numFmtId="0" fontId="42" fillId="27" borderId="10" xfId="0" applyFont="1" applyFill="1" applyBorder="1" applyAlignment="1" applyProtection="1">
      <alignment horizontal="center"/>
    </xf>
    <xf numFmtId="41" fontId="42" fillId="24" borderId="32" xfId="0" applyNumberFormat="1" applyFont="1" applyFill="1" applyBorder="1" applyAlignment="1" applyProtection="1">
      <alignment horizontal="center" vertical="center" wrapText="1"/>
    </xf>
    <xf numFmtId="41" fontId="42" fillId="24" borderId="33" xfId="0" applyNumberFormat="1" applyFont="1" applyFill="1" applyBorder="1" applyAlignment="1" applyProtection="1">
      <alignment horizontal="center" vertical="center" wrapText="1"/>
    </xf>
    <xf numFmtId="41" fontId="42" fillId="24" borderId="13" xfId="0" applyNumberFormat="1" applyFont="1" applyFill="1" applyBorder="1" applyAlignment="1" applyProtection="1">
      <alignment horizontal="center" vertical="center" wrapText="1"/>
    </xf>
    <xf numFmtId="41" fontId="42" fillId="24" borderId="19" xfId="0" applyNumberFormat="1" applyFont="1" applyFill="1" applyBorder="1" applyAlignment="1" applyProtection="1">
      <alignment horizontal="center" vertical="center" wrapText="1"/>
    </xf>
    <xf numFmtId="41" fontId="42" fillId="24" borderId="12" xfId="0" applyNumberFormat="1" applyFont="1" applyFill="1" applyBorder="1" applyAlignment="1" applyProtection="1">
      <alignment horizontal="center" vertical="center" wrapText="1"/>
    </xf>
    <xf numFmtId="41" fontId="42" fillId="24" borderId="14" xfId="0" applyNumberFormat="1" applyFont="1" applyFill="1" applyBorder="1" applyAlignment="1" applyProtection="1">
      <alignment horizontal="center" vertical="center" wrapText="1"/>
    </xf>
    <xf numFmtId="0" fontId="6" fillId="0" borderId="15" xfId="0" applyFont="1" applyBorder="1" applyAlignment="1" applyProtection="1">
      <alignment horizontal="center" vertical="center"/>
    </xf>
    <xf numFmtId="0" fontId="6" fillId="0" borderId="34" xfId="0" applyFont="1" applyBorder="1" applyAlignment="1" applyProtection="1">
      <alignment horizontal="center" vertical="center"/>
    </xf>
    <xf numFmtId="0" fontId="6" fillId="0" borderId="16" xfId="0" applyFont="1" applyBorder="1" applyAlignment="1" applyProtection="1">
      <alignment horizontal="center" vertical="center"/>
    </xf>
    <xf numFmtId="0" fontId="6" fillId="28" borderId="32" xfId="0" applyFont="1" applyFill="1" applyBorder="1" applyAlignment="1" applyProtection="1">
      <alignment horizontal="center" vertical="center" wrapText="1"/>
    </xf>
    <xf numFmtId="0" fontId="6" fillId="28" borderId="33" xfId="0" applyFont="1" applyFill="1" applyBorder="1" applyAlignment="1" applyProtection="1">
      <alignment horizontal="center" vertical="center" wrapText="1"/>
    </xf>
    <xf numFmtId="0" fontId="6" fillId="28" borderId="13" xfId="0" applyFont="1" applyFill="1" applyBorder="1" applyAlignment="1" applyProtection="1">
      <alignment horizontal="center" vertical="center" wrapText="1"/>
    </xf>
    <xf numFmtId="0" fontId="6" fillId="28" borderId="19" xfId="0" applyFont="1" applyFill="1" applyBorder="1" applyAlignment="1" applyProtection="1">
      <alignment horizontal="center" vertical="center" wrapText="1"/>
    </xf>
    <xf numFmtId="0" fontId="6" fillId="28" borderId="12" xfId="0" applyFont="1" applyFill="1" applyBorder="1" applyAlignment="1" applyProtection="1">
      <alignment horizontal="center" vertical="center" wrapText="1"/>
    </xf>
    <xf numFmtId="0" fontId="6" fillId="28" borderId="14" xfId="0" applyFont="1" applyFill="1" applyBorder="1" applyAlignment="1" applyProtection="1">
      <alignment horizontal="center" vertical="center" wrapText="1"/>
    </xf>
    <xf numFmtId="0" fontId="6" fillId="25" borderId="11" xfId="0" applyFont="1" applyFill="1" applyBorder="1" applyAlignment="1" applyProtection="1">
      <alignment horizontal="center" vertical="center" shrinkToFit="1"/>
    </xf>
    <xf numFmtId="0" fontId="52" fillId="0" borderId="35" xfId="0" applyFont="1" applyFill="1" applyBorder="1" applyAlignment="1" applyProtection="1">
      <alignment horizontal="center" vertical="center" shrinkToFit="1"/>
      <protection locked="0"/>
    </xf>
    <xf numFmtId="0" fontId="52" fillId="0" borderId="37" xfId="0" applyFont="1" applyFill="1" applyBorder="1" applyAlignment="1" applyProtection="1">
      <alignment horizontal="center" vertical="center" shrinkToFit="1"/>
      <protection locked="0"/>
    </xf>
    <xf numFmtId="0" fontId="6" fillId="37" borderId="15" xfId="0" applyFont="1" applyFill="1" applyBorder="1" applyAlignment="1" applyProtection="1">
      <alignment horizontal="center" vertical="center" shrinkToFit="1"/>
    </xf>
    <xf numFmtId="0" fontId="6" fillId="37" borderId="34" xfId="0" applyFont="1" applyFill="1" applyBorder="1" applyAlignment="1" applyProtection="1">
      <alignment horizontal="center" vertical="center" shrinkToFit="1"/>
    </xf>
    <xf numFmtId="0" fontId="9" fillId="32" borderId="41" xfId="0" applyFont="1" applyFill="1" applyBorder="1" applyAlignment="1" applyProtection="1">
      <alignment horizontal="center" vertical="center"/>
    </xf>
    <xf numFmtId="0" fontId="9" fillId="32" borderId="36" xfId="0" applyFont="1" applyFill="1" applyBorder="1" applyAlignment="1" applyProtection="1">
      <alignment horizontal="center" vertical="center"/>
    </xf>
    <xf numFmtId="0" fontId="9" fillId="32" borderId="38" xfId="0" applyFont="1" applyFill="1" applyBorder="1" applyAlignment="1" applyProtection="1">
      <alignment horizontal="center" vertical="center"/>
    </xf>
    <xf numFmtId="0" fontId="52" fillId="32" borderId="42" xfId="0" applyFont="1" applyFill="1" applyBorder="1" applyAlignment="1" applyProtection="1">
      <alignment horizontal="center" vertical="center" shrinkToFit="1"/>
    </xf>
    <xf numFmtId="0" fontId="52" fillId="32" borderId="43" xfId="0" applyFont="1" applyFill="1" applyBorder="1" applyAlignment="1" applyProtection="1">
      <alignment horizontal="center" vertical="center" shrinkToFit="1"/>
    </xf>
    <xf numFmtId="0" fontId="53" fillId="0" borderId="0" xfId="0" applyFont="1" applyBorder="1" applyAlignment="1" applyProtection="1">
      <alignment horizontal="center" vertical="center"/>
    </xf>
    <xf numFmtId="0" fontId="54" fillId="35" borderId="35" xfId="0" applyFont="1" applyFill="1" applyBorder="1" applyAlignment="1" applyProtection="1">
      <alignment horizontal="center" vertical="center" shrinkToFit="1"/>
    </xf>
    <xf numFmtId="0" fontId="54" fillId="35" borderId="36" xfId="0" applyFont="1" applyFill="1" applyBorder="1" applyAlignment="1" applyProtection="1">
      <alignment horizontal="center" vertical="center" shrinkToFit="1"/>
    </xf>
    <xf numFmtId="0" fontId="54" fillId="35" borderId="37" xfId="0" applyFont="1" applyFill="1" applyBorder="1" applyAlignment="1" applyProtection="1">
      <alignment horizontal="center" vertical="center" shrinkToFit="1"/>
    </xf>
    <xf numFmtId="41" fontId="42" fillId="37" borderId="11" xfId="0" applyNumberFormat="1" applyFont="1" applyFill="1" applyBorder="1" applyAlignment="1" applyProtection="1">
      <alignment horizontal="center" vertical="center" wrapText="1"/>
    </xf>
    <xf numFmtId="41" fontId="42" fillId="37" borderId="29" xfId="0" applyNumberFormat="1" applyFont="1" applyFill="1" applyBorder="1" applyAlignment="1" applyProtection="1">
      <alignment horizontal="center" vertical="center" wrapText="1"/>
    </xf>
    <xf numFmtId="41" fontId="42" fillId="37" borderId="30" xfId="0" applyNumberFormat="1" applyFont="1" applyFill="1" applyBorder="1" applyAlignment="1" applyProtection="1">
      <alignment horizontal="center" vertical="center" wrapText="1"/>
    </xf>
    <xf numFmtId="0" fontId="7" fillId="37" borderId="11" xfId="0" applyFont="1" applyFill="1" applyBorder="1" applyAlignment="1" applyProtection="1">
      <alignment horizontal="center" vertical="center" shrinkToFit="1"/>
    </xf>
    <xf numFmtId="0" fontId="7" fillId="37" borderId="29" xfId="0" applyFont="1" applyFill="1" applyBorder="1" applyAlignment="1" applyProtection="1">
      <alignment horizontal="center" vertical="center" shrinkToFit="1"/>
    </xf>
    <xf numFmtId="0" fontId="7" fillId="37" borderId="30" xfId="0" applyFont="1" applyFill="1" applyBorder="1" applyAlignment="1" applyProtection="1">
      <alignment horizontal="center" vertical="center" shrinkToFit="1"/>
    </xf>
    <xf numFmtId="0" fontId="6" fillId="37" borderId="11" xfId="0" applyFont="1" applyFill="1" applyBorder="1" applyAlignment="1" applyProtection="1">
      <alignment horizontal="center" vertical="center" shrinkToFit="1"/>
    </xf>
    <xf numFmtId="0" fontId="6" fillId="37" borderId="30" xfId="0" applyFont="1" applyFill="1" applyBorder="1" applyAlignment="1" applyProtection="1">
      <alignment horizontal="center" vertical="center" shrinkToFit="1"/>
    </xf>
    <xf numFmtId="0" fontId="6" fillId="37" borderId="16" xfId="0" applyFont="1" applyFill="1" applyBorder="1" applyAlignment="1" applyProtection="1">
      <alignment horizontal="center" vertical="center" shrinkToFit="1"/>
    </xf>
    <xf numFmtId="0" fontId="9" fillId="32" borderId="35" xfId="0" applyFont="1" applyFill="1" applyBorder="1" applyAlignment="1" applyProtection="1">
      <alignment horizontal="center" vertical="center"/>
    </xf>
    <xf numFmtId="0" fontId="52" fillId="32" borderId="35" xfId="0" applyFont="1" applyFill="1" applyBorder="1" applyAlignment="1" applyProtection="1">
      <alignment horizontal="center" vertical="center" shrinkToFit="1"/>
    </xf>
    <xf numFmtId="0" fontId="52" fillId="32" borderId="38" xfId="0" applyFont="1" applyFill="1" applyBorder="1" applyAlignment="1" applyProtection="1">
      <alignment horizontal="center" vertical="center" shrinkToFit="1"/>
    </xf>
    <xf numFmtId="0" fontId="9" fillId="32" borderId="39" xfId="0" applyFont="1" applyFill="1" applyBorder="1" applyAlignment="1" applyProtection="1">
      <alignment horizontal="center" vertical="center"/>
    </xf>
    <xf numFmtId="0" fontId="9" fillId="32" borderId="40" xfId="0" applyFont="1" applyFill="1" applyBorder="1" applyAlignment="1" applyProtection="1">
      <alignment horizontal="center" vertical="center"/>
    </xf>
    <xf numFmtId="0" fontId="9" fillId="32" borderId="41" xfId="0" applyFont="1" applyFill="1" applyBorder="1" applyAlignment="1" applyProtection="1">
      <alignment horizontal="center" vertical="center" wrapText="1"/>
    </xf>
    <xf numFmtId="0" fontId="9" fillId="32" borderId="36" xfId="0" applyFont="1" applyFill="1" applyBorder="1" applyAlignment="1" applyProtection="1">
      <alignment horizontal="center" vertical="center" wrapText="1"/>
    </xf>
    <xf numFmtId="0" fontId="9" fillId="32" borderId="38" xfId="0" applyFont="1" applyFill="1" applyBorder="1" applyAlignment="1" applyProtection="1">
      <alignment horizontal="center" vertical="center" wrapText="1"/>
    </xf>
    <xf numFmtId="0" fontId="52" fillId="32" borderId="41" xfId="0" applyFont="1" applyFill="1" applyBorder="1" applyAlignment="1" applyProtection="1">
      <alignment horizontal="center" vertical="center" shrinkToFit="1"/>
    </xf>
    <xf numFmtId="0" fontId="52" fillId="32" borderId="36" xfId="0" applyFont="1" applyFill="1" applyBorder="1" applyAlignment="1" applyProtection="1">
      <alignment horizontal="center" vertical="center" shrinkToFit="1"/>
    </xf>
    <xf numFmtId="0" fontId="56" fillId="0" borderId="0" xfId="0" applyFont="1" applyAlignment="1" applyProtection="1">
      <alignment horizontal="center" vertical="center" wrapText="1"/>
    </xf>
    <xf numFmtId="0" fontId="45" fillId="0" borderId="0" xfId="0" applyFont="1" applyBorder="1" applyAlignment="1" applyProtection="1">
      <alignment horizontal="right" vertical="center"/>
    </xf>
    <xf numFmtId="0" fontId="6" fillId="0" borderId="31" xfId="0" applyFont="1" applyBorder="1" applyAlignment="1" applyProtection="1">
      <alignment horizontal="center" vertical="center" wrapText="1"/>
    </xf>
    <xf numFmtId="0" fontId="6" fillId="0" borderId="56" xfId="0" applyFont="1" applyBorder="1" applyAlignment="1" applyProtection="1">
      <alignment horizontal="center" vertical="center" wrapText="1"/>
    </xf>
    <xf numFmtId="0" fontId="6" fillId="0" borderId="10" xfId="0" applyFont="1" applyBorder="1" applyAlignment="1" applyProtection="1">
      <alignment horizontal="justify" vertical="center" wrapText="1"/>
    </xf>
    <xf numFmtId="0" fontId="11" fillId="0" borderId="10" xfId="0" applyFont="1" applyBorder="1" applyAlignment="1" applyProtection="1">
      <alignment horizontal="center" vertical="center"/>
    </xf>
    <xf numFmtId="0" fontId="10" fillId="0" borderId="44" xfId="0" applyFont="1" applyBorder="1" applyAlignment="1" applyProtection="1">
      <alignment horizontal="center" vertical="center" wrapText="1"/>
    </xf>
    <xf numFmtId="0" fontId="10" fillId="0" borderId="16" xfId="0" applyFont="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29" xfId="0" applyFont="1" applyFill="1" applyBorder="1" applyAlignment="1" applyProtection="1">
      <alignment horizontal="center" vertical="center"/>
    </xf>
    <xf numFmtId="0" fontId="6" fillId="0" borderId="30" xfId="0" applyFont="1" applyFill="1" applyBorder="1" applyAlignment="1" applyProtection="1">
      <alignment horizontal="center" vertical="center"/>
    </xf>
    <xf numFmtId="0" fontId="6" fillId="0" borderId="32" xfId="0" applyFont="1" applyFill="1" applyBorder="1" applyAlignment="1" applyProtection="1">
      <alignment horizontal="center" vertical="center"/>
    </xf>
    <xf numFmtId="0" fontId="6" fillId="0" borderId="13" xfId="0" applyFont="1" applyFill="1" applyBorder="1" applyAlignment="1" applyProtection="1">
      <alignment horizontal="center" vertical="center"/>
    </xf>
    <xf numFmtId="0" fontId="6" fillId="0" borderId="11" xfId="0" applyFont="1" applyBorder="1" applyAlignment="1" applyProtection="1">
      <alignment horizontal="center" vertical="center" wrapText="1"/>
    </xf>
    <xf numFmtId="0" fontId="6" fillId="0" borderId="30" xfId="0" applyFont="1" applyBorder="1" applyAlignment="1" applyProtection="1">
      <alignment horizontal="center" vertical="center" wrapText="1"/>
    </xf>
    <xf numFmtId="0" fontId="10" fillId="0" borderId="47" xfId="0" applyFont="1" applyBorder="1" applyAlignment="1" applyProtection="1">
      <alignment horizontal="center" vertical="center" wrapText="1"/>
    </xf>
    <xf numFmtId="0" fontId="10" fillId="0" borderId="18" xfId="0" applyFont="1" applyBorder="1" applyAlignment="1" applyProtection="1">
      <alignment horizontal="center" vertical="center" wrapText="1"/>
    </xf>
    <xf numFmtId="0" fontId="6" fillId="0" borderId="32" xfId="0" applyFont="1" applyBorder="1" applyAlignment="1" applyProtection="1">
      <alignment horizontal="center" vertical="center"/>
    </xf>
    <xf numFmtId="0" fontId="6" fillId="0" borderId="33" xfId="0" applyFont="1" applyBorder="1" applyAlignment="1" applyProtection="1">
      <alignment horizontal="center" vertical="center"/>
    </xf>
    <xf numFmtId="0" fontId="6" fillId="0" borderId="29" xfId="0" applyFont="1" applyBorder="1" applyAlignment="1" applyProtection="1">
      <alignment horizontal="center" vertical="center"/>
    </xf>
    <xf numFmtId="0" fontId="6" fillId="0" borderId="30" xfId="0" applyFont="1" applyBorder="1" applyAlignment="1" applyProtection="1">
      <alignment horizontal="center" vertical="center"/>
    </xf>
    <xf numFmtId="0" fontId="6" fillId="0" borderId="15" xfId="0" applyFont="1" applyFill="1" applyBorder="1" applyAlignment="1" applyProtection="1">
      <alignment horizontal="center" vertical="center" wrapText="1"/>
    </xf>
    <xf numFmtId="0" fontId="6" fillId="0" borderId="34"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44" fillId="0" borderId="0" xfId="0" applyFont="1" applyAlignment="1" applyProtection="1">
      <alignment vertical="center" wrapText="1"/>
      <protection locked="0"/>
    </xf>
    <xf numFmtId="0" fontId="3" fillId="0" borderId="0" xfId="0" applyFont="1" applyAlignment="1" applyProtection="1">
      <alignment vertical="center" wrapText="1"/>
      <protection locked="0"/>
    </xf>
    <xf numFmtId="0" fontId="11" fillId="0" borderId="0" xfId="0" applyFont="1" applyAlignment="1" applyProtection="1">
      <alignment horizontal="justify" vertical="top" wrapText="1"/>
      <protection locked="0"/>
    </xf>
    <xf numFmtId="0" fontId="11" fillId="0" borderId="0" xfId="0" applyFont="1" applyAlignment="1" applyProtection="1">
      <alignment horizontal="justify" vertical="center" wrapText="1"/>
      <protection locked="0"/>
    </xf>
    <xf numFmtId="0" fontId="11" fillId="0" borderId="0" xfId="0" applyFont="1" applyAlignment="1" applyProtection="1">
      <alignment horizontal="justify" vertical="center"/>
      <protection locked="0"/>
    </xf>
    <xf numFmtId="0" fontId="43" fillId="0" borderId="0" xfId="0" applyFont="1" applyAlignment="1" applyProtection="1">
      <alignment horizontal="justify" vertical="top" wrapText="1"/>
      <protection locked="0"/>
    </xf>
    <xf numFmtId="0" fontId="11" fillId="0" borderId="0" xfId="0" applyFont="1" applyAlignment="1" applyProtection="1">
      <alignment horizontal="left" vertical="top" wrapText="1"/>
      <protection locked="0"/>
    </xf>
    <xf numFmtId="0" fontId="6" fillId="0" borderId="10" xfId="0" applyFont="1" applyBorder="1" applyAlignment="1" applyProtection="1">
      <alignment horizontal="center" vertical="center"/>
    </xf>
    <xf numFmtId="41" fontId="10" fillId="0" borderId="0" xfId="0" applyNumberFormat="1" applyFont="1" applyBorder="1" applyAlignment="1" applyProtection="1">
      <alignment horizontal="left" vertical="center"/>
      <protection locked="0"/>
    </xf>
    <xf numFmtId="0" fontId="10" fillId="0" borderId="11" xfId="0" applyFont="1" applyBorder="1" applyAlignment="1" applyProtection="1">
      <alignment horizontal="center" vertical="center" wrapText="1"/>
    </xf>
    <xf numFmtId="0" fontId="10" fillId="0" borderId="29" xfId="0" applyFont="1" applyBorder="1" applyAlignment="1" applyProtection="1">
      <alignment horizontal="center" vertical="center" wrapText="1"/>
    </xf>
    <xf numFmtId="0" fontId="6" fillId="0" borderId="29" xfId="0" applyFont="1" applyBorder="1" applyAlignment="1" applyProtection="1">
      <alignment horizontal="center" vertical="center" wrapText="1"/>
    </xf>
    <xf numFmtId="0" fontId="10" fillId="0" borderId="30" xfId="0" applyFont="1" applyBorder="1" applyAlignment="1" applyProtection="1">
      <alignment horizontal="center" vertical="center" wrapText="1"/>
    </xf>
    <xf numFmtId="0" fontId="6" fillId="0" borderId="11" xfId="0" applyFont="1" applyBorder="1" applyAlignment="1" applyProtection="1">
      <alignment horizontal="center" vertical="center"/>
    </xf>
    <xf numFmtId="0" fontId="6" fillId="0" borderId="45" xfId="0" applyFont="1" applyBorder="1" applyAlignment="1" applyProtection="1">
      <alignment horizontal="center" vertical="center" wrapText="1"/>
    </xf>
    <xf numFmtId="0" fontId="6" fillId="0" borderId="46" xfId="0" applyFont="1" applyBorder="1" applyAlignment="1" applyProtection="1">
      <alignment horizontal="center" vertical="center" wrapText="1"/>
    </xf>
    <xf numFmtId="0" fontId="6" fillId="0" borderId="48" xfId="0" applyFont="1" applyBorder="1" applyAlignment="1" applyProtection="1">
      <alignment horizontal="center" vertical="center" wrapText="1"/>
    </xf>
    <xf numFmtId="0" fontId="6" fillId="0" borderId="49" xfId="0" applyFont="1" applyBorder="1" applyAlignment="1" applyProtection="1">
      <alignment horizontal="center" vertical="center" wrapText="1"/>
    </xf>
    <xf numFmtId="0" fontId="6" fillId="0" borderId="50" xfId="0" applyFont="1" applyBorder="1" applyAlignment="1" applyProtection="1">
      <alignment horizontal="center" vertical="center" wrapText="1"/>
    </xf>
    <xf numFmtId="0" fontId="10" fillId="0" borderId="0" xfId="0" applyFont="1" applyBorder="1" applyAlignment="1" applyProtection="1">
      <alignment horizontal="left" vertical="center"/>
      <protection locked="0"/>
    </xf>
    <xf numFmtId="0" fontId="11" fillId="0" borderId="0" xfId="0" applyFont="1" applyBorder="1" applyAlignment="1" applyProtection="1">
      <alignment horizontal="justify" vertical="center" wrapText="1"/>
    </xf>
    <xf numFmtId="0" fontId="43" fillId="0" borderId="0" xfId="0" applyFont="1" applyBorder="1" applyAlignment="1" applyProtection="1">
      <alignment horizontal="justify" vertical="center" wrapText="1"/>
    </xf>
    <xf numFmtId="0" fontId="60" fillId="0" borderId="0" xfId="0" applyFont="1" applyBorder="1" applyAlignment="1" applyProtection="1">
      <alignment horizontal="justify" vertical="center" wrapText="1"/>
    </xf>
    <xf numFmtId="0" fontId="10" fillId="0" borderId="15" xfId="0" applyFont="1" applyBorder="1" applyAlignment="1" applyProtection="1">
      <alignment horizontal="center" vertical="center" wrapText="1"/>
    </xf>
    <xf numFmtId="0" fontId="10" fillId="0" borderId="34" xfId="0" applyFont="1" applyBorder="1" applyAlignment="1" applyProtection="1">
      <alignment horizontal="center" vertical="center" wrapText="1"/>
    </xf>
    <xf numFmtId="0" fontId="61" fillId="0" borderId="16" xfId="0" applyFont="1" applyBorder="1" applyAlignment="1" applyProtection="1">
      <alignment horizontal="center" vertical="center" wrapText="1"/>
    </xf>
    <xf numFmtId="0" fontId="10" fillId="0" borderId="32" xfId="0" applyFont="1" applyBorder="1" applyAlignment="1" applyProtection="1">
      <alignment horizontal="center" vertical="center" wrapText="1"/>
    </xf>
    <xf numFmtId="0" fontId="10" fillId="0" borderId="31" xfId="0" applyFont="1" applyBorder="1" applyAlignment="1" applyProtection="1">
      <alignment horizontal="center" vertical="center" wrapText="1"/>
    </xf>
    <xf numFmtId="0" fontId="61" fillId="0" borderId="19" xfId="0" applyFont="1" applyBorder="1" applyAlignment="1" applyProtection="1">
      <alignment horizontal="center" vertical="center" wrapText="1"/>
    </xf>
    <xf numFmtId="0" fontId="11" fillId="0" borderId="0" xfId="0" applyFont="1" applyAlignment="1" applyProtection="1">
      <alignment horizontal="justify" vertical="top"/>
    </xf>
    <xf numFmtId="0" fontId="6" fillId="0" borderId="51" xfId="0" applyFont="1" applyBorder="1" applyAlignment="1" applyProtection="1">
      <alignment horizontal="center" vertical="center" wrapText="1"/>
    </xf>
    <xf numFmtId="0" fontId="6" fillId="0" borderId="52" xfId="0" applyFont="1" applyBorder="1" applyAlignment="1" applyProtection="1">
      <alignment horizontal="center" vertical="center" wrapText="1"/>
    </xf>
    <xf numFmtId="0" fontId="6" fillId="0" borderId="32" xfId="0" applyFont="1" applyBorder="1" applyAlignment="1" applyProtection="1">
      <alignment horizontal="center" vertical="center" wrapText="1"/>
    </xf>
    <xf numFmtId="0" fontId="6" fillId="0" borderId="24" xfId="0" applyFont="1" applyBorder="1" applyAlignment="1" applyProtection="1">
      <alignment horizontal="center" vertical="center" wrapText="1"/>
    </xf>
    <xf numFmtId="0" fontId="6" fillId="0" borderId="53" xfId="0" applyFont="1" applyBorder="1" applyAlignment="1" applyProtection="1">
      <alignment horizontal="center" vertical="center" wrapText="1"/>
    </xf>
    <xf numFmtId="0" fontId="8" fillId="0" borderId="51"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3" xfId="0" applyFont="1" applyBorder="1" applyAlignment="1" applyProtection="1">
      <alignment horizontal="center" vertical="center" wrapText="1"/>
    </xf>
    <xf numFmtId="0" fontId="8" fillId="0" borderId="54"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14" xfId="0" applyFont="1" applyBorder="1" applyAlignment="1" applyProtection="1">
      <alignment horizontal="center" vertical="center" wrapText="1"/>
    </xf>
    <xf numFmtId="41" fontId="46" fillId="0" borderId="27" xfId="0" applyNumberFormat="1" applyFont="1" applyBorder="1" applyAlignment="1" applyProtection="1">
      <alignment horizontal="center" vertical="center" wrapText="1"/>
    </xf>
    <xf numFmtId="0" fontId="46" fillId="0" borderId="10" xfId="0" applyFont="1" applyBorder="1" applyAlignment="1" applyProtection="1"/>
    <xf numFmtId="41" fontId="46" fillId="0" borderId="10" xfId="0" applyNumberFormat="1" applyFont="1" applyBorder="1" applyAlignment="1" applyProtection="1">
      <alignment horizontal="center" vertical="center" wrapText="1"/>
    </xf>
    <xf numFmtId="0" fontId="46" fillId="0" borderId="10" xfId="0" applyFont="1" applyBorder="1" applyAlignment="1" applyProtection="1">
      <alignment horizontal="center" vertical="center"/>
    </xf>
    <xf numFmtId="0" fontId="6" fillId="0" borderId="34" xfId="0" applyFont="1" applyBorder="1" applyAlignment="1" applyProtection="1">
      <alignment horizontal="center" vertical="center" wrapText="1"/>
    </xf>
    <xf numFmtId="49" fontId="11" fillId="0" borderId="0" xfId="0" applyNumberFormat="1" applyFont="1" applyAlignment="1" applyProtection="1">
      <alignment horizontal="justify" vertical="top"/>
    </xf>
    <xf numFmtId="0" fontId="56" fillId="0" borderId="0" xfId="0" applyFont="1" applyBorder="1" applyAlignment="1" applyProtection="1">
      <alignment horizontal="center" wrapText="1"/>
    </xf>
    <xf numFmtId="0" fontId="45" fillId="0" borderId="0" xfId="0" applyFont="1" applyBorder="1" applyAlignment="1" applyProtection="1">
      <alignment horizontal="center" vertical="center"/>
    </xf>
    <xf numFmtId="0" fontId="6" fillId="0" borderId="33" xfId="0" applyFont="1" applyBorder="1" applyAlignment="1" applyProtection="1">
      <alignment horizontal="center" vertical="center" wrapText="1"/>
    </xf>
    <xf numFmtId="0" fontId="6" fillId="0" borderId="19"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9" fillId="0" borderId="27" xfId="0" applyFont="1" applyBorder="1" applyAlignment="1" applyProtection="1">
      <alignment horizontal="center" vertical="center" wrapText="1"/>
    </xf>
    <xf numFmtId="0" fontId="9" fillId="0" borderId="10" xfId="0" applyFont="1" applyBorder="1" applyAlignment="1" applyProtection="1">
      <alignment horizontal="center" vertical="center" wrapText="1"/>
    </xf>
    <xf numFmtId="49" fontId="9" fillId="0" borderId="10" xfId="0" applyNumberFormat="1" applyFont="1" applyBorder="1" applyAlignment="1" applyProtection="1">
      <alignment horizontal="center" vertical="center" wrapText="1"/>
    </xf>
    <xf numFmtId="0" fontId="11" fillId="0" borderId="27" xfId="0" applyFont="1" applyBorder="1" applyAlignment="1" applyProtection="1">
      <alignment horizontal="center" vertical="center" wrapText="1"/>
    </xf>
    <xf numFmtId="0" fontId="11" fillId="0" borderId="28" xfId="0" applyFont="1" applyBorder="1" applyAlignment="1" applyProtection="1">
      <alignment horizontal="center" vertical="center" wrapText="1"/>
    </xf>
    <xf numFmtId="0" fontId="11" fillId="0" borderId="48" xfId="0" applyFont="1" applyBorder="1" applyAlignment="1" applyProtection="1">
      <alignment horizontal="center" vertical="center" wrapText="1"/>
    </xf>
    <xf numFmtId="0" fontId="11" fillId="0" borderId="50" xfId="0" applyFont="1" applyBorder="1" applyAlignment="1" applyProtection="1">
      <alignment horizontal="center" vertical="center" wrapText="1"/>
    </xf>
    <xf numFmtId="0" fontId="6" fillId="0" borderId="55" xfId="0" applyFont="1" applyBorder="1" applyAlignment="1" applyProtection="1">
      <alignment horizontal="center" vertical="center" wrapText="1"/>
    </xf>
  </cellXfs>
  <cellStyles count="84">
    <cellStyle name="20% - Accent1" xfId="1"/>
    <cellStyle name="20% - Accent2" xfId="2"/>
    <cellStyle name="20% - Accent3" xfId="3"/>
    <cellStyle name="20% - Accent4" xfId="4"/>
    <cellStyle name="20% - Accent5" xfId="5"/>
    <cellStyle name="20% - Accent6" xfId="6"/>
    <cellStyle name="20% - 輔色1" xfId="7" builtinId="30" customBuiltin="1"/>
    <cellStyle name="20% - 輔色2" xfId="8" builtinId="34" customBuiltin="1"/>
    <cellStyle name="20% - 輔色3" xfId="9" builtinId="38" customBuiltin="1"/>
    <cellStyle name="20% - 輔色4" xfId="10" builtinId="42" customBuiltin="1"/>
    <cellStyle name="20% - 輔色5" xfId="11" builtinId="46" customBuiltin="1"/>
    <cellStyle name="20% - 輔色6" xfId="12" builtinId="50" customBuiltin="1"/>
    <cellStyle name="40% - Accent1" xfId="13"/>
    <cellStyle name="40% - Accent2" xfId="14"/>
    <cellStyle name="40% - Accent3" xfId="15"/>
    <cellStyle name="40% - Accent4" xfId="16"/>
    <cellStyle name="40% - Accent5" xfId="17"/>
    <cellStyle name="40% - Accent6" xfId="18"/>
    <cellStyle name="40% - 輔色1" xfId="19" builtinId="31" customBuiltin="1"/>
    <cellStyle name="40% - 輔色2" xfId="20" builtinId="35" customBuiltin="1"/>
    <cellStyle name="40% - 輔色3" xfId="21" builtinId="39" customBuiltin="1"/>
    <cellStyle name="40% - 輔色4" xfId="22" builtinId="43" customBuiltin="1"/>
    <cellStyle name="40% - 輔色5" xfId="23" builtinId="47" customBuiltin="1"/>
    <cellStyle name="40% - 輔色6" xfId="24" builtinId="51" customBuiltin="1"/>
    <cellStyle name="60% - Accent1" xfId="25"/>
    <cellStyle name="60% - Accent2" xfId="26"/>
    <cellStyle name="60% - Accent3" xfId="27"/>
    <cellStyle name="60% - Accent4" xfId="28"/>
    <cellStyle name="60% - Accent5" xfId="29"/>
    <cellStyle name="60% - Accent6" xfId="30"/>
    <cellStyle name="60% - 輔色1" xfId="31" builtinId="32" customBuiltin="1"/>
    <cellStyle name="60% - 輔色2" xfId="32" builtinId="36" customBuiltin="1"/>
    <cellStyle name="60% - 輔色3" xfId="33" builtinId="40" customBuiltin="1"/>
    <cellStyle name="60% - 輔色4" xfId="34" builtinId="44" customBuiltin="1"/>
    <cellStyle name="60% - 輔色5" xfId="35" builtinId="48" customBuiltin="1"/>
    <cellStyle name="60% - 輔色6" xfId="36" builtinId="52" customBuiltin="1"/>
    <cellStyle name="Accent1" xfId="37"/>
    <cellStyle name="Accent2" xfId="38"/>
    <cellStyle name="Accent3" xfId="39"/>
    <cellStyle name="Accent4" xfId="40"/>
    <cellStyle name="Accent5" xfId="41"/>
    <cellStyle name="Accent6" xfId="42"/>
    <cellStyle name="Bad" xfId="43"/>
    <cellStyle name="Calculation" xfId="44"/>
    <cellStyle name="Check Cell" xfId="45"/>
    <cellStyle name="Explanatory Text" xfId="46"/>
    <cellStyle name="Good" xfId="47"/>
    <cellStyle name="Heading 1" xfId="48"/>
    <cellStyle name="Heading 2" xfId="49"/>
    <cellStyle name="Heading 3" xfId="50"/>
    <cellStyle name="Heading 4" xfId="51"/>
    <cellStyle name="Input" xfId="52"/>
    <cellStyle name="Linked Cell" xfId="53"/>
    <cellStyle name="Neutral" xfId="54"/>
    <cellStyle name="Note" xfId="55"/>
    <cellStyle name="Output" xfId="56"/>
    <cellStyle name="Title" xfId="57"/>
    <cellStyle name="Total" xfId="58"/>
    <cellStyle name="Warning Text" xfId="59"/>
    <cellStyle name="一般" xfId="0" builtinId="0"/>
    <cellStyle name="千分位" xfId="60" builtinId="3"/>
    <cellStyle name="中等" xfId="61" builtinId="28" customBuiltin="1"/>
    <cellStyle name="合計" xfId="62" builtinId="25" customBuiltin="1"/>
    <cellStyle name="好" xfId="63" builtinId="26" customBuiltin="1"/>
    <cellStyle name="計算方式" xfId="64" builtinId="22" customBuiltin="1"/>
    <cellStyle name="連結的儲存格" xfId="65" builtinId="24" customBuiltin="1"/>
    <cellStyle name="備註" xfId="66" builtinId="10" customBuiltin="1"/>
    <cellStyle name="說明文字" xfId="67" builtinId="53" customBuiltin="1"/>
    <cellStyle name="輔色1" xfId="68" builtinId="29" customBuiltin="1"/>
    <cellStyle name="輔色2" xfId="69" builtinId="33" customBuiltin="1"/>
    <cellStyle name="輔色3" xfId="70" builtinId="37" customBuiltin="1"/>
    <cellStyle name="輔色4" xfId="71" builtinId="41" customBuiltin="1"/>
    <cellStyle name="輔色5" xfId="72" builtinId="45" customBuiltin="1"/>
    <cellStyle name="輔色6" xfId="73" builtinId="49" customBuiltin="1"/>
    <cellStyle name="標題" xfId="74" builtinId="15" customBuiltin="1"/>
    <cellStyle name="標題 1" xfId="75" builtinId="16" customBuiltin="1"/>
    <cellStyle name="標題 2" xfId="76" builtinId="17" customBuiltin="1"/>
    <cellStyle name="標題 3" xfId="77" builtinId="18" customBuiltin="1"/>
    <cellStyle name="標題 4" xfId="78" builtinId="19" customBuiltin="1"/>
    <cellStyle name="輸入" xfId="79" builtinId="20" customBuiltin="1"/>
    <cellStyle name="輸出" xfId="80" builtinId="21" customBuiltin="1"/>
    <cellStyle name="檢查儲存格" xfId="81" builtinId="23" customBuiltin="1"/>
    <cellStyle name="壞" xfId="82" builtinId="27" customBuiltin="1"/>
    <cellStyle name="警告文字" xfId="83" builtinId="11" customBuiltin="1"/>
  </cellStyles>
  <dxfs count="56">
    <dxf>
      <fill>
        <patternFill>
          <bgColor theme="0"/>
        </patternFill>
      </fill>
    </dxf>
    <dxf>
      <fill>
        <patternFill patternType="none">
          <bgColor auto="1"/>
        </patternFill>
      </fill>
    </dxf>
    <dxf>
      <fill>
        <patternFill>
          <bgColor rgb="FFFF0000"/>
        </patternFill>
      </fill>
    </dxf>
    <dxf>
      <fill>
        <patternFill>
          <bgColor rgb="FFFF0000"/>
        </patternFill>
      </fill>
    </dxf>
    <dxf>
      <fill>
        <patternFill>
          <bgColor theme="0"/>
        </patternFill>
      </fill>
    </dxf>
    <dxf>
      <fill>
        <patternFill patternType="none">
          <bgColor auto="1"/>
        </patternFill>
      </fill>
    </dxf>
    <dxf>
      <fill>
        <patternFill>
          <bgColor rgb="FFFF0000"/>
        </patternFill>
      </fill>
    </dxf>
    <dxf>
      <fill>
        <patternFill patternType="solid">
          <bgColor rgb="FFFFC000"/>
        </patternFill>
      </fill>
    </dxf>
    <dxf>
      <fill>
        <patternFill>
          <bgColor rgb="FFFF0000"/>
        </patternFill>
      </fill>
    </dxf>
    <dxf>
      <fill>
        <patternFill>
          <bgColor rgb="FFFFFF99"/>
        </patternFill>
      </fill>
    </dxf>
    <dxf>
      <fill>
        <patternFill>
          <bgColor rgb="FFFFFF99"/>
        </patternFill>
      </fill>
    </dxf>
    <dxf>
      <fill>
        <patternFill>
          <bgColor rgb="FFFF0000"/>
        </patternFill>
      </fill>
    </dxf>
    <dxf>
      <font>
        <b/>
        <i val="0"/>
        <color rgb="FFFFFF00"/>
      </font>
      <fill>
        <patternFill>
          <bgColor rgb="FFFF0000"/>
        </patternFill>
      </fill>
    </dxf>
    <dxf>
      <font>
        <color auto="1"/>
      </font>
      <fill>
        <patternFill>
          <bgColor rgb="FFFF0000"/>
        </patternFill>
      </fill>
    </dxf>
    <dxf>
      <font>
        <color rgb="FFFFFF00"/>
      </font>
      <fill>
        <patternFill>
          <bgColor rgb="FFFF0000"/>
        </patternFill>
      </fill>
    </dxf>
    <dxf>
      <fill>
        <patternFill patternType="none">
          <bgColor auto="1"/>
        </patternFill>
      </fill>
    </dxf>
    <dxf>
      <fill>
        <patternFill>
          <bgColor rgb="FFFFC000"/>
        </patternFill>
      </fill>
    </dxf>
    <dxf>
      <fill>
        <patternFill>
          <bgColor rgb="FFFFC000"/>
        </patternFill>
      </fill>
    </dxf>
    <dxf>
      <fill>
        <patternFill patternType="none">
          <bgColor auto="1"/>
        </patternFill>
      </fill>
    </dxf>
    <dxf>
      <fill>
        <patternFill patternType="none">
          <bgColor auto="1"/>
        </patternFill>
      </fill>
    </dxf>
    <dxf>
      <fill>
        <patternFill>
          <bgColor rgb="FFFFC000"/>
        </patternFill>
      </fill>
    </dxf>
    <dxf>
      <fill>
        <patternFill>
          <bgColor rgb="FFFFC000"/>
        </patternFill>
      </fill>
    </dxf>
    <dxf>
      <fill>
        <patternFill patternType="none">
          <bgColor auto="1"/>
        </patternFill>
      </fill>
    </dxf>
    <dxf>
      <fill>
        <patternFill patternType="none">
          <bgColor auto="1"/>
        </patternFill>
      </fill>
    </dxf>
    <dxf>
      <fill>
        <patternFill>
          <bgColor rgb="FFFFC000"/>
        </patternFill>
      </fill>
    </dxf>
    <dxf>
      <fill>
        <patternFill>
          <bgColor rgb="FFFFC000"/>
        </patternFill>
      </fill>
    </dxf>
    <dxf>
      <fill>
        <patternFill patternType="none">
          <bgColor auto="1"/>
        </patternFill>
      </fill>
    </dxf>
    <dxf>
      <fill>
        <patternFill patternType="none">
          <bgColor auto="1"/>
        </patternFill>
      </fill>
    </dxf>
    <dxf>
      <fill>
        <patternFill>
          <bgColor rgb="FFFFC000"/>
        </patternFill>
      </fill>
    </dxf>
    <dxf>
      <fill>
        <patternFill patternType="none">
          <bgColor auto="1"/>
        </patternFill>
      </fill>
    </dxf>
    <dxf>
      <fill>
        <patternFill>
          <bgColor rgb="FFFFC000"/>
        </patternFill>
      </fill>
    </dxf>
    <dxf>
      <fill>
        <patternFill patternType="none">
          <bgColor auto="1"/>
        </patternFill>
      </fill>
    </dxf>
    <dxf>
      <fill>
        <patternFill patternType="solid">
          <bgColor rgb="FFFFC000"/>
        </patternFill>
      </fill>
    </dxf>
    <dxf>
      <fill>
        <patternFill patternType="none">
          <bgColor auto="1"/>
        </patternFill>
      </fill>
    </dxf>
    <dxf>
      <fill>
        <patternFill>
          <bgColor rgb="FFFFC000"/>
        </patternFill>
      </fill>
    </dxf>
    <dxf>
      <fill>
        <patternFill patternType="none">
          <bgColor auto="1"/>
        </patternFill>
      </fill>
    </dxf>
    <dxf>
      <fill>
        <patternFill>
          <bgColor rgb="FFFFC000"/>
        </patternFill>
      </fill>
    </dxf>
    <dxf>
      <fill>
        <patternFill patternType="none">
          <bgColor auto="1"/>
        </patternFill>
      </fill>
    </dxf>
    <dxf>
      <fill>
        <patternFill patternType="none">
          <bgColor auto="1"/>
        </patternFill>
      </fill>
    </dxf>
    <dxf>
      <fill>
        <patternFill>
          <bgColor rgb="FFFFC000"/>
        </patternFill>
      </fill>
    </dxf>
    <dxf>
      <fill>
        <patternFill>
          <bgColor rgb="FFFFC000"/>
        </patternFill>
      </fill>
    </dxf>
    <dxf>
      <fill>
        <patternFill patternType="none">
          <bgColor auto="1"/>
        </patternFill>
      </fill>
    </dxf>
    <dxf>
      <fill>
        <patternFill patternType="none">
          <bgColor auto="1"/>
        </patternFill>
      </fill>
    </dxf>
    <dxf>
      <fill>
        <patternFill>
          <bgColor rgb="FFFFC000"/>
        </patternFill>
      </fill>
    </dxf>
    <dxf>
      <fill>
        <patternFill>
          <bgColor rgb="FFFFC000"/>
        </patternFill>
      </fill>
    </dxf>
    <dxf>
      <fill>
        <patternFill patternType="none">
          <bgColor auto="1"/>
        </patternFill>
      </fill>
    </dxf>
    <dxf>
      <font>
        <color auto="1"/>
      </font>
      <fill>
        <patternFill>
          <bgColor rgb="FFFFC000"/>
        </patternFill>
      </fill>
    </dxf>
    <dxf>
      <fill>
        <patternFill>
          <bgColor rgb="FFFFC000"/>
        </patternFill>
      </fill>
    </dxf>
    <dxf>
      <fill>
        <patternFill>
          <bgColor rgb="FFFFC000"/>
        </patternFill>
      </fill>
    </dxf>
    <dxf>
      <fill>
        <patternFill patternType="none">
          <bgColor auto="1"/>
        </patternFill>
      </fill>
    </dxf>
    <dxf>
      <fill>
        <patternFill patternType="none">
          <bgColor auto="1"/>
        </patternFill>
      </fill>
    </dxf>
    <dxf>
      <fill>
        <patternFill>
          <bgColor rgb="FFFF0000"/>
        </patternFill>
      </fill>
    </dxf>
    <dxf>
      <fill>
        <patternFill patternType="none">
          <bgColor auto="1"/>
        </patternFill>
      </fill>
    </dxf>
    <dxf>
      <fill>
        <patternFill patternType="none">
          <bgColor indexed="65"/>
        </patternFill>
      </fill>
    </dxf>
    <dxf>
      <fill>
        <patternFill>
          <bgColor rgb="FFFF0000"/>
        </patternFill>
      </fill>
    </dxf>
    <dxf>
      <font>
        <strike val="0"/>
      </font>
      <fill>
        <patternFill patternType="solid">
          <bgColor rgb="FFFF0000"/>
        </patternFill>
      </fill>
    </dxf>
  </dxfs>
  <tableStyles count="0" defaultTableStyle="TableStyleMedium9" defaultPivotStyle="PivotStyleLight16"/>
  <colors>
    <mruColors>
      <color rgb="FFFFFF99"/>
      <color rgb="FFFFFF66"/>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8"/>
  <sheetViews>
    <sheetView workbookViewId="0">
      <selection activeCell="E2" sqref="E2"/>
    </sheetView>
  </sheetViews>
  <sheetFormatPr defaultColWidth="8.88671875" defaultRowHeight="16.2"/>
  <cols>
    <col min="1" max="1" width="7.6640625" customWidth="1"/>
    <col min="2" max="2" width="11.109375" customWidth="1"/>
    <col min="3" max="3" width="10" customWidth="1"/>
    <col min="4" max="4" width="2.109375" customWidth="1"/>
    <col min="5" max="5" width="34.6640625" customWidth="1"/>
    <col min="6" max="6" width="6" customWidth="1"/>
    <col min="7" max="7" width="5.88671875" customWidth="1"/>
    <col min="8" max="8" width="2.109375" customWidth="1"/>
    <col min="9" max="9" width="7.6640625" customWidth="1"/>
    <col min="10" max="10" width="11.109375" customWidth="1"/>
    <col min="11" max="11" width="7.6640625" customWidth="1"/>
  </cols>
  <sheetData>
    <row r="1" spans="1:11" ht="19.8">
      <c r="A1" s="1" t="s">
        <v>163</v>
      </c>
    </row>
    <row r="2" spans="1:11" s="8" customFormat="1" ht="24.75" customHeight="1">
      <c r="A2" s="203" t="s">
        <v>162</v>
      </c>
      <c r="B2" s="203"/>
      <c r="C2" s="203"/>
      <c r="D2" s="9"/>
      <c r="E2" s="157" t="s">
        <v>329</v>
      </c>
      <c r="F2" s="9"/>
      <c r="G2" s="9"/>
      <c r="H2" s="9"/>
      <c r="I2" s="9"/>
      <c r="J2" s="9"/>
      <c r="K2" s="9"/>
    </row>
    <row r="3" spans="1:11" ht="20.100000000000001" customHeight="1">
      <c r="A3" s="2" t="s">
        <v>4</v>
      </c>
      <c r="B3" s="3" t="s">
        <v>5</v>
      </c>
      <c r="C3" s="3" t="s">
        <v>6</v>
      </c>
      <c r="D3" s="6"/>
      <c r="E3" s="157"/>
      <c r="H3" s="6"/>
    </row>
    <row r="4" spans="1:11" ht="20.100000000000001" customHeight="1">
      <c r="A4" s="2">
        <v>601</v>
      </c>
      <c r="B4" s="4" t="s">
        <v>7</v>
      </c>
      <c r="C4" s="4" t="s">
        <v>8</v>
      </c>
      <c r="D4" s="6"/>
      <c r="H4" s="6"/>
    </row>
    <row r="5" spans="1:11" ht="20.100000000000001" customHeight="1">
      <c r="A5" s="2">
        <v>602</v>
      </c>
      <c r="B5" s="4" t="s">
        <v>12</v>
      </c>
      <c r="C5" s="4" t="s">
        <v>8</v>
      </c>
      <c r="D5" s="6"/>
      <c r="H5" s="6"/>
    </row>
    <row r="6" spans="1:11" ht="20.100000000000001" customHeight="1">
      <c r="A6" s="2">
        <v>603</v>
      </c>
      <c r="B6" s="4" t="s">
        <v>15</v>
      </c>
      <c r="C6" s="4" t="s">
        <v>8</v>
      </c>
      <c r="D6" s="6"/>
      <c r="H6" s="6"/>
    </row>
    <row r="7" spans="1:11" ht="20.100000000000001" customHeight="1">
      <c r="A7" s="2">
        <v>604</v>
      </c>
      <c r="B7" s="4" t="s">
        <v>18</v>
      </c>
      <c r="C7" s="4" t="s">
        <v>8</v>
      </c>
      <c r="D7" s="6"/>
      <c r="H7" s="6"/>
    </row>
    <row r="8" spans="1:11" ht="20.100000000000001" customHeight="1">
      <c r="A8" s="2">
        <v>605</v>
      </c>
      <c r="B8" s="4" t="s">
        <v>20</v>
      </c>
      <c r="C8" s="4" t="s">
        <v>8</v>
      </c>
      <c r="D8" s="6"/>
      <c r="H8" s="6"/>
    </row>
    <row r="9" spans="1:11" ht="20.100000000000001" customHeight="1">
      <c r="A9" s="2">
        <v>606</v>
      </c>
      <c r="B9" s="4" t="s">
        <v>23</v>
      </c>
      <c r="C9" s="4" t="s">
        <v>8</v>
      </c>
      <c r="D9" s="6"/>
      <c r="H9" s="6"/>
    </row>
    <row r="10" spans="1:11" ht="20.100000000000001" customHeight="1">
      <c r="A10" s="2">
        <v>607</v>
      </c>
      <c r="B10" s="4" t="s">
        <v>26</v>
      </c>
      <c r="C10" s="4" t="s">
        <v>8</v>
      </c>
      <c r="D10" s="6"/>
      <c r="H10" s="6"/>
    </row>
    <row r="11" spans="1:11" ht="20.100000000000001" customHeight="1">
      <c r="A11" s="2">
        <v>608</v>
      </c>
      <c r="B11" s="5" t="s">
        <v>28</v>
      </c>
      <c r="C11" s="4" t="s">
        <v>8</v>
      </c>
      <c r="D11" s="6"/>
      <c r="H11" s="6"/>
    </row>
    <row r="12" spans="1:11" ht="20.100000000000001" customHeight="1">
      <c r="A12" s="2">
        <v>609</v>
      </c>
      <c r="B12" s="5" t="s">
        <v>31</v>
      </c>
      <c r="C12" s="4" t="s">
        <v>8</v>
      </c>
      <c r="D12" s="6"/>
      <c r="H12" s="6"/>
    </row>
    <row r="13" spans="1:11" ht="20.100000000000001" customHeight="1">
      <c r="A13" s="2">
        <v>610</v>
      </c>
      <c r="B13" s="5" t="s">
        <v>34</v>
      </c>
      <c r="C13" s="4" t="s">
        <v>8</v>
      </c>
      <c r="D13" s="6"/>
      <c r="H13" s="6"/>
    </row>
    <row r="14" spans="1:11" ht="20.100000000000001" customHeight="1">
      <c r="A14" s="2">
        <v>611</v>
      </c>
      <c r="B14" s="5" t="s">
        <v>37</v>
      </c>
      <c r="C14" s="4" t="s">
        <v>8</v>
      </c>
      <c r="D14" s="6"/>
      <c r="H14" s="6"/>
    </row>
    <row r="15" spans="1:11" ht="20.100000000000001" customHeight="1">
      <c r="A15" s="2">
        <v>612</v>
      </c>
      <c r="B15" s="5" t="s">
        <v>40</v>
      </c>
      <c r="C15" s="4" t="s">
        <v>8</v>
      </c>
      <c r="D15" s="6"/>
      <c r="H15" s="6"/>
    </row>
    <row r="16" spans="1:11" ht="20.100000000000001" customHeight="1">
      <c r="A16" s="2">
        <v>613</v>
      </c>
      <c r="B16" s="5" t="s">
        <v>43</v>
      </c>
      <c r="C16" s="4" t="s">
        <v>8</v>
      </c>
      <c r="D16" s="6"/>
      <c r="H16" s="6"/>
    </row>
    <row r="17" spans="1:8" ht="20.100000000000001" customHeight="1">
      <c r="A17" s="2">
        <v>614</v>
      </c>
      <c r="B17" s="5" t="s">
        <v>47</v>
      </c>
      <c r="C17" s="4" t="s">
        <v>8</v>
      </c>
      <c r="D17" s="6"/>
      <c r="H17" s="6"/>
    </row>
    <row r="18" spans="1:8" ht="20.100000000000001" customHeight="1">
      <c r="A18" s="2">
        <v>615</v>
      </c>
      <c r="B18" s="5" t="s">
        <v>50</v>
      </c>
      <c r="C18" s="4" t="s">
        <v>8</v>
      </c>
      <c r="D18" s="6"/>
      <c r="H18" s="6"/>
    </row>
    <row r="19" spans="1:8" ht="20.100000000000001" customHeight="1">
      <c r="A19" s="2">
        <v>616</v>
      </c>
      <c r="B19" s="5" t="s">
        <v>53</v>
      </c>
      <c r="C19" s="4" t="s">
        <v>8</v>
      </c>
      <c r="D19" s="6"/>
      <c r="H19" s="6"/>
    </row>
    <row r="20" spans="1:8" ht="20.100000000000001" customHeight="1">
      <c r="A20" s="2">
        <v>617</v>
      </c>
      <c r="B20" s="4" t="s">
        <v>56</v>
      </c>
      <c r="C20" s="4" t="s">
        <v>8</v>
      </c>
      <c r="D20" s="6"/>
      <c r="H20" s="6"/>
    </row>
    <row r="21" spans="1:8" ht="20.100000000000001" customHeight="1">
      <c r="A21" s="2">
        <v>618</v>
      </c>
      <c r="B21" s="5" t="s">
        <v>59</v>
      </c>
      <c r="C21" s="4" t="s">
        <v>8</v>
      </c>
      <c r="D21" s="6"/>
      <c r="H21" s="6"/>
    </row>
    <row r="22" spans="1:8" ht="20.100000000000001" customHeight="1">
      <c r="A22" s="2">
        <v>619</v>
      </c>
      <c r="B22" s="5" t="s">
        <v>62</v>
      </c>
      <c r="C22" s="4" t="s">
        <v>8</v>
      </c>
      <c r="D22" s="6"/>
      <c r="H22" s="6"/>
    </row>
    <row r="23" spans="1:8" ht="20.100000000000001" customHeight="1">
      <c r="A23" s="2">
        <v>620</v>
      </c>
      <c r="B23" s="5" t="s">
        <v>65</v>
      </c>
      <c r="C23" s="4" t="s">
        <v>238</v>
      </c>
      <c r="D23" s="6"/>
      <c r="H23" s="6"/>
    </row>
    <row r="24" spans="1:8" ht="20.100000000000001" customHeight="1">
      <c r="A24" s="2">
        <v>621</v>
      </c>
      <c r="B24" s="5" t="s">
        <v>68</v>
      </c>
      <c r="C24" s="4" t="s">
        <v>8</v>
      </c>
      <c r="D24" s="6"/>
      <c r="H24" s="6"/>
    </row>
    <row r="25" spans="1:8" ht="20.100000000000001" customHeight="1">
      <c r="A25" s="2">
        <v>622</v>
      </c>
      <c r="B25" s="5" t="s">
        <v>71</v>
      </c>
      <c r="C25" s="4" t="s">
        <v>8</v>
      </c>
      <c r="D25" s="6"/>
      <c r="H25" s="6"/>
    </row>
    <row r="26" spans="1:8" ht="20.100000000000001" customHeight="1">
      <c r="A26" s="2">
        <v>623</v>
      </c>
      <c r="B26" s="5" t="s">
        <v>74</v>
      </c>
      <c r="C26" s="4" t="s">
        <v>8</v>
      </c>
      <c r="D26" s="6"/>
      <c r="H26" s="6"/>
    </row>
    <row r="27" spans="1:8" ht="20.100000000000001" customHeight="1">
      <c r="A27" s="2">
        <v>624</v>
      </c>
      <c r="B27" s="4" t="s">
        <v>77</v>
      </c>
      <c r="C27" s="4" t="s">
        <v>8</v>
      </c>
      <c r="D27" s="6"/>
      <c r="H27" s="6"/>
    </row>
    <row r="28" spans="1:8" ht="20.100000000000001" customHeight="1">
      <c r="A28" s="2">
        <v>625</v>
      </c>
      <c r="B28" s="4" t="s">
        <v>80</v>
      </c>
      <c r="C28" s="4" t="s">
        <v>10</v>
      </c>
      <c r="D28" s="6"/>
      <c r="H28" s="6"/>
    </row>
    <row r="29" spans="1:8" ht="20.100000000000001" customHeight="1">
      <c r="A29" s="2">
        <v>626</v>
      </c>
      <c r="B29" s="4" t="s">
        <v>83</v>
      </c>
      <c r="C29" s="4" t="s">
        <v>8</v>
      </c>
      <c r="D29" s="6"/>
      <c r="H29" s="6"/>
    </row>
    <row r="30" spans="1:8" ht="20.100000000000001" customHeight="1">
      <c r="A30" s="2">
        <v>627</v>
      </c>
      <c r="B30" s="4" t="s">
        <v>86</v>
      </c>
      <c r="C30" s="4" t="s">
        <v>10</v>
      </c>
      <c r="D30" s="6"/>
      <c r="H30" s="6"/>
    </row>
    <row r="31" spans="1:8" ht="20.100000000000001" customHeight="1">
      <c r="A31" s="2">
        <v>628</v>
      </c>
      <c r="B31" s="4" t="s">
        <v>89</v>
      </c>
      <c r="C31" s="4" t="s">
        <v>10</v>
      </c>
      <c r="D31" s="6"/>
      <c r="H31" s="6"/>
    </row>
    <row r="32" spans="1:8" ht="20.100000000000001" customHeight="1">
      <c r="A32" s="2">
        <v>629</v>
      </c>
      <c r="B32" s="4" t="s">
        <v>92</v>
      </c>
      <c r="C32" s="4" t="s">
        <v>8</v>
      </c>
      <c r="D32" s="6"/>
      <c r="H32" s="6"/>
    </row>
    <row r="33" spans="1:8" ht="20.100000000000001" customHeight="1">
      <c r="A33" s="2">
        <v>630</v>
      </c>
      <c r="B33" s="4" t="s">
        <v>95</v>
      </c>
      <c r="C33" s="4" t="s">
        <v>10</v>
      </c>
      <c r="D33" s="6"/>
      <c r="H33" s="6"/>
    </row>
    <row r="34" spans="1:8" ht="20.100000000000001" customHeight="1">
      <c r="A34" s="2">
        <v>631</v>
      </c>
      <c r="B34" s="4" t="s">
        <v>98</v>
      </c>
      <c r="C34" s="4" t="s">
        <v>10</v>
      </c>
      <c r="D34" s="6"/>
      <c r="H34" s="6"/>
    </row>
    <row r="35" spans="1:8" ht="20.100000000000001" customHeight="1">
      <c r="A35" s="2">
        <v>632</v>
      </c>
      <c r="B35" s="4" t="s">
        <v>101</v>
      </c>
      <c r="C35" s="4" t="s">
        <v>10</v>
      </c>
      <c r="D35" s="6"/>
      <c r="H35" s="6"/>
    </row>
    <row r="36" spans="1:8" ht="20.100000000000001" customHeight="1">
      <c r="A36" s="2">
        <v>633</v>
      </c>
      <c r="B36" s="4" t="s">
        <v>104</v>
      </c>
      <c r="C36" s="4" t="s">
        <v>8</v>
      </c>
      <c r="D36" s="6"/>
      <c r="H36" s="6"/>
    </row>
    <row r="37" spans="1:8" ht="20.100000000000001" customHeight="1">
      <c r="A37" s="2">
        <v>634</v>
      </c>
      <c r="B37" s="4" t="s">
        <v>107</v>
      </c>
      <c r="C37" s="4" t="s">
        <v>10</v>
      </c>
      <c r="D37" s="6"/>
      <c r="H37" s="6"/>
    </row>
    <row r="38" spans="1:8" ht="20.100000000000001" customHeight="1">
      <c r="A38" s="2">
        <v>635</v>
      </c>
      <c r="B38" s="4" t="s">
        <v>110</v>
      </c>
      <c r="C38" s="4" t="s">
        <v>10</v>
      </c>
      <c r="D38" s="6"/>
      <c r="H38" s="6"/>
    </row>
    <row r="39" spans="1:8">
      <c r="A39" s="2">
        <v>636</v>
      </c>
      <c r="B39" s="4" t="s">
        <v>9</v>
      </c>
      <c r="C39" s="4" t="s">
        <v>10</v>
      </c>
    </row>
    <row r="40" spans="1:8">
      <c r="A40" s="2">
        <v>638</v>
      </c>
      <c r="B40" s="4" t="s">
        <v>13</v>
      </c>
      <c r="C40" s="4" t="s">
        <v>10</v>
      </c>
    </row>
    <row r="41" spans="1:8">
      <c r="A41" s="2">
        <v>639</v>
      </c>
      <c r="B41" s="4" t="s">
        <v>16</v>
      </c>
      <c r="C41" s="4" t="s">
        <v>10</v>
      </c>
    </row>
    <row r="42" spans="1:8">
      <c r="A42" s="2">
        <v>641</v>
      </c>
      <c r="B42" s="4" t="s">
        <v>21</v>
      </c>
      <c r="C42" s="4" t="s">
        <v>10</v>
      </c>
    </row>
    <row r="43" spans="1:8">
      <c r="A43" s="2">
        <v>642</v>
      </c>
      <c r="B43" s="7" t="s">
        <v>24</v>
      </c>
      <c r="C43" s="4" t="s">
        <v>10</v>
      </c>
    </row>
    <row r="44" spans="1:8">
      <c r="A44" s="2">
        <v>645</v>
      </c>
      <c r="B44" s="4" t="s">
        <v>29</v>
      </c>
      <c r="C44" s="4" t="s">
        <v>10</v>
      </c>
    </row>
    <row r="45" spans="1:8">
      <c r="A45" s="2">
        <v>647</v>
      </c>
      <c r="B45" s="4" t="s">
        <v>32</v>
      </c>
      <c r="C45" s="4" t="s">
        <v>10</v>
      </c>
    </row>
    <row r="46" spans="1:8">
      <c r="A46" s="2">
        <v>648</v>
      </c>
      <c r="B46" s="4" t="s">
        <v>35</v>
      </c>
      <c r="C46" s="4" t="s">
        <v>10</v>
      </c>
    </row>
    <row r="47" spans="1:8">
      <c r="A47" s="2">
        <v>649</v>
      </c>
      <c r="B47" s="4" t="s">
        <v>38</v>
      </c>
      <c r="C47" s="4" t="s">
        <v>45</v>
      </c>
    </row>
    <row r="48" spans="1:8">
      <c r="A48" s="2">
        <v>650</v>
      </c>
      <c r="B48" s="4" t="s">
        <v>41</v>
      </c>
      <c r="C48" s="4" t="s">
        <v>45</v>
      </c>
    </row>
    <row r="49" spans="1:3">
      <c r="A49" s="2">
        <v>651</v>
      </c>
      <c r="B49" s="4" t="s">
        <v>44</v>
      </c>
      <c r="C49" s="4" t="s">
        <v>239</v>
      </c>
    </row>
    <row r="50" spans="1:3">
      <c r="A50" s="2">
        <v>652</v>
      </c>
      <c r="B50" s="4" t="s">
        <v>48</v>
      </c>
      <c r="C50" s="4" t="s">
        <v>10</v>
      </c>
    </row>
    <row r="51" spans="1:3">
      <c r="A51" s="2">
        <v>653</v>
      </c>
      <c r="B51" s="4" t="s">
        <v>51</v>
      </c>
      <c r="C51" s="4" t="s">
        <v>10</v>
      </c>
    </row>
    <row r="52" spans="1:3">
      <c r="A52" s="2">
        <v>654</v>
      </c>
      <c r="B52" s="4" t="s">
        <v>54</v>
      </c>
      <c r="C52" s="4" t="s">
        <v>45</v>
      </c>
    </row>
    <row r="53" spans="1:3">
      <c r="A53" s="2">
        <v>655</v>
      </c>
      <c r="B53" s="4" t="s">
        <v>57</v>
      </c>
      <c r="C53" s="4" t="s">
        <v>239</v>
      </c>
    </row>
    <row r="54" spans="1:3">
      <c r="A54" s="2">
        <v>656</v>
      </c>
      <c r="B54" s="4" t="s">
        <v>60</v>
      </c>
      <c r="C54" s="4" t="s">
        <v>239</v>
      </c>
    </row>
    <row r="55" spans="1:3">
      <c r="A55" s="2">
        <v>657</v>
      </c>
      <c r="B55" s="4" t="s">
        <v>63</v>
      </c>
      <c r="C55" s="4" t="s">
        <v>45</v>
      </c>
    </row>
    <row r="56" spans="1:3">
      <c r="A56" s="2">
        <v>658</v>
      </c>
      <c r="B56" s="4" t="s">
        <v>66</v>
      </c>
      <c r="C56" s="4" t="s">
        <v>10</v>
      </c>
    </row>
    <row r="57" spans="1:3">
      <c r="A57" s="2">
        <v>659</v>
      </c>
      <c r="B57" s="4" t="s">
        <v>69</v>
      </c>
      <c r="C57" s="4" t="s">
        <v>10</v>
      </c>
    </row>
    <row r="58" spans="1:3">
      <c r="A58" s="2">
        <v>660</v>
      </c>
      <c r="B58" s="5" t="s">
        <v>72</v>
      </c>
      <c r="C58" s="4" t="s">
        <v>45</v>
      </c>
    </row>
    <row r="59" spans="1:3">
      <c r="A59" s="2">
        <v>661</v>
      </c>
      <c r="B59" s="5" t="s">
        <v>75</v>
      </c>
      <c r="C59" s="4" t="s">
        <v>45</v>
      </c>
    </row>
    <row r="60" spans="1:3">
      <c r="A60" s="2">
        <v>662</v>
      </c>
      <c r="B60" s="4" t="s">
        <v>78</v>
      </c>
      <c r="C60" s="4" t="s">
        <v>45</v>
      </c>
    </row>
    <row r="61" spans="1:3">
      <c r="A61" s="2">
        <v>663</v>
      </c>
      <c r="B61" s="4" t="s">
        <v>81</v>
      </c>
      <c r="C61" s="4" t="s">
        <v>45</v>
      </c>
    </row>
    <row r="62" spans="1:3">
      <c r="A62" s="2">
        <v>664</v>
      </c>
      <c r="B62" s="4" t="s">
        <v>84</v>
      </c>
      <c r="C62" s="4" t="s">
        <v>45</v>
      </c>
    </row>
    <row r="63" spans="1:3">
      <c r="A63" s="2">
        <v>665</v>
      </c>
      <c r="B63" s="5" t="s">
        <v>87</v>
      </c>
      <c r="C63" s="4" t="s">
        <v>10</v>
      </c>
    </row>
    <row r="64" spans="1:3">
      <c r="A64" s="2">
        <v>666</v>
      </c>
      <c r="B64" s="5" t="s">
        <v>90</v>
      </c>
      <c r="C64" s="4" t="s">
        <v>45</v>
      </c>
    </row>
    <row r="65" spans="1:3">
      <c r="A65" s="2">
        <v>667</v>
      </c>
      <c r="B65" s="4" t="s">
        <v>93</v>
      </c>
      <c r="C65" s="4" t="s">
        <v>10</v>
      </c>
    </row>
    <row r="66" spans="1:3">
      <c r="A66" s="2">
        <v>668</v>
      </c>
      <c r="B66" s="4" t="s">
        <v>96</v>
      </c>
      <c r="C66" s="4" t="s">
        <v>45</v>
      </c>
    </row>
    <row r="67" spans="1:3">
      <c r="A67" s="2">
        <v>669</v>
      </c>
      <c r="B67" s="4" t="s">
        <v>99</v>
      </c>
      <c r="C67" s="4" t="s">
        <v>45</v>
      </c>
    </row>
    <row r="68" spans="1:3">
      <c r="A68" s="2">
        <v>670</v>
      </c>
      <c r="B68" s="4" t="s">
        <v>102</v>
      </c>
      <c r="C68" s="4" t="s">
        <v>10</v>
      </c>
    </row>
    <row r="69" spans="1:3">
      <c r="A69" s="2">
        <v>671</v>
      </c>
      <c r="B69" s="4" t="s">
        <v>105</v>
      </c>
      <c r="C69" s="4" t="s">
        <v>45</v>
      </c>
    </row>
    <row r="70" spans="1:3">
      <c r="A70" s="2">
        <v>672</v>
      </c>
      <c r="B70" s="4" t="s">
        <v>108</v>
      </c>
      <c r="C70" s="4" t="s">
        <v>239</v>
      </c>
    </row>
    <row r="71" spans="1:3">
      <c r="A71" s="2">
        <v>673</v>
      </c>
      <c r="B71" s="4" t="s">
        <v>111</v>
      </c>
      <c r="C71" s="4" t="s">
        <v>45</v>
      </c>
    </row>
    <row r="72" spans="1:3">
      <c r="A72" s="2">
        <v>674</v>
      </c>
      <c r="B72" s="4" t="s">
        <v>11</v>
      </c>
      <c r="C72" s="4" t="s">
        <v>10</v>
      </c>
    </row>
    <row r="73" spans="1:3">
      <c r="A73" s="2">
        <v>675</v>
      </c>
      <c r="B73" s="4" t="s">
        <v>14</v>
      </c>
      <c r="C73" s="4" t="s">
        <v>10</v>
      </c>
    </row>
    <row r="74" spans="1:3">
      <c r="A74" s="2">
        <v>676</v>
      </c>
      <c r="B74" s="4" t="s">
        <v>17</v>
      </c>
      <c r="C74" s="4" t="s">
        <v>45</v>
      </c>
    </row>
    <row r="75" spans="1:3">
      <c r="A75" s="2">
        <v>677</v>
      </c>
      <c r="B75" s="4" t="s">
        <v>19</v>
      </c>
      <c r="C75" s="32" t="s">
        <v>240</v>
      </c>
    </row>
    <row r="76" spans="1:3">
      <c r="A76" s="2">
        <v>678</v>
      </c>
      <c r="B76" s="4" t="s">
        <v>22</v>
      </c>
      <c r="C76" s="4" t="s">
        <v>45</v>
      </c>
    </row>
    <row r="77" spans="1:3">
      <c r="A77" s="2">
        <v>679</v>
      </c>
      <c r="B77" s="5" t="s">
        <v>25</v>
      </c>
      <c r="C77" s="4" t="s">
        <v>10</v>
      </c>
    </row>
    <row r="78" spans="1:3">
      <c r="A78" s="2">
        <v>680</v>
      </c>
      <c r="B78" s="4" t="s">
        <v>27</v>
      </c>
      <c r="C78" s="4" t="s">
        <v>10</v>
      </c>
    </row>
    <row r="79" spans="1:3">
      <c r="A79" s="2">
        <v>681</v>
      </c>
      <c r="B79" s="5" t="s">
        <v>30</v>
      </c>
      <c r="C79" s="4" t="s">
        <v>45</v>
      </c>
    </row>
    <row r="80" spans="1:3">
      <c r="A80" s="2">
        <v>682</v>
      </c>
      <c r="B80" s="5" t="s">
        <v>33</v>
      </c>
      <c r="C80" s="4" t="s">
        <v>238</v>
      </c>
    </row>
    <row r="81" spans="1:3">
      <c r="A81" s="2">
        <v>683</v>
      </c>
      <c r="B81" s="4" t="s">
        <v>36</v>
      </c>
      <c r="C81" s="4" t="s">
        <v>10</v>
      </c>
    </row>
    <row r="82" spans="1:3">
      <c r="A82" s="2">
        <v>684</v>
      </c>
      <c r="B82" s="5" t="s">
        <v>39</v>
      </c>
      <c r="C82" s="4" t="s">
        <v>238</v>
      </c>
    </row>
    <row r="83" spans="1:3">
      <c r="A83" s="2">
        <v>685</v>
      </c>
      <c r="B83" s="5" t="s">
        <v>42</v>
      </c>
      <c r="C83" s="4" t="s">
        <v>10</v>
      </c>
    </row>
    <row r="84" spans="1:3">
      <c r="A84" s="2">
        <v>686</v>
      </c>
      <c r="B84" s="5" t="s">
        <v>46</v>
      </c>
      <c r="C84" s="4" t="s">
        <v>10</v>
      </c>
    </row>
    <row r="85" spans="1:3">
      <c r="A85" s="2">
        <v>687</v>
      </c>
      <c r="B85" s="5" t="s">
        <v>49</v>
      </c>
      <c r="C85" s="4" t="s">
        <v>238</v>
      </c>
    </row>
    <row r="86" spans="1:3">
      <c r="A86" s="2">
        <v>688</v>
      </c>
      <c r="B86" s="5" t="s">
        <v>52</v>
      </c>
      <c r="C86" s="4" t="s">
        <v>10</v>
      </c>
    </row>
    <row r="87" spans="1:3">
      <c r="A87" s="2">
        <v>689</v>
      </c>
      <c r="B87" s="4" t="s">
        <v>55</v>
      </c>
      <c r="C87" s="4" t="s">
        <v>10</v>
      </c>
    </row>
    <row r="88" spans="1:3">
      <c r="A88" s="2">
        <v>690</v>
      </c>
      <c r="B88" s="4" t="s">
        <v>58</v>
      </c>
      <c r="C88" s="4" t="s">
        <v>10</v>
      </c>
    </row>
    <row r="89" spans="1:3">
      <c r="A89" s="2">
        <v>691</v>
      </c>
      <c r="B89" s="5" t="s">
        <v>61</v>
      </c>
      <c r="C89" s="4" t="s">
        <v>45</v>
      </c>
    </row>
    <row r="90" spans="1:3">
      <c r="A90" s="2">
        <v>692</v>
      </c>
      <c r="B90" s="5" t="s">
        <v>64</v>
      </c>
      <c r="C90" s="4" t="s">
        <v>10</v>
      </c>
    </row>
    <row r="91" spans="1:3">
      <c r="A91" s="2">
        <v>693</v>
      </c>
      <c r="B91" s="5" t="s">
        <v>67</v>
      </c>
      <c r="C91" s="4" t="s">
        <v>45</v>
      </c>
    </row>
    <row r="92" spans="1:3">
      <c r="A92" s="2">
        <v>694</v>
      </c>
      <c r="B92" s="5" t="s">
        <v>70</v>
      </c>
      <c r="C92" s="4" t="s">
        <v>45</v>
      </c>
    </row>
    <row r="93" spans="1:3">
      <c r="A93" s="2">
        <v>695</v>
      </c>
      <c r="B93" s="5" t="s">
        <v>73</v>
      </c>
      <c r="C93" s="4" t="s">
        <v>10</v>
      </c>
    </row>
    <row r="94" spans="1:3">
      <c r="A94" s="2">
        <v>696</v>
      </c>
      <c r="B94" s="5" t="s">
        <v>76</v>
      </c>
      <c r="C94" s="4" t="s">
        <v>45</v>
      </c>
    </row>
    <row r="95" spans="1:3">
      <c r="A95" s="2">
        <v>697</v>
      </c>
      <c r="B95" s="5" t="s">
        <v>79</v>
      </c>
      <c r="C95" s="4" t="s">
        <v>239</v>
      </c>
    </row>
    <row r="96" spans="1:3">
      <c r="A96" s="2">
        <v>698</v>
      </c>
      <c r="B96" s="5" t="s">
        <v>82</v>
      </c>
      <c r="C96" s="4" t="s">
        <v>239</v>
      </c>
    </row>
    <row r="97" spans="1:3">
      <c r="A97" s="2">
        <v>699</v>
      </c>
      <c r="B97" s="4" t="s">
        <v>85</v>
      </c>
      <c r="C97" s="4" t="s">
        <v>239</v>
      </c>
    </row>
    <row r="98" spans="1:3">
      <c r="A98" s="2">
        <v>700</v>
      </c>
      <c r="B98" s="5" t="s">
        <v>88</v>
      </c>
      <c r="C98" s="4" t="s">
        <v>239</v>
      </c>
    </row>
    <row r="99" spans="1:3">
      <c r="A99" s="2">
        <v>701</v>
      </c>
      <c r="B99" s="4" t="s">
        <v>91</v>
      </c>
      <c r="C99" s="4" t="s">
        <v>239</v>
      </c>
    </row>
    <row r="100" spans="1:3">
      <c r="A100" s="2">
        <v>702</v>
      </c>
      <c r="B100" s="5" t="s">
        <v>94</v>
      </c>
      <c r="C100" s="4" t="s">
        <v>239</v>
      </c>
    </row>
    <row r="101" spans="1:3">
      <c r="A101" s="2">
        <v>703</v>
      </c>
      <c r="B101" s="5" t="s">
        <v>97</v>
      </c>
      <c r="C101" s="4" t="s">
        <v>239</v>
      </c>
    </row>
    <row r="102" spans="1:3">
      <c r="A102" s="2">
        <v>705</v>
      </c>
      <c r="B102" s="5" t="s">
        <v>100</v>
      </c>
      <c r="C102" s="4" t="s">
        <v>10</v>
      </c>
    </row>
    <row r="103" spans="1:3">
      <c r="A103" s="2">
        <v>706</v>
      </c>
      <c r="B103" s="5" t="s">
        <v>103</v>
      </c>
      <c r="C103" s="4" t="s">
        <v>10</v>
      </c>
    </row>
    <row r="104" spans="1:3">
      <c r="A104" s="2">
        <v>707</v>
      </c>
      <c r="B104" s="5" t="s">
        <v>106</v>
      </c>
      <c r="C104" s="4" t="s">
        <v>8</v>
      </c>
    </row>
    <row r="105" spans="1:3">
      <c r="A105" s="2">
        <v>708</v>
      </c>
      <c r="B105" s="5" t="s">
        <v>109</v>
      </c>
      <c r="C105" s="4" t="s">
        <v>239</v>
      </c>
    </row>
    <row r="106" spans="1:3">
      <c r="A106" s="2">
        <v>2537</v>
      </c>
      <c r="B106" s="5" t="s">
        <v>178</v>
      </c>
      <c r="C106" s="4" t="s">
        <v>8</v>
      </c>
    </row>
    <row r="107" spans="1:3">
      <c r="A107" s="2">
        <v>2501</v>
      </c>
      <c r="B107" s="5" t="s">
        <v>179</v>
      </c>
      <c r="C107" s="4" t="s">
        <v>8</v>
      </c>
    </row>
    <row r="108" spans="1:3">
      <c r="A108" s="2">
        <v>2542</v>
      </c>
      <c r="B108" s="5" t="s">
        <v>180</v>
      </c>
      <c r="C108" s="4" t="s">
        <v>8</v>
      </c>
    </row>
  </sheetData>
  <sheetProtection sheet="1" objects="1" scenarios="1" selectLockedCells="1"/>
  <mergeCells count="1">
    <mergeCell ref="A2:C2"/>
  </mergeCells>
  <phoneticPr fontId="2" type="noConversion"/>
  <printOptions horizontalCentered="1"/>
  <pageMargins left="0.7" right="0.7" top="0.75" bottom="0.75"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65"/>
  <sheetViews>
    <sheetView workbookViewId="0">
      <selection activeCell="C9" sqref="C9"/>
    </sheetView>
  </sheetViews>
  <sheetFormatPr defaultColWidth="9" defaultRowHeight="16.2"/>
  <cols>
    <col min="1" max="1" width="6.33203125" style="14" customWidth="1"/>
    <col min="2" max="2" width="22.88671875" style="14" customWidth="1"/>
    <col min="3" max="7" width="11.88671875" style="14" customWidth="1"/>
    <col min="8" max="8" width="0" style="184" hidden="1" customWidth="1"/>
    <col min="9" max="41" width="9" style="184"/>
    <col min="42" max="16384" width="9" style="14"/>
  </cols>
  <sheetData>
    <row r="1" spans="1:8" ht="23.25" customHeight="1" thickBot="1">
      <c r="A1" s="204" t="str">
        <f>"國小附件一之1    花蓮縣"&amp;'附件四-學校代號暨類型表'!E2&amp;"課後輔導開辦班級名單"</f>
        <v>國小附件一之1    花蓮縣110學年度第2學期課後輔導開辦班級名單</v>
      </c>
      <c r="B1" s="204"/>
      <c r="C1" s="204"/>
      <c r="D1" s="204"/>
      <c r="E1" s="204"/>
      <c r="F1" s="204"/>
      <c r="G1" s="204"/>
    </row>
    <row r="2" spans="1:8" ht="37.5" customHeight="1" thickBot="1">
      <c r="A2" s="134" t="s">
        <v>164</v>
      </c>
      <c r="B2" s="151">
        <v>601</v>
      </c>
      <c r="C2" s="207" t="s">
        <v>165</v>
      </c>
      <c r="D2" s="208"/>
      <c r="E2" s="206" t="str">
        <f>IF(B2="","",VLOOKUP(B2,'附件四-學校代號暨類型表'!$A$3:$C$108,2,FALSE))</f>
        <v>明禮國小</v>
      </c>
      <c r="F2" s="206"/>
      <c r="G2" s="206"/>
    </row>
    <row r="3" spans="1:8" ht="34.5" customHeight="1">
      <c r="A3" s="211" t="s">
        <v>315</v>
      </c>
      <c r="B3" s="209" t="s">
        <v>325</v>
      </c>
      <c r="C3" s="205" t="s">
        <v>253</v>
      </c>
      <c r="D3" s="205"/>
      <c r="E3" s="205"/>
      <c r="F3" s="205"/>
      <c r="G3" s="205"/>
    </row>
    <row r="4" spans="1:8" ht="37.5" customHeight="1">
      <c r="A4" s="210"/>
      <c r="B4" s="210"/>
      <c r="C4" s="20" t="s">
        <v>197</v>
      </c>
      <c r="D4" s="20" t="s">
        <v>254</v>
      </c>
      <c r="E4" s="20" t="s">
        <v>198</v>
      </c>
      <c r="F4" s="20" t="s">
        <v>255</v>
      </c>
      <c r="G4" s="20" t="s">
        <v>256</v>
      </c>
    </row>
    <row r="5" spans="1:8" ht="23.25" customHeight="1">
      <c r="A5" s="199"/>
      <c r="B5" s="199"/>
      <c r="C5" s="24">
        <f>SUM(C6:C60)</f>
        <v>2</v>
      </c>
      <c r="D5" s="24">
        <f>SUM(D6:D60)</f>
        <v>1</v>
      </c>
      <c r="E5" s="20">
        <f>SUM(E6:E60)</f>
        <v>0</v>
      </c>
      <c r="F5" s="20">
        <f>SUM(F6:F60)</f>
        <v>1</v>
      </c>
      <c r="G5" s="20">
        <f>SUM(G6:G60)</f>
        <v>4</v>
      </c>
    </row>
    <row r="6" spans="1:8" ht="21.75" customHeight="1">
      <c r="A6" s="19">
        <f>IF(B6&lt;&gt;"",ROW()-5,"")</f>
        <v>1</v>
      </c>
      <c r="B6" s="103" t="s">
        <v>326</v>
      </c>
      <c r="C6" s="155">
        <v>1</v>
      </c>
      <c r="D6" s="155"/>
      <c r="E6" s="155"/>
      <c r="F6" s="155"/>
      <c r="G6" s="152">
        <f t="shared" ref="G6:G65" si="0">IF(B6="","",SUM(C6:F6))</f>
        <v>1</v>
      </c>
      <c r="H6" s="184">
        <f>IF(AND(B6="",COUNTA(C6:F6)=0),1,IF(AND(B6="",COUNTA(C6:F6&gt;1)),2,3))</f>
        <v>3</v>
      </c>
    </row>
    <row r="7" spans="1:8" ht="21.75" customHeight="1">
      <c r="A7" s="152">
        <f t="shared" ref="A7:A65" si="1">IF(B7&lt;&gt;"",ROW()-5,"")</f>
        <v>2</v>
      </c>
      <c r="B7" s="103" t="s">
        <v>291</v>
      </c>
      <c r="C7" s="155">
        <v>1</v>
      </c>
      <c r="D7" s="155"/>
      <c r="E7" s="155"/>
      <c r="F7" s="155"/>
      <c r="G7" s="152">
        <f t="shared" si="0"/>
        <v>1</v>
      </c>
      <c r="H7" s="185">
        <f t="shared" ref="H7:H14" si="2">IF(AND(B7="",COUNTA(C7:F7)=0),1,IF(AND(B7="",COUNTA(C7:F7&gt;1)),2,3))</f>
        <v>3</v>
      </c>
    </row>
    <row r="8" spans="1:8" ht="21.75" customHeight="1">
      <c r="A8" s="152">
        <f t="shared" si="1"/>
        <v>3</v>
      </c>
      <c r="B8" s="103" t="s">
        <v>292</v>
      </c>
      <c r="C8" s="155"/>
      <c r="D8" s="155"/>
      <c r="E8" s="155"/>
      <c r="F8" s="155">
        <v>1</v>
      </c>
      <c r="G8" s="152">
        <f t="shared" si="0"/>
        <v>1</v>
      </c>
      <c r="H8" s="185">
        <f t="shared" si="2"/>
        <v>3</v>
      </c>
    </row>
    <row r="9" spans="1:8" ht="21.75" customHeight="1">
      <c r="A9" s="152">
        <f t="shared" si="1"/>
        <v>4</v>
      </c>
      <c r="B9" s="103" t="s">
        <v>300</v>
      </c>
      <c r="C9" s="155"/>
      <c r="D9" s="155">
        <v>1</v>
      </c>
      <c r="E9" s="155"/>
      <c r="F9" s="155"/>
      <c r="G9" s="152">
        <f t="shared" si="0"/>
        <v>1</v>
      </c>
      <c r="H9" s="185">
        <f t="shared" si="2"/>
        <v>3</v>
      </c>
    </row>
    <row r="10" spans="1:8" ht="21.75" customHeight="1">
      <c r="A10" s="152" t="str">
        <f t="shared" si="1"/>
        <v/>
      </c>
      <c r="B10" s="103"/>
      <c r="C10" s="155"/>
      <c r="D10" s="155"/>
      <c r="E10" s="155"/>
      <c r="F10" s="155"/>
      <c r="G10" s="152" t="str">
        <f t="shared" si="0"/>
        <v/>
      </c>
      <c r="H10" s="185">
        <f t="shared" si="2"/>
        <v>1</v>
      </c>
    </row>
    <row r="11" spans="1:8" ht="21.75" customHeight="1">
      <c r="A11" s="152" t="str">
        <f t="shared" si="1"/>
        <v/>
      </c>
      <c r="B11" s="103"/>
      <c r="C11" s="155"/>
      <c r="D11" s="155"/>
      <c r="E11" s="155"/>
      <c r="F11" s="155"/>
      <c r="G11" s="152" t="str">
        <f t="shared" si="0"/>
        <v/>
      </c>
      <c r="H11" s="185">
        <f t="shared" si="2"/>
        <v>1</v>
      </c>
    </row>
    <row r="12" spans="1:8" ht="21.75" customHeight="1">
      <c r="A12" s="152" t="str">
        <f t="shared" si="1"/>
        <v/>
      </c>
      <c r="B12" s="103"/>
      <c r="C12" s="155"/>
      <c r="D12" s="155"/>
      <c r="E12" s="155"/>
      <c r="F12" s="155"/>
      <c r="G12" s="152" t="str">
        <f t="shared" si="0"/>
        <v/>
      </c>
      <c r="H12" s="185">
        <f t="shared" si="2"/>
        <v>1</v>
      </c>
    </row>
    <row r="13" spans="1:8" ht="21.75" customHeight="1">
      <c r="A13" s="152" t="str">
        <f t="shared" si="1"/>
        <v/>
      </c>
      <c r="B13" s="103"/>
      <c r="C13" s="155"/>
      <c r="D13" s="155"/>
      <c r="E13" s="155"/>
      <c r="F13" s="155"/>
      <c r="G13" s="152" t="str">
        <f t="shared" si="0"/>
        <v/>
      </c>
      <c r="H13" s="185">
        <f t="shared" si="2"/>
        <v>1</v>
      </c>
    </row>
    <row r="14" spans="1:8" ht="21.75" customHeight="1">
      <c r="A14" s="152" t="str">
        <f t="shared" si="1"/>
        <v/>
      </c>
      <c r="B14" s="103"/>
      <c r="C14" s="155"/>
      <c r="D14" s="155"/>
      <c r="E14" s="155"/>
      <c r="F14" s="155"/>
      <c r="G14" s="152" t="str">
        <f t="shared" si="0"/>
        <v/>
      </c>
      <c r="H14" s="185">
        <f t="shared" si="2"/>
        <v>1</v>
      </c>
    </row>
    <row r="15" spans="1:8" ht="21.75" customHeight="1">
      <c r="A15" s="152" t="str">
        <f t="shared" si="1"/>
        <v/>
      </c>
      <c r="B15" s="103"/>
      <c r="C15" s="155"/>
      <c r="D15" s="155"/>
      <c r="E15" s="155"/>
      <c r="F15" s="155"/>
      <c r="G15" s="152" t="str">
        <f t="shared" si="0"/>
        <v/>
      </c>
    </row>
    <row r="16" spans="1:8" ht="21.75" customHeight="1">
      <c r="A16" s="152" t="str">
        <f t="shared" si="1"/>
        <v/>
      </c>
      <c r="B16" s="103"/>
      <c r="C16" s="155"/>
      <c r="D16" s="155"/>
      <c r="E16" s="155"/>
      <c r="F16" s="155"/>
      <c r="G16" s="152" t="str">
        <f t="shared" si="0"/>
        <v/>
      </c>
    </row>
    <row r="17" spans="1:7" ht="21.75" customHeight="1">
      <c r="A17" s="152" t="str">
        <f t="shared" si="1"/>
        <v/>
      </c>
      <c r="B17" s="103"/>
      <c r="C17" s="155"/>
      <c r="D17" s="155"/>
      <c r="E17" s="155"/>
      <c r="F17" s="155"/>
      <c r="G17" s="152" t="str">
        <f t="shared" si="0"/>
        <v/>
      </c>
    </row>
    <row r="18" spans="1:7" ht="21.75" customHeight="1">
      <c r="A18" s="152" t="str">
        <f t="shared" si="1"/>
        <v/>
      </c>
      <c r="B18" s="103"/>
      <c r="C18" s="155"/>
      <c r="D18" s="155"/>
      <c r="E18" s="155"/>
      <c r="F18" s="155"/>
      <c r="G18" s="152" t="str">
        <f t="shared" si="0"/>
        <v/>
      </c>
    </row>
    <row r="19" spans="1:7" ht="21.75" customHeight="1">
      <c r="A19" s="152" t="str">
        <f t="shared" si="1"/>
        <v/>
      </c>
      <c r="B19" s="103"/>
      <c r="C19" s="155"/>
      <c r="D19" s="155"/>
      <c r="E19" s="155"/>
      <c r="F19" s="155"/>
      <c r="G19" s="152" t="str">
        <f t="shared" si="0"/>
        <v/>
      </c>
    </row>
    <row r="20" spans="1:7" ht="21.75" customHeight="1">
      <c r="A20" s="152" t="str">
        <f t="shared" si="1"/>
        <v/>
      </c>
      <c r="B20" s="103"/>
      <c r="C20" s="155"/>
      <c r="D20" s="155"/>
      <c r="E20" s="155"/>
      <c r="F20" s="155"/>
      <c r="G20" s="152" t="str">
        <f t="shared" si="0"/>
        <v/>
      </c>
    </row>
    <row r="21" spans="1:7" ht="21.75" customHeight="1">
      <c r="A21" s="152" t="str">
        <f t="shared" si="1"/>
        <v/>
      </c>
      <c r="B21" s="103"/>
      <c r="C21" s="155"/>
      <c r="D21" s="155"/>
      <c r="E21" s="155"/>
      <c r="F21" s="155"/>
      <c r="G21" s="152" t="str">
        <f t="shared" si="0"/>
        <v/>
      </c>
    </row>
    <row r="22" spans="1:7" ht="21.75" customHeight="1">
      <c r="A22" s="152" t="str">
        <f t="shared" si="1"/>
        <v/>
      </c>
      <c r="B22" s="103"/>
      <c r="C22" s="155"/>
      <c r="D22" s="155"/>
      <c r="E22" s="155"/>
      <c r="F22" s="155"/>
      <c r="G22" s="152" t="str">
        <f t="shared" si="0"/>
        <v/>
      </c>
    </row>
    <row r="23" spans="1:7" ht="21.75" customHeight="1">
      <c r="A23" s="152" t="str">
        <f t="shared" si="1"/>
        <v/>
      </c>
      <c r="B23" s="103"/>
      <c r="C23" s="155"/>
      <c r="D23" s="155"/>
      <c r="E23" s="155"/>
      <c r="F23" s="155"/>
      <c r="G23" s="152" t="str">
        <f t="shared" si="0"/>
        <v/>
      </c>
    </row>
    <row r="24" spans="1:7" ht="21.75" customHeight="1">
      <c r="A24" s="152" t="str">
        <f t="shared" si="1"/>
        <v/>
      </c>
      <c r="B24" s="103"/>
      <c r="C24" s="155"/>
      <c r="D24" s="155"/>
      <c r="E24" s="155"/>
      <c r="F24" s="155"/>
      <c r="G24" s="152" t="str">
        <f t="shared" si="0"/>
        <v/>
      </c>
    </row>
    <row r="25" spans="1:7" ht="21.75" customHeight="1">
      <c r="A25" s="152" t="str">
        <f t="shared" si="1"/>
        <v/>
      </c>
      <c r="B25" s="103"/>
      <c r="C25" s="155"/>
      <c r="D25" s="155"/>
      <c r="E25" s="155"/>
      <c r="F25" s="155"/>
      <c r="G25" s="152" t="str">
        <f t="shared" si="0"/>
        <v/>
      </c>
    </row>
    <row r="26" spans="1:7" ht="21.75" customHeight="1">
      <c r="A26" s="152" t="str">
        <f t="shared" si="1"/>
        <v/>
      </c>
      <c r="B26" s="103"/>
      <c r="C26" s="155"/>
      <c r="D26" s="155"/>
      <c r="E26" s="155"/>
      <c r="F26" s="155"/>
      <c r="G26" s="152" t="str">
        <f t="shared" si="0"/>
        <v/>
      </c>
    </row>
    <row r="27" spans="1:7" ht="21.75" customHeight="1">
      <c r="A27" s="152" t="str">
        <f t="shared" si="1"/>
        <v/>
      </c>
      <c r="B27" s="103"/>
      <c r="C27" s="155"/>
      <c r="D27" s="155"/>
      <c r="E27" s="155"/>
      <c r="F27" s="155"/>
      <c r="G27" s="152" t="str">
        <f t="shared" si="0"/>
        <v/>
      </c>
    </row>
    <row r="28" spans="1:7" ht="21.75" customHeight="1">
      <c r="A28" s="152" t="str">
        <f t="shared" si="1"/>
        <v/>
      </c>
      <c r="B28" s="103"/>
      <c r="C28" s="155"/>
      <c r="D28" s="155"/>
      <c r="E28" s="155"/>
      <c r="F28" s="155"/>
      <c r="G28" s="152" t="str">
        <f t="shared" si="0"/>
        <v/>
      </c>
    </row>
    <row r="29" spans="1:7" ht="21.75" customHeight="1">
      <c r="A29" s="152" t="str">
        <f t="shared" si="1"/>
        <v/>
      </c>
      <c r="B29" s="103"/>
      <c r="C29" s="155"/>
      <c r="D29" s="155"/>
      <c r="E29" s="155"/>
      <c r="F29" s="155"/>
      <c r="G29" s="152" t="str">
        <f t="shared" si="0"/>
        <v/>
      </c>
    </row>
    <row r="30" spans="1:7" ht="21.75" customHeight="1">
      <c r="A30" s="152" t="str">
        <f t="shared" si="1"/>
        <v/>
      </c>
      <c r="B30" s="103"/>
      <c r="C30" s="155"/>
      <c r="D30" s="155"/>
      <c r="E30" s="155"/>
      <c r="F30" s="155"/>
      <c r="G30" s="152" t="str">
        <f t="shared" si="0"/>
        <v/>
      </c>
    </row>
    <row r="31" spans="1:7" ht="21.75" customHeight="1">
      <c r="A31" s="152" t="str">
        <f t="shared" si="1"/>
        <v/>
      </c>
      <c r="B31" s="103"/>
      <c r="C31" s="155"/>
      <c r="D31" s="155"/>
      <c r="E31" s="155"/>
      <c r="F31" s="155"/>
      <c r="G31" s="152" t="str">
        <f t="shared" si="0"/>
        <v/>
      </c>
    </row>
    <row r="32" spans="1:7" ht="21.75" customHeight="1">
      <c r="A32" s="152" t="str">
        <f t="shared" si="1"/>
        <v/>
      </c>
      <c r="B32" s="103"/>
      <c r="C32" s="155"/>
      <c r="D32" s="155"/>
      <c r="E32" s="155"/>
      <c r="F32" s="155"/>
      <c r="G32" s="152" t="str">
        <f t="shared" si="0"/>
        <v/>
      </c>
    </row>
    <row r="33" spans="1:7" ht="21.75" customHeight="1">
      <c r="A33" s="152" t="str">
        <f t="shared" si="1"/>
        <v/>
      </c>
      <c r="B33" s="103"/>
      <c r="C33" s="155"/>
      <c r="D33" s="155"/>
      <c r="E33" s="155"/>
      <c r="F33" s="155"/>
      <c r="G33" s="152" t="str">
        <f t="shared" si="0"/>
        <v/>
      </c>
    </row>
    <row r="34" spans="1:7" ht="21.75" customHeight="1">
      <c r="A34" s="152" t="str">
        <f t="shared" si="1"/>
        <v/>
      </c>
      <c r="B34" s="103"/>
      <c r="C34" s="155"/>
      <c r="D34" s="155"/>
      <c r="E34" s="155"/>
      <c r="F34" s="155"/>
      <c r="G34" s="152" t="str">
        <f t="shared" si="0"/>
        <v/>
      </c>
    </row>
    <row r="35" spans="1:7" ht="21.75" customHeight="1">
      <c r="A35" s="152" t="str">
        <f t="shared" si="1"/>
        <v/>
      </c>
      <c r="B35" s="103"/>
      <c r="C35" s="155"/>
      <c r="D35" s="155"/>
      <c r="E35" s="155"/>
      <c r="F35" s="155"/>
      <c r="G35" s="152" t="str">
        <f t="shared" si="0"/>
        <v/>
      </c>
    </row>
    <row r="36" spans="1:7" ht="21.75" customHeight="1">
      <c r="A36" s="152" t="str">
        <f t="shared" si="1"/>
        <v/>
      </c>
      <c r="B36" s="103"/>
      <c r="C36" s="155"/>
      <c r="D36" s="155"/>
      <c r="E36" s="155"/>
      <c r="F36" s="155"/>
      <c r="G36" s="152" t="str">
        <f t="shared" si="0"/>
        <v/>
      </c>
    </row>
    <row r="37" spans="1:7" ht="21.75" customHeight="1">
      <c r="A37" s="152" t="str">
        <f t="shared" si="1"/>
        <v/>
      </c>
      <c r="B37" s="103"/>
      <c r="C37" s="155"/>
      <c r="D37" s="155"/>
      <c r="E37" s="155"/>
      <c r="F37" s="155"/>
      <c r="G37" s="152" t="str">
        <f t="shared" si="0"/>
        <v/>
      </c>
    </row>
    <row r="38" spans="1:7" ht="21.75" customHeight="1">
      <c r="A38" s="152" t="str">
        <f t="shared" si="1"/>
        <v/>
      </c>
      <c r="B38" s="103"/>
      <c r="C38" s="155"/>
      <c r="D38" s="155"/>
      <c r="E38" s="155"/>
      <c r="F38" s="155"/>
      <c r="G38" s="152" t="str">
        <f t="shared" si="0"/>
        <v/>
      </c>
    </row>
    <row r="39" spans="1:7" ht="21.75" customHeight="1">
      <c r="A39" s="152" t="str">
        <f t="shared" si="1"/>
        <v/>
      </c>
      <c r="B39" s="103"/>
      <c r="C39" s="155"/>
      <c r="D39" s="155"/>
      <c r="E39" s="155"/>
      <c r="F39" s="155"/>
      <c r="G39" s="152" t="str">
        <f t="shared" si="0"/>
        <v/>
      </c>
    </row>
    <row r="40" spans="1:7" ht="21.75" customHeight="1">
      <c r="A40" s="152" t="str">
        <f t="shared" si="1"/>
        <v/>
      </c>
      <c r="B40" s="103"/>
      <c r="C40" s="155"/>
      <c r="D40" s="155"/>
      <c r="E40" s="155"/>
      <c r="F40" s="155"/>
      <c r="G40" s="152" t="str">
        <f t="shared" si="0"/>
        <v/>
      </c>
    </row>
    <row r="41" spans="1:7" ht="21.75" customHeight="1">
      <c r="A41" s="152" t="str">
        <f t="shared" si="1"/>
        <v/>
      </c>
      <c r="B41" s="103"/>
      <c r="C41" s="155"/>
      <c r="D41" s="155"/>
      <c r="E41" s="155"/>
      <c r="F41" s="155"/>
      <c r="G41" s="152" t="str">
        <f t="shared" si="0"/>
        <v/>
      </c>
    </row>
    <row r="42" spans="1:7" ht="21.75" customHeight="1">
      <c r="A42" s="152" t="str">
        <f t="shared" si="1"/>
        <v/>
      </c>
      <c r="B42" s="103"/>
      <c r="C42" s="155"/>
      <c r="D42" s="155"/>
      <c r="E42" s="155"/>
      <c r="F42" s="155"/>
      <c r="G42" s="152" t="str">
        <f t="shared" si="0"/>
        <v/>
      </c>
    </row>
    <row r="43" spans="1:7" ht="21.75" customHeight="1">
      <c r="A43" s="152" t="str">
        <f t="shared" si="1"/>
        <v/>
      </c>
      <c r="B43" s="103"/>
      <c r="C43" s="155"/>
      <c r="D43" s="155"/>
      <c r="E43" s="155"/>
      <c r="F43" s="155"/>
      <c r="G43" s="152" t="str">
        <f t="shared" si="0"/>
        <v/>
      </c>
    </row>
    <row r="44" spans="1:7" ht="21.75" customHeight="1">
      <c r="A44" s="152" t="str">
        <f t="shared" si="1"/>
        <v/>
      </c>
      <c r="B44" s="103"/>
      <c r="C44" s="155"/>
      <c r="D44" s="155"/>
      <c r="E44" s="155"/>
      <c r="F44" s="155"/>
      <c r="G44" s="152" t="str">
        <f t="shared" si="0"/>
        <v/>
      </c>
    </row>
    <row r="45" spans="1:7" ht="21.75" customHeight="1">
      <c r="A45" s="152" t="str">
        <f t="shared" si="1"/>
        <v/>
      </c>
      <c r="B45" s="103"/>
      <c r="C45" s="155"/>
      <c r="D45" s="155"/>
      <c r="E45" s="155"/>
      <c r="F45" s="155"/>
      <c r="G45" s="152" t="str">
        <f t="shared" si="0"/>
        <v/>
      </c>
    </row>
    <row r="46" spans="1:7" ht="21.75" customHeight="1">
      <c r="A46" s="152" t="str">
        <f t="shared" si="1"/>
        <v/>
      </c>
      <c r="B46" s="103"/>
      <c r="C46" s="155"/>
      <c r="D46" s="155"/>
      <c r="E46" s="155"/>
      <c r="F46" s="155"/>
      <c r="G46" s="152" t="str">
        <f t="shared" si="0"/>
        <v/>
      </c>
    </row>
    <row r="47" spans="1:7" ht="21.75" customHeight="1">
      <c r="A47" s="152" t="str">
        <f t="shared" si="1"/>
        <v/>
      </c>
      <c r="B47" s="103"/>
      <c r="C47" s="155"/>
      <c r="D47" s="155"/>
      <c r="E47" s="155"/>
      <c r="F47" s="155"/>
      <c r="G47" s="152" t="str">
        <f t="shared" si="0"/>
        <v/>
      </c>
    </row>
    <row r="48" spans="1:7" ht="21.75" customHeight="1">
      <c r="A48" s="152" t="str">
        <f t="shared" si="1"/>
        <v/>
      </c>
      <c r="B48" s="103"/>
      <c r="C48" s="155"/>
      <c r="D48" s="155"/>
      <c r="E48" s="155"/>
      <c r="F48" s="155"/>
      <c r="G48" s="152" t="str">
        <f t="shared" si="0"/>
        <v/>
      </c>
    </row>
    <row r="49" spans="1:7" ht="21.75" customHeight="1">
      <c r="A49" s="152" t="str">
        <f t="shared" si="1"/>
        <v/>
      </c>
      <c r="B49" s="103"/>
      <c r="C49" s="155"/>
      <c r="D49" s="155"/>
      <c r="E49" s="155"/>
      <c r="F49" s="155"/>
      <c r="G49" s="152" t="str">
        <f t="shared" si="0"/>
        <v/>
      </c>
    </row>
    <row r="50" spans="1:7" ht="21.75" customHeight="1">
      <c r="A50" s="152" t="str">
        <f t="shared" si="1"/>
        <v/>
      </c>
      <c r="B50" s="103"/>
      <c r="C50" s="155"/>
      <c r="D50" s="155"/>
      <c r="E50" s="155"/>
      <c r="F50" s="155"/>
      <c r="G50" s="152" t="str">
        <f t="shared" si="0"/>
        <v/>
      </c>
    </row>
    <row r="51" spans="1:7" ht="21.75" customHeight="1">
      <c r="A51" s="152" t="str">
        <f t="shared" si="1"/>
        <v/>
      </c>
      <c r="B51" s="103"/>
      <c r="C51" s="155"/>
      <c r="D51" s="155"/>
      <c r="E51" s="155"/>
      <c r="F51" s="155"/>
      <c r="G51" s="152" t="str">
        <f t="shared" si="0"/>
        <v/>
      </c>
    </row>
    <row r="52" spans="1:7" ht="21.75" customHeight="1">
      <c r="A52" s="152" t="str">
        <f t="shared" si="1"/>
        <v/>
      </c>
      <c r="B52" s="103"/>
      <c r="C52" s="155"/>
      <c r="D52" s="155"/>
      <c r="E52" s="155"/>
      <c r="F52" s="155"/>
      <c r="G52" s="152" t="str">
        <f t="shared" si="0"/>
        <v/>
      </c>
    </row>
    <row r="53" spans="1:7" ht="21.75" customHeight="1">
      <c r="A53" s="152" t="str">
        <f t="shared" si="1"/>
        <v/>
      </c>
      <c r="B53" s="103"/>
      <c r="C53" s="155"/>
      <c r="D53" s="155"/>
      <c r="E53" s="155"/>
      <c r="F53" s="155"/>
      <c r="G53" s="152" t="str">
        <f t="shared" si="0"/>
        <v/>
      </c>
    </row>
    <row r="54" spans="1:7" ht="21.75" customHeight="1">
      <c r="A54" s="152" t="str">
        <f t="shared" si="1"/>
        <v/>
      </c>
      <c r="B54" s="103"/>
      <c r="C54" s="155"/>
      <c r="D54" s="155"/>
      <c r="E54" s="155"/>
      <c r="F54" s="155"/>
      <c r="G54" s="152" t="str">
        <f t="shared" si="0"/>
        <v/>
      </c>
    </row>
    <row r="55" spans="1:7" ht="21.75" customHeight="1">
      <c r="A55" s="152" t="str">
        <f t="shared" si="1"/>
        <v/>
      </c>
      <c r="B55" s="103"/>
      <c r="C55" s="155"/>
      <c r="D55" s="155"/>
      <c r="E55" s="155"/>
      <c r="F55" s="155"/>
      <c r="G55" s="152" t="str">
        <f t="shared" si="0"/>
        <v/>
      </c>
    </row>
    <row r="56" spans="1:7" ht="21.75" customHeight="1">
      <c r="A56" s="152" t="str">
        <f t="shared" si="1"/>
        <v/>
      </c>
      <c r="B56" s="103"/>
      <c r="C56" s="155"/>
      <c r="D56" s="155"/>
      <c r="E56" s="155"/>
      <c r="F56" s="155"/>
      <c r="G56" s="152" t="str">
        <f t="shared" si="0"/>
        <v/>
      </c>
    </row>
    <row r="57" spans="1:7" ht="21.75" customHeight="1">
      <c r="A57" s="152" t="str">
        <f t="shared" si="1"/>
        <v/>
      </c>
      <c r="B57" s="103"/>
      <c r="C57" s="155"/>
      <c r="D57" s="155"/>
      <c r="E57" s="155"/>
      <c r="F57" s="155"/>
      <c r="G57" s="152" t="str">
        <f t="shared" si="0"/>
        <v/>
      </c>
    </row>
    <row r="58" spans="1:7" ht="21.75" customHeight="1">
      <c r="A58" s="152" t="str">
        <f t="shared" si="1"/>
        <v/>
      </c>
      <c r="B58" s="103"/>
      <c r="C58" s="155"/>
      <c r="D58" s="155"/>
      <c r="E58" s="155"/>
      <c r="F58" s="155"/>
      <c r="G58" s="152" t="str">
        <f t="shared" si="0"/>
        <v/>
      </c>
    </row>
    <row r="59" spans="1:7" ht="21.75" customHeight="1">
      <c r="A59" s="152" t="str">
        <f t="shared" si="1"/>
        <v/>
      </c>
      <c r="B59" s="103"/>
      <c r="C59" s="155"/>
      <c r="D59" s="155"/>
      <c r="E59" s="155"/>
      <c r="F59" s="155"/>
      <c r="G59" s="152" t="str">
        <f t="shared" si="0"/>
        <v/>
      </c>
    </row>
    <row r="60" spans="1:7" ht="21.75" customHeight="1">
      <c r="A60" s="152" t="str">
        <f t="shared" si="1"/>
        <v/>
      </c>
      <c r="B60" s="103"/>
      <c r="C60" s="155"/>
      <c r="D60" s="155"/>
      <c r="E60" s="155"/>
      <c r="F60" s="155"/>
      <c r="G60" s="152" t="str">
        <f t="shared" si="0"/>
        <v/>
      </c>
    </row>
    <row r="61" spans="1:7" ht="21.75" customHeight="1">
      <c r="A61" s="152" t="str">
        <f t="shared" si="1"/>
        <v/>
      </c>
      <c r="B61" s="103"/>
      <c r="C61" s="155"/>
      <c r="D61" s="155"/>
      <c r="E61" s="155"/>
      <c r="F61" s="155"/>
      <c r="G61" s="152" t="str">
        <f t="shared" si="0"/>
        <v/>
      </c>
    </row>
    <row r="62" spans="1:7" ht="21.75" customHeight="1">
      <c r="A62" s="152" t="str">
        <f t="shared" si="1"/>
        <v/>
      </c>
      <c r="B62" s="103"/>
      <c r="C62" s="155"/>
      <c r="D62" s="155"/>
      <c r="E62" s="155"/>
      <c r="F62" s="155"/>
      <c r="G62" s="152" t="str">
        <f t="shared" si="0"/>
        <v/>
      </c>
    </row>
    <row r="63" spans="1:7" ht="21.75" customHeight="1">
      <c r="A63" s="152" t="str">
        <f t="shared" si="1"/>
        <v/>
      </c>
      <c r="B63" s="103"/>
      <c r="C63" s="155"/>
      <c r="D63" s="155"/>
      <c r="E63" s="155"/>
      <c r="F63" s="155"/>
      <c r="G63" s="152" t="str">
        <f t="shared" si="0"/>
        <v/>
      </c>
    </row>
    <row r="64" spans="1:7" ht="21.75" customHeight="1">
      <c r="A64" s="152" t="str">
        <f t="shared" si="1"/>
        <v/>
      </c>
      <c r="B64" s="103"/>
      <c r="C64" s="155"/>
      <c r="D64" s="155"/>
      <c r="E64" s="155"/>
      <c r="F64" s="155"/>
      <c r="G64" s="152" t="str">
        <f t="shared" si="0"/>
        <v/>
      </c>
    </row>
    <row r="65" spans="1:7" ht="21.75" customHeight="1">
      <c r="A65" s="152" t="str">
        <f t="shared" si="1"/>
        <v/>
      </c>
      <c r="B65" s="103"/>
      <c r="C65" s="155"/>
      <c r="D65" s="155"/>
      <c r="E65" s="155"/>
      <c r="F65" s="155"/>
      <c r="G65" s="152" t="str">
        <f t="shared" si="0"/>
        <v/>
      </c>
    </row>
  </sheetData>
  <sheetProtection password="CF4A" sheet="1" objects="1" scenarios="1" selectLockedCells="1"/>
  <mergeCells count="6">
    <mergeCell ref="A1:G1"/>
    <mergeCell ref="C3:G3"/>
    <mergeCell ref="E2:G2"/>
    <mergeCell ref="C2:D2"/>
    <mergeCell ref="B3:B4"/>
    <mergeCell ref="A3:A4"/>
  </mergeCells>
  <phoneticPr fontId="2" type="noConversion"/>
  <conditionalFormatting sqref="G6:G65">
    <cfRule type="cellIs" dxfId="55" priority="8" stopIfTrue="1" operator="equal">
      <formula>0</formula>
    </cfRule>
    <cfRule type="cellIs" dxfId="54" priority="9" stopIfTrue="1" operator="greaterThan">
      <formula>1</formula>
    </cfRule>
  </conditionalFormatting>
  <conditionalFormatting sqref="G6:G65">
    <cfRule type="containsBlanks" dxfId="53" priority="7" stopIfTrue="1">
      <formula>LEN(TRIM(G6))=0</formula>
    </cfRule>
  </conditionalFormatting>
  <conditionalFormatting sqref="A6:A65">
    <cfRule type="containsBlanks" dxfId="52" priority="11">
      <formula>LEN(TRIM(A6))=0</formula>
    </cfRule>
  </conditionalFormatting>
  <conditionalFormatting sqref="B6:B65">
    <cfRule type="expression" dxfId="51" priority="1">
      <formula>$H6=2</formula>
    </cfRule>
    <cfRule type="expression" dxfId="50" priority="3">
      <formula>$H6=1</formula>
    </cfRule>
    <cfRule type="expression" dxfId="49" priority="4">
      <formula>$H6=3</formula>
    </cfRule>
  </conditionalFormatting>
  <printOptions horizontalCentered="1"/>
  <pageMargins left="0.19685039370078741" right="0.19685039370078741" top="0.39370078740157483" bottom="0.39370078740157483" header="0.31496062992125984" footer="0.31496062992125984"/>
  <pageSetup paperSize="9" fitToHeight="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1162"/>
  <sheetViews>
    <sheetView topLeftCell="A2" workbookViewId="0">
      <selection activeCell="B6" sqref="B6"/>
    </sheetView>
  </sheetViews>
  <sheetFormatPr defaultColWidth="9" defaultRowHeight="16.2"/>
  <cols>
    <col min="1" max="3" width="5.6640625" style="12" customWidth="1"/>
    <col min="4" max="4" width="9" style="12" customWidth="1"/>
    <col min="5" max="9" width="2.44140625" style="12" customWidth="1"/>
    <col min="10" max="10" width="23.88671875" style="11" customWidth="1"/>
    <col min="11" max="12" width="3.6640625" style="12" customWidth="1"/>
    <col min="13" max="17" width="3.6640625" style="13" customWidth="1"/>
    <col min="18" max="18" width="5.109375" style="13" customWidth="1"/>
    <col min="19" max="20" width="2.6640625" style="10" hidden="1" customWidth="1"/>
    <col min="21" max="21" width="3.21875" style="10" hidden="1" customWidth="1"/>
    <col min="22" max="22" width="3.6640625" style="10" hidden="1" customWidth="1"/>
    <col min="23" max="23" width="3.33203125" style="10" hidden="1" customWidth="1"/>
    <col min="24" max="16384" width="9" style="10"/>
  </cols>
  <sheetData>
    <row r="1" spans="1:23" ht="25.5" customHeight="1">
      <c r="A1" s="213" t="str">
        <f>"國小附件一之2    花蓮縣"&amp;'附件四-學校代號暨類型表'!E2&amp;"課後輔導參加學生名單"</f>
        <v>國小附件一之2    花蓮縣110學年度第2學期課後輔導參加學生名單</v>
      </c>
      <c r="B1" s="213"/>
      <c r="C1" s="213"/>
      <c r="D1" s="213"/>
      <c r="E1" s="213"/>
      <c r="F1" s="213"/>
      <c r="G1" s="213"/>
      <c r="H1" s="213"/>
      <c r="I1" s="213"/>
      <c r="J1" s="213"/>
      <c r="K1" s="213"/>
      <c r="L1" s="213"/>
      <c r="M1" s="213"/>
      <c r="N1" s="213"/>
      <c r="O1" s="213"/>
      <c r="P1" s="213"/>
      <c r="Q1" s="213"/>
      <c r="R1" s="213"/>
      <c r="S1" s="145"/>
      <c r="T1" s="145"/>
    </row>
    <row r="2" spans="1:23" ht="25.5" customHeight="1">
      <c r="A2" s="134" t="s">
        <v>202</v>
      </c>
      <c r="B2" s="215">
        <f>'附件一之1-開班數'!B2</f>
        <v>601</v>
      </c>
      <c r="C2" s="216"/>
      <c r="D2" s="134" t="s">
        <v>165</v>
      </c>
      <c r="E2" s="215" t="str">
        <f>IF(B2="","",VLOOKUP(B2,'附件四-學校代號暨類型表'!$A$3:$C$108,2,FALSE))</f>
        <v>明禮國小</v>
      </c>
      <c r="F2" s="217"/>
      <c r="G2" s="217"/>
      <c r="H2" s="217"/>
      <c r="I2" s="217"/>
      <c r="J2" s="216"/>
      <c r="K2" s="218" t="s">
        <v>218</v>
      </c>
      <c r="L2" s="218"/>
      <c r="M2" s="219" t="s">
        <v>215</v>
      </c>
      <c r="N2" s="219"/>
      <c r="O2" s="219"/>
      <c r="P2" s="219"/>
      <c r="Q2" s="219"/>
      <c r="R2" s="220" t="s">
        <v>213</v>
      </c>
      <c r="S2" s="145"/>
      <c r="T2" s="145"/>
    </row>
    <row r="3" spans="1:23" ht="25.5" customHeight="1">
      <c r="A3" s="221" t="s">
        <v>220</v>
      </c>
      <c r="B3" s="214" t="s">
        <v>212</v>
      </c>
      <c r="C3" s="214"/>
      <c r="D3" s="221" t="s">
        <v>205</v>
      </c>
      <c r="E3" s="223" t="s">
        <v>316</v>
      </c>
      <c r="F3" s="224"/>
      <c r="G3" s="224"/>
      <c r="H3" s="224"/>
      <c r="I3" s="225"/>
      <c r="J3" s="229" t="s">
        <v>317</v>
      </c>
      <c r="K3" s="218"/>
      <c r="L3" s="218"/>
      <c r="M3" s="219"/>
      <c r="N3" s="219"/>
      <c r="O3" s="219"/>
      <c r="P3" s="219"/>
      <c r="Q3" s="219"/>
      <c r="R3" s="220"/>
      <c r="S3" s="187"/>
      <c r="T3" s="188"/>
      <c r="U3" s="188"/>
      <c r="V3" s="188"/>
      <c r="W3" s="188"/>
    </row>
    <row r="4" spans="1:23" ht="66.75" customHeight="1">
      <c r="A4" s="222"/>
      <c r="B4" s="200" t="s">
        <v>210</v>
      </c>
      <c r="C4" s="200" t="s">
        <v>211</v>
      </c>
      <c r="D4" s="222"/>
      <c r="E4" s="226"/>
      <c r="F4" s="227"/>
      <c r="G4" s="227"/>
      <c r="H4" s="227"/>
      <c r="I4" s="228"/>
      <c r="J4" s="230"/>
      <c r="K4" s="174" t="s">
        <v>206</v>
      </c>
      <c r="L4" s="174" t="s">
        <v>207</v>
      </c>
      <c r="M4" s="175" t="s">
        <v>214</v>
      </c>
      <c r="N4" s="175" t="s">
        <v>203</v>
      </c>
      <c r="O4" s="175" t="s">
        <v>208</v>
      </c>
      <c r="P4" s="175" t="s">
        <v>204</v>
      </c>
      <c r="Q4" s="175" t="s">
        <v>209</v>
      </c>
      <c r="R4" s="220"/>
      <c r="S4" s="232" t="s">
        <v>218</v>
      </c>
      <c r="T4" s="212" t="s">
        <v>287</v>
      </c>
      <c r="U4" s="10" t="s">
        <v>319</v>
      </c>
      <c r="V4" s="10" t="s">
        <v>320</v>
      </c>
      <c r="W4" s="10" t="s">
        <v>321</v>
      </c>
    </row>
    <row r="5" spans="1:23" ht="21.75" customHeight="1">
      <c r="A5" s="231" t="s">
        <v>328</v>
      </c>
      <c r="B5" s="231"/>
      <c r="C5" s="231"/>
      <c r="D5" s="231"/>
      <c r="E5" s="231"/>
      <c r="F5" s="231"/>
      <c r="G5" s="231"/>
      <c r="H5" s="231"/>
      <c r="I5" s="231"/>
      <c r="J5" s="231"/>
      <c r="K5" s="146">
        <f t="shared" ref="K5:R5" si="0">SUM(K6:K19995)</f>
        <v>4</v>
      </c>
      <c r="L5" s="146">
        <f t="shared" si="0"/>
        <v>2</v>
      </c>
      <c r="M5" s="147">
        <f t="shared" si="0"/>
        <v>1</v>
      </c>
      <c r="N5" s="147">
        <f t="shared" si="0"/>
        <v>3</v>
      </c>
      <c r="O5" s="147">
        <f t="shared" si="0"/>
        <v>0</v>
      </c>
      <c r="P5" s="147">
        <f>SUM(P6:P19995)</f>
        <v>1</v>
      </c>
      <c r="Q5" s="147">
        <f t="shared" si="0"/>
        <v>2</v>
      </c>
      <c r="R5" s="148">
        <f t="shared" si="0"/>
        <v>1</v>
      </c>
      <c r="S5" s="232"/>
      <c r="T5" s="212"/>
    </row>
    <row r="6" spans="1:23">
      <c r="A6" s="149">
        <f t="shared" ref="A6:A69" si="1">IF(D6&lt;&gt;"",ROW()-5,"")</f>
        <v>1</v>
      </c>
      <c r="B6" s="201">
        <v>1</v>
      </c>
      <c r="C6" s="201">
        <v>2</v>
      </c>
      <c r="D6" s="201" t="s">
        <v>288</v>
      </c>
      <c r="E6" s="16">
        <v>1</v>
      </c>
      <c r="F6" s="16"/>
      <c r="G6" s="16"/>
      <c r="H6" s="16"/>
      <c r="I6" s="16"/>
      <c r="J6" s="150" t="str">
        <f>IFERROR(IF(COUNTIF(E6:I6,E6)+COUNTIF(E6:I6,F6)+COUNTIF(E6:I6,G6)+COUNTIF(E6:I6,H6)+COUNTIF(E6:I6,I6)-COUNT(E6:I6)&lt;&gt;0,"學生班級重複",IF(COUNT(E6:I6)=1,VLOOKUP(E6,'附件一之1-開班數'!$A$6:$B$65,2,0),IF(COUNT(E6:I6)=2,VLOOKUP(E6,'附件一之1-開班數'!$A$6:$B$65,2,0)&amp;"、"&amp;VLOOKUP(F6,'附件一之1-開班數'!$A$6:$B$65,2,0),IF(COUNT(E6:I6)=3,VLOOKUP(E6,'附件一之1-開班數'!$A$6:$B$65,2,0)&amp;"、"&amp;VLOOKUP(F6,'附件一之1-開班數'!$A$6:$B$65,2,0)&amp;"、"&amp;VLOOKUP(G6,'附件一之1-開班數'!$A$6:$B$65,2,0),IF(COUNT(E6:I6)=4,VLOOKUP(E6,'附件一之1-開班數'!$A$6:$B$65,2,0)&amp;"、"&amp;VLOOKUP(F6,'附件一之1-開班數'!$A$6:$B$65,2,0)&amp;"、"&amp;VLOOKUP(G6,'附件一之1-開班數'!$A$6:$B$65,2,0)&amp;"、"&amp;VLOOKUP(H6,'附件一之1-開班數'!$A$6:$B$65,2,0),IF(COUNT(E6:I6)=5,VLOOKUP(E6,'附件一之1-開班數'!$A$6:$B$65,2,0)&amp;"、"&amp;VLOOKUP(F6,'附件一之1-開班數'!$A$6:$B$65,2,0)&amp;"、"&amp;VLOOKUP(G6,'附件一之1-開班數'!$A$6:$B$65,2,0)&amp;"、"&amp;VLOOKUP(H6,'附件一之1-開班數'!$A$6:$B$65,2,0)&amp;"、"&amp;VLOOKUP(I6,'附件一之1-開班數'!$A$6:$B$65,2,0),IF(D6="","","學生無班級"))))))),"有班級不存在,或跳格輸入")</f>
        <v>低年級1班</v>
      </c>
      <c r="K6" s="201">
        <v>1</v>
      </c>
      <c r="L6" s="16"/>
      <c r="M6" s="201"/>
      <c r="N6" s="201"/>
      <c r="O6" s="201"/>
      <c r="P6" s="201"/>
      <c r="Q6" s="201">
        <v>1</v>
      </c>
      <c r="R6" s="201"/>
      <c r="S6" s="145">
        <f>IF(COUNTA(D6,K6:L6)=0,1,IF(AND(D6="",SUM(K6:L6)&lt;&gt;0),2,IF(SUM(K6:L6)&lt;&gt;1,3,4)))</f>
        <v>4</v>
      </c>
      <c r="T6" s="145">
        <f>IF(COUNTA(D6,M6:Q6)=0,1,IF(AND(D6="",SUM(M6:Q6)&lt;&gt;0),2,IF(SUM(M6:Q6)&lt;&gt;1,3,4)))</f>
        <v>4</v>
      </c>
      <c r="U6" s="10">
        <f t="shared" ref="U6:U69" si="2">IF(COUNTA(B6:D6)=0,1,IF(AND(D6="",COUNTA(B6:C6)&lt;&gt;0),2,IF(COUNTA(B6:C6)&gt;1,3,4)))</f>
        <v>3</v>
      </c>
      <c r="V6" s="10">
        <f>IF(COUNTA(D6:I6)=0,1,IF(AND(D6="",COUNTA(E6:I6)&lt;&gt;0),2,3))</f>
        <v>3</v>
      </c>
      <c r="W6" s="10">
        <f>IF(AND(D6="",COUNTA(R6)&lt;&gt;0),2,3)</f>
        <v>3</v>
      </c>
    </row>
    <row r="7" spans="1:23">
      <c r="A7" s="149">
        <f t="shared" si="1"/>
        <v>2</v>
      </c>
      <c r="B7" s="16">
        <v>1</v>
      </c>
      <c r="C7" s="16">
        <v>1</v>
      </c>
      <c r="D7" s="16" t="s">
        <v>288</v>
      </c>
      <c r="E7" s="16">
        <v>2</v>
      </c>
      <c r="F7" s="16">
        <v>4</v>
      </c>
      <c r="G7" s="16"/>
      <c r="H7" s="16"/>
      <c r="I7" s="16"/>
      <c r="J7" s="150" t="str">
        <f>IFERROR(IF(COUNTIF(E7:I7,E7)+COUNTIF(E7:I7,F7)+COUNTIF(E7:I7,G7)+COUNTIF(E7:I7,H7)+COUNTIF(E7:I7,I7)-COUNT(E7:I7)&lt;&gt;0,"學生班級重複",IF(COUNT(E7:I7)=1,VLOOKUP(E7,'附件一之1-開班數'!$A$6:$B$65,2,0),IF(COUNT(E7:I7)=2,VLOOKUP(E7,'附件一之1-開班數'!$A$6:$B$65,2,0)&amp;"、"&amp;VLOOKUP(F7,'附件一之1-開班數'!$A$6:$B$65,2,0),IF(COUNT(E7:I7)=3,VLOOKUP(E7,'附件一之1-開班數'!$A$6:$B$65,2,0)&amp;"、"&amp;VLOOKUP(F7,'附件一之1-開班數'!$A$6:$B$65,2,0)&amp;"、"&amp;VLOOKUP(G7,'附件一之1-開班數'!$A$6:$B$65,2,0),IF(COUNT(E7:I7)=4,VLOOKUP(E7,'附件一之1-開班數'!$A$6:$B$65,2,0)&amp;"、"&amp;VLOOKUP(F7,'附件一之1-開班數'!$A$6:$B$65,2,0)&amp;"、"&amp;VLOOKUP(G7,'附件一之1-開班數'!$A$6:$B$65,2,0)&amp;"、"&amp;VLOOKUP(H7,'附件一之1-開班數'!$A$6:$B$65,2,0),IF(COUNT(E7:I7)=5,VLOOKUP(E7,'附件一之1-開班數'!$A$6:$B$65,2,0)&amp;"、"&amp;VLOOKUP(F7,'附件一之1-開班數'!$A$6:$B$65,2,0)&amp;"、"&amp;VLOOKUP(G7,'附件一之1-開班數'!$A$6:$B$65,2,0)&amp;"、"&amp;VLOOKUP(H7,'附件一之1-開班數'!$A$6:$B$65,2,0)&amp;"、"&amp;VLOOKUP(I7,'附件一之1-開班數'!$A$6:$B$65,2,0),IF(D7="","","學生無班級"))))))),"有班級不存在,或跳格輸入")</f>
        <v>低年級2班、中年級1班</v>
      </c>
      <c r="K7" s="16">
        <v>1</v>
      </c>
      <c r="L7" s="16"/>
      <c r="M7" s="16"/>
      <c r="N7" s="16">
        <v>1</v>
      </c>
      <c r="O7" s="16"/>
      <c r="P7" s="16"/>
      <c r="Q7" s="16"/>
      <c r="R7" s="16"/>
      <c r="S7" s="145">
        <f t="shared" ref="S7:S70" si="3">IF(COUNTA(D7,K7:L7)=0,1,IF(AND(D7="",SUM(K7:L7)&lt;&gt;0),2,IF(SUM(K7:L7)&lt;&gt;1,3,4)))</f>
        <v>4</v>
      </c>
      <c r="T7" s="145">
        <f t="shared" ref="T7:T70" si="4">IF(COUNTA(D7,M7:Q7)=0,1,IF(AND(D7="",SUM(M7:Q7)&lt;&gt;0),2,IF(SUM(M7:Q7)&lt;&gt;1,3,4)))</f>
        <v>4</v>
      </c>
      <c r="U7" s="10">
        <f t="shared" si="2"/>
        <v>3</v>
      </c>
      <c r="V7" s="10">
        <f t="shared" ref="V7:V70" si="5">IF(COUNTA(D7:I7)=0,1,IF(AND(D7="",COUNTA(E7:I7)&lt;&gt;0),2,3))</f>
        <v>3</v>
      </c>
      <c r="W7" s="10">
        <f t="shared" ref="W7:W70" si="6">IF(AND(D7="",COUNTA(R7)&lt;&gt;0),2,3)</f>
        <v>3</v>
      </c>
    </row>
    <row r="8" spans="1:23">
      <c r="A8" s="149">
        <f t="shared" si="1"/>
        <v>3</v>
      </c>
      <c r="B8" s="16">
        <v>2</v>
      </c>
      <c r="C8" s="16" t="s">
        <v>289</v>
      </c>
      <c r="D8" s="16" t="s">
        <v>288</v>
      </c>
      <c r="E8" s="16">
        <v>3</v>
      </c>
      <c r="F8" s="16">
        <v>3</v>
      </c>
      <c r="G8" s="16"/>
      <c r="H8" s="16"/>
      <c r="I8" s="16"/>
      <c r="J8" s="150" t="str">
        <f>IFERROR(IF(COUNTIF(E8:I8,E8)+COUNTIF(E8:I8,F8)+COUNTIF(E8:I8,G8)+COUNTIF(E8:I8,H8)+COUNTIF(E8:I8,I8)-COUNT(E8:I8)&lt;&gt;0,"學生班級重複",IF(COUNT(E8:I8)=1,VLOOKUP(E8,'附件一之1-開班數'!$A$6:$B$65,2,0),IF(COUNT(E8:I8)=2,VLOOKUP(E8,'附件一之1-開班數'!$A$6:$B$65,2,0)&amp;"、"&amp;VLOOKUP(F8,'附件一之1-開班數'!$A$6:$B$65,2,0),IF(COUNT(E8:I8)=3,VLOOKUP(E8,'附件一之1-開班數'!$A$6:$B$65,2,0)&amp;"、"&amp;VLOOKUP(F8,'附件一之1-開班數'!$A$6:$B$65,2,0)&amp;"、"&amp;VLOOKUP(G8,'附件一之1-開班數'!$A$6:$B$65,2,0),IF(COUNT(E8:I8)=4,VLOOKUP(E8,'附件一之1-開班數'!$A$6:$B$65,2,0)&amp;"、"&amp;VLOOKUP(F8,'附件一之1-開班數'!$A$6:$B$65,2,0)&amp;"、"&amp;VLOOKUP(G8,'附件一之1-開班數'!$A$6:$B$65,2,0)&amp;"、"&amp;VLOOKUP(H8,'附件一之1-開班數'!$A$6:$B$65,2,0),IF(COUNT(E8:I8)=5,VLOOKUP(E8,'附件一之1-開班數'!$A$6:$B$65,2,0)&amp;"、"&amp;VLOOKUP(F8,'附件一之1-開班數'!$A$6:$B$65,2,0)&amp;"、"&amp;VLOOKUP(G8,'附件一之1-開班數'!$A$6:$B$65,2,0)&amp;"、"&amp;VLOOKUP(H8,'附件一之1-開班數'!$A$6:$B$65,2,0)&amp;"、"&amp;VLOOKUP(I8,'附件一之1-開班數'!$A$6:$B$65,2,0),IF(D8="","","學生無班級"))))))),"有班級不存在,或跳格輸入")</f>
        <v>學生班級重複</v>
      </c>
      <c r="K8" s="16"/>
      <c r="L8" s="16">
        <v>1</v>
      </c>
      <c r="M8" s="16"/>
      <c r="N8" s="16"/>
      <c r="O8" s="16"/>
      <c r="P8" s="16"/>
      <c r="Q8" s="16"/>
      <c r="R8" s="16">
        <v>1</v>
      </c>
      <c r="S8" s="145">
        <f t="shared" si="3"/>
        <v>4</v>
      </c>
      <c r="T8" s="145">
        <f t="shared" si="4"/>
        <v>3</v>
      </c>
      <c r="U8" s="10">
        <f t="shared" si="2"/>
        <v>3</v>
      </c>
      <c r="V8" s="10">
        <f t="shared" si="5"/>
        <v>3</v>
      </c>
      <c r="W8" s="10">
        <f t="shared" si="6"/>
        <v>3</v>
      </c>
    </row>
    <row r="9" spans="1:23">
      <c r="A9" s="149">
        <f t="shared" si="1"/>
        <v>4</v>
      </c>
      <c r="B9" s="16">
        <v>1</v>
      </c>
      <c r="C9" s="16" t="s">
        <v>290</v>
      </c>
      <c r="D9" s="16" t="s">
        <v>288</v>
      </c>
      <c r="E9" s="16">
        <v>5</v>
      </c>
      <c r="F9" s="16"/>
      <c r="G9" s="16"/>
      <c r="H9" s="16"/>
      <c r="I9" s="16"/>
      <c r="J9" s="150" t="str">
        <f>IFERROR(IF(COUNTIF(E9:I9,E9)+COUNTIF(E9:I9,F9)+COUNTIF(E9:I9,G9)+COUNTIF(E9:I9,H9)+COUNTIF(E9:I9,I9)-COUNT(E9:I9)&lt;&gt;0,"學生班級重複",IF(COUNT(E9:I9)=1,VLOOKUP(E9,'附件一之1-開班數'!$A$6:$B$65,2,0),IF(COUNT(E9:I9)=2,VLOOKUP(E9,'附件一之1-開班數'!$A$6:$B$65,2,0)&amp;"、"&amp;VLOOKUP(F9,'附件一之1-開班數'!$A$6:$B$65,2,0),IF(COUNT(E9:I9)=3,VLOOKUP(E9,'附件一之1-開班數'!$A$6:$B$65,2,0)&amp;"、"&amp;VLOOKUP(F9,'附件一之1-開班數'!$A$6:$B$65,2,0)&amp;"、"&amp;VLOOKUP(G9,'附件一之1-開班數'!$A$6:$B$65,2,0),IF(COUNT(E9:I9)=4,VLOOKUP(E9,'附件一之1-開班數'!$A$6:$B$65,2,0)&amp;"、"&amp;VLOOKUP(F9,'附件一之1-開班數'!$A$6:$B$65,2,0)&amp;"、"&amp;VLOOKUP(G9,'附件一之1-開班數'!$A$6:$B$65,2,0)&amp;"、"&amp;VLOOKUP(H9,'附件一之1-開班數'!$A$6:$B$65,2,0),IF(COUNT(E9:I9)=5,VLOOKUP(E9,'附件一之1-開班數'!$A$6:$B$65,2,0)&amp;"、"&amp;VLOOKUP(F9,'附件一之1-開班數'!$A$6:$B$65,2,0)&amp;"、"&amp;VLOOKUP(G9,'附件一之1-開班數'!$A$6:$B$65,2,0)&amp;"、"&amp;VLOOKUP(H9,'附件一之1-開班數'!$A$6:$B$65,2,0)&amp;"、"&amp;VLOOKUP(I9,'附件一之1-開班數'!$A$6:$B$65,2,0),IF(D9="","","學生無班級"))))))),"有班級不存在,或跳格輸入")</f>
        <v>有班級不存在,或跳格輸入</v>
      </c>
      <c r="K9" s="16">
        <v>1</v>
      </c>
      <c r="L9" s="16"/>
      <c r="M9" s="16"/>
      <c r="N9" s="16"/>
      <c r="O9" s="16"/>
      <c r="P9" s="16"/>
      <c r="Q9" s="16">
        <v>1</v>
      </c>
      <c r="R9" s="16"/>
      <c r="S9" s="145">
        <f t="shared" si="3"/>
        <v>4</v>
      </c>
      <c r="T9" s="145">
        <f t="shared" si="4"/>
        <v>4</v>
      </c>
      <c r="U9" s="10">
        <f t="shared" si="2"/>
        <v>3</v>
      </c>
      <c r="V9" s="10">
        <f t="shared" si="5"/>
        <v>3</v>
      </c>
      <c r="W9" s="10">
        <f t="shared" si="6"/>
        <v>3</v>
      </c>
    </row>
    <row r="10" spans="1:23">
      <c r="A10" s="149">
        <f t="shared" si="1"/>
        <v>5</v>
      </c>
      <c r="B10" s="16">
        <v>2</v>
      </c>
      <c r="C10" s="16" t="s">
        <v>313</v>
      </c>
      <c r="D10" s="16" t="s">
        <v>288</v>
      </c>
      <c r="E10" s="16">
        <v>3</v>
      </c>
      <c r="F10" s="16"/>
      <c r="G10" s="16"/>
      <c r="H10" s="16"/>
      <c r="I10" s="16"/>
      <c r="J10" s="150" t="str">
        <f>IFERROR(IF(COUNTIF(E10:I10,E10)+COUNTIF(E10:I10,F10)+COUNTIF(E10:I10,G10)+COUNTIF(E10:I10,H10)+COUNTIF(E10:I10,I10)-COUNT(E10:I10)&lt;&gt;0,"學生班級重複",IF(COUNT(E10:I10)=1,VLOOKUP(E10,'附件一之1-開班數'!$A$6:$B$65,2,0),IF(COUNT(E10:I10)=2,VLOOKUP(E10,'附件一之1-開班數'!$A$6:$B$65,2,0)&amp;"、"&amp;VLOOKUP(F10,'附件一之1-開班數'!$A$6:$B$65,2,0),IF(COUNT(E10:I10)=3,VLOOKUP(E10,'附件一之1-開班數'!$A$6:$B$65,2,0)&amp;"、"&amp;VLOOKUP(F10,'附件一之1-開班數'!$A$6:$B$65,2,0)&amp;"、"&amp;VLOOKUP(G10,'附件一之1-開班數'!$A$6:$B$65,2,0),IF(COUNT(E10:I10)=4,VLOOKUP(E10,'附件一之1-開班數'!$A$6:$B$65,2,0)&amp;"、"&amp;VLOOKUP(F10,'附件一之1-開班數'!$A$6:$B$65,2,0)&amp;"、"&amp;VLOOKUP(G10,'附件一之1-開班數'!$A$6:$B$65,2,0)&amp;"、"&amp;VLOOKUP(H10,'附件一之1-開班數'!$A$6:$B$65,2,0),IF(COUNT(E10:I10)=5,VLOOKUP(E10,'附件一之1-開班數'!$A$6:$B$65,2,0)&amp;"、"&amp;VLOOKUP(F10,'附件一之1-開班數'!$A$6:$B$65,2,0)&amp;"、"&amp;VLOOKUP(G10,'附件一之1-開班數'!$A$6:$B$65,2,0)&amp;"、"&amp;VLOOKUP(H10,'附件一之1-開班數'!$A$6:$B$65,2,0)&amp;"、"&amp;VLOOKUP(I10,'附件一之1-開班數'!$A$6:$B$65,2,0),IF(D10="","","學生無班級"))))))),"有班級不存在,或跳格輸入")</f>
        <v>低年級3班</v>
      </c>
      <c r="K10" s="16"/>
      <c r="L10" s="16">
        <v>1</v>
      </c>
      <c r="M10" s="16"/>
      <c r="N10" s="16">
        <v>2</v>
      </c>
      <c r="O10" s="16"/>
      <c r="P10" s="16">
        <v>1</v>
      </c>
      <c r="Q10" s="16"/>
      <c r="R10" s="16"/>
      <c r="S10" s="145">
        <f t="shared" si="3"/>
        <v>4</v>
      </c>
      <c r="T10" s="145">
        <f t="shared" si="4"/>
        <v>3</v>
      </c>
      <c r="U10" s="10">
        <f t="shared" si="2"/>
        <v>3</v>
      </c>
      <c r="V10" s="10">
        <f t="shared" si="5"/>
        <v>3</v>
      </c>
      <c r="W10" s="10">
        <f t="shared" si="6"/>
        <v>3</v>
      </c>
    </row>
    <row r="11" spans="1:23">
      <c r="A11" s="149">
        <f t="shared" si="1"/>
        <v>6</v>
      </c>
      <c r="B11" s="16">
        <v>3</v>
      </c>
      <c r="C11" s="16">
        <v>1</v>
      </c>
      <c r="D11" s="16" t="s">
        <v>288</v>
      </c>
      <c r="E11" s="16"/>
      <c r="F11" s="16"/>
      <c r="G11" s="16"/>
      <c r="H11" s="16"/>
      <c r="I11" s="16"/>
      <c r="J11" s="150" t="str">
        <f>IFERROR(IF(COUNTIF(E11:I11,E11)+COUNTIF(E11:I11,F11)+COUNTIF(E11:I11,G11)+COUNTIF(E11:I11,H11)+COUNTIF(E11:I11,I11)-COUNT(E11:I11)&lt;&gt;0,"學生班級重複",IF(COUNT(E11:I11)=1,VLOOKUP(E11,'附件一之1-開班數'!$A$6:$B$65,2,0),IF(COUNT(E11:I11)=2,VLOOKUP(E11,'附件一之1-開班數'!$A$6:$B$65,2,0)&amp;"、"&amp;VLOOKUP(F11,'附件一之1-開班數'!$A$6:$B$65,2,0),IF(COUNT(E11:I11)=3,VLOOKUP(E11,'附件一之1-開班數'!$A$6:$B$65,2,0)&amp;"、"&amp;VLOOKUP(F11,'附件一之1-開班數'!$A$6:$B$65,2,0)&amp;"、"&amp;VLOOKUP(G11,'附件一之1-開班數'!$A$6:$B$65,2,0),IF(COUNT(E11:I11)=4,VLOOKUP(E11,'附件一之1-開班數'!$A$6:$B$65,2,0)&amp;"、"&amp;VLOOKUP(F11,'附件一之1-開班數'!$A$6:$B$65,2,0)&amp;"、"&amp;VLOOKUP(G11,'附件一之1-開班數'!$A$6:$B$65,2,0)&amp;"、"&amp;VLOOKUP(H11,'附件一之1-開班數'!$A$6:$B$65,2,0),IF(COUNT(E11:I11)=5,VLOOKUP(E11,'附件一之1-開班數'!$A$6:$B$65,2,0)&amp;"、"&amp;VLOOKUP(F11,'附件一之1-開班數'!$A$6:$B$65,2,0)&amp;"、"&amp;VLOOKUP(G11,'附件一之1-開班數'!$A$6:$B$65,2,0)&amp;"、"&amp;VLOOKUP(H11,'附件一之1-開班數'!$A$6:$B$65,2,0)&amp;"、"&amp;VLOOKUP(I11,'附件一之1-開班數'!$A$6:$B$65,2,0),IF(D11="","","學生無班級"))))))),"有班級不存在,或跳格輸入")</f>
        <v>學生無班級</v>
      </c>
      <c r="K11" s="16"/>
      <c r="L11" s="16"/>
      <c r="M11" s="16">
        <v>1</v>
      </c>
      <c r="N11" s="16"/>
      <c r="O11" s="16"/>
      <c r="P11" s="16"/>
      <c r="Q11" s="16"/>
      <c r="R11" s="16"/>
      <c r="S11" s="145">
        <f t="shared" si="3"/>
        <v>3</v>
      </c>
      <c r="T11" s="145">
        <f t="shared" si="4"/>
        <v>4</v>
      </c>
      <c r="U11" s="10">
        <f t="shared" si="2"/>
        <v>3</v>
      </c>
      <c r="V11" s="10">
        <f t="shared" si="5"/>
        <v>3</v>
      </c>
      <c r="W11" s="10">
        <f t="shared" si="6"/>
        <v>3</v>
      </c>
    </row>
    <row r="12" spans="1:23">
      <c r="A12" s="149">
        <f t="shared" si="1"/>
        <v>7</v>
      </c>
      <c r="B12" s="16">
        <v>2</v>
      </c>
      <c r="C12" s="16"/>
      <c r="D12" s="16" t="s">
        <v>288</v>
      </c>
      <c r="E12" s="16">
        <v>1</v>
      </c>
      <c r="F12" s="16">
        <v>2</v>
      </c>
      <c r="G12" s="16"/>
      <c r="H12" s="16"/>
      <c r="I12" s="16"/>
      <c r="J12" s="150" t="str">
        <f>IFERROR(IF(COUNTIF(E12:I12,E12)+COUNTIF(E12:I12,F12)+COUNTIF(E12:I12,G12)+COUNTIF(E12:I12,H12)+COUNTIF(E12:I12,I12)-COUNT(E12:I12)&lt;&gt;0,"學生班級重複",IF(COUNT(E12:I12)=1,VLOOKUP(E12,'附件一之1-開班數'!$A$6:$B$65,2,0),IF(COUNT(E12:I12)=2,VLOOKUP(E12,'附件一之1-開班數'!$A$6:$B$65,2,0)&amp;"、"&amp;VLOOKUP(F12,'附件一之1-開班數'!$A$6:$B$65,2,0),IF(COUNT(E12:I12)=3,VLOOKUP(E12,'附件一之1-開班數'!$A$6:$B$65,2,0)&amp;"、"&amp;VLOOKUP(F12,'附件一之1-開班數'!$A$6:$B$65,2,0)&amp;"、"&amp;VLOOKUP(G12,'附件一之1-開班數'!$A$6:$B$65,2,0),IF(COUNT(E12:I12)=4,VLOOKUP(E12,'附件一之1-開班數'!$A$6:$B$65,2,0)&amp;"、"&amp;VLOOKUP(F12,'附件一之1-開班數'!$A$6:$B$65,2,0)&amp;"、"&amp;VLOOKUP(G12,'附件一之1-開班數'!$A$6:$B$65,2,0)&amp;"、"&amp;VLOOKUP(H12,'附件一之1-開班數'!$A$6:$B$65,2,0),IF(COUNT(E12:I12)=5,VLOOKUP(E12,'附件一之1-開班數'!$A$6:$B$65,2,0)&amp;"、"&amp;VLOOKUP(F12,'附件一之1-開班數'!$A$6:$B$65,2,0)&amp;"、"&amp;VLOOKUP(G12,'附件一之1-開班數'!$A$6:$B$65,2,0)&amp;"、"&amp;VLOOKUP(H12,'附件一之1-開班數'!$A$6:$B$65,2,0)&amp;"、"&amp;VLOOKUP(I12,'附件一之1-開班數'!$A$6:$B$65,2,0),IF(D12="","","學生無班級"))))))),"有班級不存在,或跳格輸入")</f>
        <v>低年級1班、低年級2班</v>
      </c>
      <c r="K12" s="16">
        <v>1</v>
      </c>
      <c r="L12" s="16"/>
      <c r="M12" s="16"/>
      <c r="N12" s="16"/>
      <c r="O12" s="16"/>
      <c r="P12" s="16"/>
      <c r="Q12" s="16"/>
      <c r="R12" s="16"/>
      <c r="S12" s="145">
        <f t="shared" si="3"/>
        <v>4</v>
      </c>
      <c r="T12" s="145">
        <f t="shared" si="4"/>
        <v>3</v>
      </c>
      <c r="U12" s="10">
        <f t="shared" si="2"/>
        <v>4</v>
      </c>
      <c r="V12" s="10">
        <f t="shared" si="5"/>
        <v>3</v>
      </c>
      <c r="W12" s="10">
        <f t="shared" si="6"/>
        <v>3</v>
      </c>
    </row>
    <row r="13" spans="1:23">
      <c r="A13" s="149">
        <f t="shared" si="1"/>
        <v>8</v>
      </c>
      <c r="B13" s="16">
        <v>3</v>
      </c>
      <c r="C13" s="16">
        <v>1</v>
      </c>
      <c r="D13" s="16" t="s">
        <v>288</v>
      </c>
      <c r="E13" s="16"/>
      <c r="F13" s="16"/>
      <c r="G13" s="16"/>
      <c r="H13" s="16"/>
      <c r="I13" s="16"/>
      <c r="J13" s="150" t="str">
        <f>IFERROR(IF(COUNTIF(E13:I13,E13)+COUNTIF(E13:I13,F13)+COUNTIF(E13:I13,G13)+COUNTIF(E13:I13,H13)+COUNTIF(E13:I13,I13)-COUNT(E13:I13)&lt;&gt;0,"學生班級重複",IF(COUNT(E13:I13)=1,VLOOKUP(E13,'附件一之1-開班數'!$A$6:$B$65,2,0),IF(COUNT(E13:I13)=2,VLOOKUP(E13,'附件一之1-開班數'!$A$6:$B$65,2,0)&amp;"、"&amp;VLOOKUP(F13,'附件一之1-開班數'!$A$6:$B$65,2,0),IF(COUNT(E13:I13)=3,VLOOKUP(E13,'附件一之1-開班數'!$A$6:$B$65,2,0)&amp;"、"&amp;VLOOKUP(F13,'附件一之1-開班數'!$A$6:$B$65,2,0)&amp;"、"&amp;VLOOKUP(G13,'附件一之1-開班數'!$A$6:$B$65,2,0),IF(COUNT(E13:I13)=4,VLOOKUP(E13,'附件一之1-開班數'!$A$6:$B$65,2,0)&amp;"、"&amp;VLOOKUP(F13,'附件一之1-開班數'!$A$6:$B$65,2,0)&amp;"、"&amp;VLOOKUP(G13,'附件一之1-開班數'!$A$6:$B$65,2,0)&amp;"、"&amp;VLOOKUP(H13,'附件一之1-開班數'!$A$6:$B$65,2,0),IF(COUNT(E13:I13)=5,VLOOKUP(E13,'附件一之1-開班數'!$A$6:$B$65,2,0)&amp;"、"&amp;VLOOKUP(F13,'附件一之1-開班數'!$A$6:$B$65,2,0)&amp;"、"&amp;VLOOKUP(G13,'附件一之1-開班數'!$A$6:$B$65,2,0)&amp;"、"&amp;VLOOKUP(H13,'附件一之1-開班數'!$A$6:$B$65,2,0)&amp;"、"&amp;VLOOKUP(I13,'附件一之1-開班數'!$A$6:$B$65,2,0),IF(D13="","","學生無班級"))))))),"有班級不存在,或跳格輸入")</f>
        <v>學生無班級</v>
      </c>
      <c r="K13" s="16"/>
      <c r="L13" s="16"/>
      <c r="M13" s="16"/>
      <c r="N13" s="16"/>
      <c r="O13" s="16"/>
      <c r="P13" s="16"/>
      <c r="Q13" s="16"/>
      <c r="R13" s="16"/>
      <c r="S13" s="145">
        <f t="shared" si="3"/>
        <v>3</v>
      </c>
      <c r="T13" s="145">
        <f t="shared" si="4"/>
        <v>3</v>
      </c>
      <c r="U13" s="10">
        <f t="shared" si="2"/>
        <v>3</v>
      </c>
      <c r="V13" s="10">
        <f t="shared" si="5"/>
        <v>3</v>
      </c>
      <c r="W13" s="10">
        <f t="shared" si="6"/>
        <v>3</v>
      </c>
    </row>
    <row r="14" spans="1:23">
      <c r="A14" s="149" t="str">
        <f t="shared" si="1"/>
        <v/>
      </c>
      <c r="B14" s="16"/>
      <c r="C14" s="16"/>
      <c r="D14" s="16"/>
      <c r="E14" s="16"/>
      <c r="F14" s="16"/>
      <c r="G14" s="16"/>
      <c r="H14" s="16"/>
      <c r="I14" s="16"/>
      <c r="J14" s="150" t="str">
        <f>IFERROR(IF(COUNTIF(E14:I14,E14)+COUNTIF(E14:I14,F14)+COUNTIF(E14:I14,G14)+COUNTIF(E14:I14,H14)+COUNTIF(E14:I14,I14)-COUNT(E14:I14)&lt;&gt;0,"學生班級重複",IF(COUNT(E14:I14)=1,VLOOKUP(E14,'附件一之1-開班數'!$A$6:$B$65,2,0),IF(COUNT(E14:I14)=2,VLOOKUP(E14,'附件一之1-開班數'!$A$6:$B$65,2,0)&amp;"、"&amp;VLOOKUP(F14,'附件一之1-開班數'!$A$6:$B$65,2,0),IF(COUNT(E14:I14)=3,VLOOKUP(E14,'附件一之1-開班數'!$A$6:$B$65,2,0)&amp;"、"&amp;VLOOKUP(F14,'附件一之1-開班數'!$A$6:$B$65,2,0)&amp;"、"&amp;VLOOKUP(G14,'附件一之1-開班數'!$A$6:$B$65,2,0),IF(COUNT(E14:I14)=4,VLOOKUP(E14,'附件一之1-開班數'!$A$6:$B$65,2,0)&amp;"、"&amp;VLOOKUP(F14,'附件一之1-開班數'!$A$6:$B$65,2,0)&amp;"、"&amp;VLOOKUP(G14,'附件一之1-開班數'!$A$6:$B$65,2,0)&amp;"、"&amp;VLOOKUP(H14,'附件一之1-開班數'!$A$6:$B$65,2,0),IF(COUNT(E14:I14)=5,VLOOKUP(E14,'附件一之1-開班數'!$A$6:$B$65,2,0)&amp;"、"&amp;VLOOKUP(F14,'附件一之1-開班數'!$A$6:$B$65,2,0)&amp;"、"&amp;VLOOKUP(G14,'附件一之1-開班數'!$A$6:$B$65,2,0)&amp;"、"&amp;VLOOKUP(H14,'附件一之1-開班數'!$A$6:$B$65,2,0)&amp;"、"&amp;VLOOKUP(I14,'附件一之1-開班數'!$A$6:$B$65,2,0),IF(D14="","","學生無班級"))))))),"有班級不存在,或跳格輸入")</f>
        <v/>
      </c>
      <c r="K14" s="16"/>
      <c r="L14" s="16"/>
      <c r="M14" s="16"/>
      <c r="N14" s="16"/>
      <c r="O14" s="16"/>
      <c r="P14" s="16"/>
      <c r="Q14" s="16"/>
      <c r="R14" s="16"/>
      <c r="S14" s="145">
        <f t="shared" si="3"/>
        <v>1</v>
      </c>
      <c r="T14" s="145">
        <f t="shared" si="4"/>
        <v>1</v>
      </c>
      <c r="U14" s="10">
        <f t="shared" si="2"/>
        <v>1</v>
      </c>
      <c r="V14" s="10">
        <f t="shared" si="5"/>
        <v>1</v>
      </c>
      <c r="W14" s="10">
        <f t="shared" si="6"/>
        <v>3</v>
      </c>
    </row>
    <row r="15" spans="1:23">
      <c r="A15" s="149" t="str">
        <f t="shared" si="1"/>
        <v/>
      </c>
      <c r="B15" s="16"/>
      <c r="C15" s="16"/>
      <c r="D15" s="16"/>
      <c r="E15" s="16"/>
      <c r="F15" s="16"/>
      <c r="G15" s="16"/>
      <c r="H15" s="16"/>
      <c r="I15" s="16"/>
      <c r="J15" s="150" t="str">
        <f>IFERROR(IF(COUNTIF(E15:I15,E15)+COUNTIF(E15:I15,F15)+COUNTIF(E15:I15,G15)+COUNTIF(E15:I15,H15)+COUNTIF(E15:I15,I15)-COUNT(E15:I15)&lt;&gt;0,"學生班級重複",IF(COUNT(E15:I15)=1,VLOOKUP(E15,'附件一之1-開班數'!$A$6:$B$65,2,0),IF(COUNT(E15:I15)=2,VLOOKUP(E15,'附件一之1-開班數'!$A$6:$B$65,2,0)&amp;"、"&amp;VLOOKUP(F15,'附件一之1-開班數'!$A$6:$B$65,2,0),IF(COUNT(E15:I15)=3,VLOOKUP(E15,'附件一之1-開班數'!$A$6:$B$65,2,0)&amp;"、"&amp;VLOOKUP(F15,'附件一之1-開班數'!$A$6:$B$65,2,0)&amp;"、"&amp;VLOOKUP(G15,'附件一之1-開班數'!$A$6:$B$65,2,0),IF(COUNT(E15:I15)=4,VLOOKUP(E15,'附件一之1-開班數'!$A$6:$B$65,2,0)&amp;"、"&amp;VLOOKUP(F15,'附件一之1-開班數'!$A$6:$B$65,2,0)&amp;"、"&amp;VLOOKUP(G15,'附件一之1-開班數'!$A$6:$B$65,2,0)&amp;"、"&amp;VLOOKUP(H15,'附件一之1-開班數'!$A$6:$B$65,2,0),IF(COUNT(E15:I15)=5,VLOOKUP(E15,'附件一之1-開班數'!$A$6:$B$65,2,0)&amp;"、"&amp;VLOOKUP(F15,'附件一之1-開班數'!$A$6:$B$65,2,0)&amp;"、"&amp;VLOOKUP(G15,'附件一之1-開班數'!$A$6:$B$65,2,0)&amp;"、"&amp;VLOOKUP(H15,'附件一之1-開班數'!$A$6:$B$65,2,0)&amp;"、"&amp;VLOOKUP(I15,'附件一之1-開班數'!$A$6:$B$65,2,0),IF(D15="","","學生無班級"))))))),"有班級不存在,或跳格輸入")</f>
        <v/>
      </c>
      <c r="K15" s="16"/>
      <c r="L15" s="16"/>
      <c r="M15" s="16"/>
      <c r="N15" s="16"/>
      <c r="O15" s="16"/>
      <c r="P15" s="16"/>
      <c r="Q15" s="16"/>
      <c r="R15" s="16"/>
      <c r="S15" s="145">
        <f t="shared" si="3"/>
        <v>1</v>
      </c>
      <c r="T15" s="145">
        <f t="shared" si="4"/>
        <v>1</v>
      </c>
      <c r="U15" s="10">
        <f t="shared" si="2"/>
        <v>1</v>
      </c>
      <c r="V15" s="10">
        <f t="shared" si="5"/>
        <v>1</v>
      </c>
      <c r="W15" s="10">
        <f t="shared" si="6"/>
        <v>3</v>
      </c>
    </row>
    <row r="16" spans="1:23">
      <c r="A16" s="149" t="str">
        <f t="shared" si="1"/>
        <v/>
      </c>
      <c r="B16" s="16"/>
      <c r="C16" s="16"/>
      <c r="D16" s="16"/>
      <c r="E16" s="16"/>
      <c r="F16" s="16"/>
      <c r="G16" s="16"/>
      <c r="H16" s="16"/>
      <c r="I16" s="16"/>
      <c r="J16" s="150" t="str">
        <f>IFERROR(IF(COUNTIF(E16:I16,E16)+COUNTIF(E16:I16,F16)+COUNTIF(E16:I16,G16)+COUNTIF(E16:I16,H16)+COUNTIF(E16:I16,I16)-COUNT(E16:I16)&lt;&gt;0,"學生班級重複",IF(COUNT(E16:I16)=1,VLOOKUP(E16,'附件一之1-開班數'!$A$6:$B$65,2,0),IF(COUNT(E16:I16)=2,VLOOKUP(E16,'附件一之1-開班數'!$A$6:$B$65,2,0)&amp;"、"&amp;VLOOKUP(F16,'附件一之1-開班數'!$A$6:$B$65,2,0),IF(COUNT(E16:I16)=3,VLOOKUP(E16,'附件一之1-開班數'!$A$6:$B$65,2,0)&amp;"、"&amp;VLOOKUP(F16,'附件一之1-開班數'!$A$6:$B$65,2,0)&amp;"、"&amp;VLOOKUP(G16,'附件一之1-開班數'!$A$6:$B$65,2,0),IF(COUNT(E16:I16)=4,VLOOKUP(E16,'附件一之1-開班數'!$A$6:$B$65,2,0)&amp;"、"&amp;VLOOKUP(F16,'附件一之1-開班數'!$A$6:$B$65,2,0)&amp;"、"&amp;VLOOKUP(G16,'附件一之1-開班數'!$A$6:$B$65,2,0)&amp;"、"&amp;VLOOKUP(H16,'附件一之1-開班數'!$A$6:$B$65,2,0),IF(COUNT(E16:I16)=5,VLOOKUP(E16,'附件一之1-開班數'!$A$6:$B$65,2,0)&amp;"、"&amp;VLOOKUP(F16,'附件一之1-開班數'!$A$6:$B$65,2,0)&amp;"、"&amp;VLOOKUP(G16,'附件一之1-開班數'!$A$6:$B$65,2,0)&amp;"、"&amp;VLOOKUP(H16,'附件一之1-開班數'!$A$6:$B$65,2,0)&amp;"、"&amp;VLOOKUP(I16,'附件一之1-開班數'!$A$6:$B$65,2,0),IF(D16="","","學生無班級"))))))),"有班級不存在,或跳格輸入")</f>
        <v/>
      </c>
      <c r="K16" s="16"/>
      <c r="L16" s="16"/>
      <c r="M16" s="16"/>
      <c r="N16" s="16"/>
      <c r="O16" s="16"/>
      <c r="P16" s="16"/>
      <c r="Q16" s="16"/>
      <c r="R16" s="16"/>
      <c r="S16" s="145">
        <f t="shared" si="3"/>
        <v>1</v>
      </c>
      <c r="T16" s="145">
        <f t="shared" si="4"/>
        <v>1</v>
      </c>
      <c r="U16" s="10">
        <f t="shared" si="2"/>
        <v>1</v>
      </c>
      <c r="V16" s="10">
        <f t="shared" si="5"/>
        <v>1</v>
      </c>
      <c r="W16" s="10">
        <f t="shared" si="6"/>
        <v>3</v>
      </c>
    </row>
    <row r="17" spans="1:23">
      <c r="A17" s="149" t="str">
        <f t="shared" si="1"/>
        <v/>
      </c>
      <c r="B17" s="16"/>
      <c r="C17" s="16"/>
      <c r="D17" s="16"/>
      <c r="E17" s="16"/>
      <c r="F17" s="16"/>
      <c r="G17" s="16"/>
      <c r="H17" s="16"/>
      <c r="I17" s="16"/>
      <c r="J17" s="150" t="str">
        <f>IFERROR(IF(COUNTIF(E17:I17,E17)+COUNTIF(E17:I17,F17)+COUNTIF(E17:I17,G17)+COUNTIF(E17:I17,H17)+COUNTIF(E17:I17,I17)-COUNT(E17:I17)&lt;&gt;0,"學生班級重複",IF(COUNT(E17:I17)=1,VLOOKUP(E17,'附件一之1-開班數'!$A$6:$B$65,2,0),IF(COUNT(E17:I17)=2,VLOOKUP(E17,'附件一之1-開班數'!$A$6:$B$65,2,0)&amp;"、"&amp;VLOOKUP(F17,'附件一之1-開班數'!$A$6:$B$65,2,0),IF(COUNT(E17:I17)=3,VLOOKUP(E17,'附件一之1-開班數'!$A$6:$B$65,2,0)&amp;"、"&amp;VLOOKUP(F17,'附件一之1-開班數'!$A$6:$B$65,2,0)&amp;"、"&amp;VLOOKUP(G17,'附件一之1-開班數'!$A$6:$B$65,2,0),IF(COUNT(E17:I17)=4,VLOOKUP(E17,'附件一之1-開班數'!$A$6:$B$65,2,0)&amp;"、"&amp;VLOOKUP(F17,'附件一之1-開班數'!$A$6:$B$65,2,0)&amp;"、"&amp;VLOOKUP(G17,'附件一之1-開班數'!$A$6:$B$65,2,0)&amp;"、"&amp;VLOOKUP(H17,'附件一之1-開班數'!$A$6:$B$65,2,0),IF(COUNT(E17:I17)=5,VLOOKUP(E17,'附件一之1-開班數'!$A$6:$B$65,2,0)&amp;"、"&amp;VLOOKUP(F17,'附件一之1-開班數'!$A$6:$B$65,2,0)&amp;"、"&amp;VLOOKUP(G17,'附件一之1-開班數'!$A$6:$B$65,2,0)&amp;"、"&amp;VLOOKUP(H17,'附件一之1-開班數'!$A$6:$B$65,2,0)&amp;"、"&amp;VLOOKUP(I17,'附件一之1-開班數'!$A$6:$B$65,2,0),IF(D17="","","學生無班級"))))))),"有班級不存在,或跳格輸入")</f>
        <v/>
      </c>
      <c r="K17" s="16"/>
      <c r="L17" s="16"/>
      <c r="M17" s="16"/>
      <c r="N17" s="16"/>
      <c r="O17" s="16"/>
      <c r="P17" s="16"/>
      <c r="Q17" s="16"/>
      <c r="R17" s="16"/>
      <c r="S17" s="145">
        <f t="shared" si="3"/>
        <v>1</v>
      </c>
      <c r="T17" s="145">
        <f t="shared" si="4"/>
        <v>1</v>
      </c>
      <c r="U17" s="10">
        <f t="shared" si="2"/>
        <v>1</v>
      </c>
      <c r="V17" s="10">
        <f t="shared" si="5"/>
        <v>1</v>
      </c>
      <c r="W17" s="10">
        <f t="shared" si="6"/>
        <v>3</v>
      </c>
    </row>
    <row r="18" spans="1:23">
      <c r="A18" s="149" t="str">
        <f t="shared" si="1"/>
        <v/>
      </c>
      <c r="B18" s="16"/>
      <c r="C18" s="16"/>
      <c r="D18" s="16"/>
      <c r="E18" s="16"/>
      <c r="F18" s="16"/>
      <c r="G18" s="16"/>
      <c r="H18" s="16"/>
      <c r="I18" s="16"/>
      <c r="J18" s="150" t="str">
        <f>IFERROR(IF(COUNTIF(E18:I18,E18)+COUNTIF(E18:I18,F18)+COUNTIF(E18:I18,G18)+COUNTIF(E18:I18,H18)+COUNTIF(E18:I18,I18)-COUNT(E18:I18)&lt;&gt;0,"學生班級重複",IF(COUNT(E18:I18)=1,VLOOKUP(E18,'附件一之1-開班數'!$A$6:$B$65,2,0),IF(COUNT(E18:I18)=2,VLOOKUP(E18,'附件一之1-開班數'!$A$6:$B$65,2,0)&amp;"、"&amp;VLOOKUP(F18,'附件一之1-開班數'!$A$6:$B$65,2,0),IF(COUNT(E18:I18)=3,VLOOKUP(E18,'附件一之1-開班數'!$A$6:$B$65,2,0)&amp;"、"&amp;VLOOKUP(F18,'附件一之1-開班數'!$A$6:$B$65,2,0)&amp;"、"&amp;VLOOKUP(G18,'附件一之1-開班數'!$A$6:$B$65,2,0),IF(COUNT(E18:I18)=4,VLOOKUP(E18,'附件一之1-開班數'!$A$6:$B$65,2,0)&amp;"、"&amp;VLOOKUP(F18,'附件一之1-開班數'!$A$6:$B$65,2,0)&amp;"、"&amp;VLOOKUP(G18,'附件一之1-開班數'!$A$6:$B$65,2,0)&amp;"、"&amp;VLOOKUP(H18,'附件一之1-開班數'!$A$6:$B$65,2,0),IF(COUNT(E18:I18)=5,VLOOKUP(E18,'附件一之1-開班數'!$A$6:$B$65,2,0)&amp;"、"&amp;VLOOKUP(F18,'附件一之1-開班數'!$A$6:$B$65,2,0)&amp;"、"&amp;VLOOKUP(G18,'附件一之1-開班數'!$A$6:$B$65,2,0)&amp;"、"&amp;VLOOKUP(H18,'附件一之1-開班數'!$A$6:$B$65,2,0)&amp;"、"&amp;VLOOKUP(I18,'附件一之1-開班數'!$A$6:$B$65,2,0),IF(D18="","","學生無班級"))))))),"有班級不存在,或跳格輸入")</f>
        <v/>
      </c>
      <c r="K18" s="16"/>
      <c r="L18" s="16"/>
      <c r="M18" s="16"/>
      <c r="N18" s="16"/>
      <c r="O18" s="16"/>
      <c r="P18" s="16"/>
      <c r="Q18" s="16"/>
      <c r="R18" s="16"/>
      <c r="S18" s="145">
        <f t="shared" si="3"/>
        <v>1</v>
      </c>
      <c r="T18" s="145">
        <f t="shared" si="4"/>
        <v>1</v>
      </c>
      <c r="U18" s="10">
        <f t="shared" si="2"/>
        <v>1</v>
      </c>
      <c r="V18" s="10">
        <f t="shared" si="5"/>
        <v>1</v>
      </c>
      <c r="W18" s="10">
        <f t="shared" si="6"/>
        <v>3</v>
      </c>
    </row>
    <row r="19" spans="1:23">
      <c r="A19" s="149" t="str">
        <f t="shared" si="1"/>
        <v/>
      </c>
      <c r="B19" s="16"/>
      <c r="C19" s="16"/>
      <c r="D19" s="16"/>
      <c r="E19" s="16"/>
      <c r="F19" s="16"/>
      <c r="G19" s="16"/>
      <c r="H19" s="16"/>
      <c r="I19" s="16"/>
      <c r="J19" s="150" t="str">
        <f>IFERROR(IF(COUNTIF(E19:I19,E19)+COUNTIF(E19:I19,F19)+COUNTIF(E19:I19,G19)+COUNTIF(E19:I19,H19)+COUNTIF(E19:I19,I19)-COUNT(E19:I19)&lt;&gt;0,"學生班級重複",IF(COUNT(E19:I19)=1,VLOOKUP(E19,'附件一之1-開班數'!$A$6:$B$65,2,0),IF(COUNT(E19:I19)=2,VLOOKUP(E19,'附件一之1-開班數'!$A$6:$B$65,2,0)&amp;"、"&amp;VLOOKUP(F19,'附件一之1-開班數'!$A$6:$B$65,2,0),IF(COUNT(E19:I19)=3,VLOOKUP(E19,'附件一之1-開班數'!$A$6:$B$65,2,0)&amp;"、"&amp;VLOOKUP(F19,'附件一之1-開班數'!$A$6:$B$65,2,0)&amp;"、"&amp;VLOOKUP(G19,'附件一之1-開班數'!$A$6:$B$65,2,0),IF(COUNT(E19:I19)=4,VLOOKUP(E19,'附件一之1-開班數'!$A$6:$B$65,2,0)&amp;"、"&amp;VLOOKUP(F19,'附件一之1-開班數'!$A$6:$B$65,2,0)&amp;"、"&amp;VLOOKUP(G19,'附件一之1-開班數'!$A$6:$B$65,2,0)&amp;"、"&amp;VLOOKUP(H19,'附件一之1-開班數'!$A$6:$B$65,2,0),IF(COUNT(E19:I19)=5,VLOOKUP(E19,'附件一之1-開班數'!$A$6:$B$65,2,0)&amp;"、"&amp;VLOOKUP(F19,'附件一之1-開班數'!$A$6:$B$65,2,0)&amp;"、"&amp;VLOOKUP(G19,'附件一之1-開班數'!$A$6:$B$65,2,0)&amp;"、"&amp;VLOOKUP(H19,'附件一之1-開班數'!$A$6:$B$65,2,0)&amp;"、"&amp;VLOOKUP(I19,'附件一之1-開班數'!$A$6:$B$65,2,0),IF(D19="","","學生無班級"))))))),"有班級不存在,或跳格輸入")</f>
        <v/>
      </c>
      <c r="K19" s="16"/>
      <c r="L19" s="16"/>
      <c r="M19" s="16"/>
      <c r="N19" s="16"/>
      <c r="O19" s="16"/>
      <c r="P19" s="16"/>
      <c r="Q19" s="16"/>
      <c r="R19" s="16"/>
      <c r="S19" s="145">
        <f t="shared" si="3"/>
        <v>1</v>
      </c>
      <c r="T19" s="145">
        <f t="shared" si="4"/>
        <v>1</v>
      </c>
      <c r="U19" s="10">
        <f t="shared" si="2"/>
        <v>1</v>
      </c>
      <c r="V19" s="10">
        <f t="shared" si="5"/>
        <v>1</v>
      </c>
      <c r="W19" s="10">
        <f t="shared" si="6"/>
        <v>3</v>
      </c>
    </row>
    <row r="20" spans="1:23">
      <c r="A20" s="149" t="str">
        <f t="shared" si="1"/>
        <v/>
      </c>
      <c r="B20" s="16"/>
      <c r="C20" s="16"/>
      <c r="D20" s="16"/>
      <c r="E20" s="16"/>
      <c r="F20" s="16"/>
      <c r="G20" s="16"/>
      <c r="H20" s="16"/>
      <c r="I20" s="16"/>
      <c r="J20" s="150" t="str">
        <f>IFERROR(IF(COUNTIF(E20:I20,E20)+COUNTIF(E20:I20,F20)+COUNTIF(E20:I20,G20)+COUNTIF(E20:I20,H20)+COUNTIF(E20:I20,I20)-COUNT(E20:I20)&lt;&gt;0,"學生班級重複",IF(COUNT(E20:I20)=1,VLOOKUP(E20,'附件一之1-開班數'!$A$6:$B$65,2,0),IF(COUNT(E20:I20)=2,VLOOKUP(E20,'附件一之1-開班數'!$A$6:$B$65,2,0)&amp;"、"&amp;VLOOKUP(F20,'附件一之1-開班數'!$A$6:$B$65,2,0),IF(COUNT(E20:I20)=3,VLOOKUP(E20,'附件一之1-開班數'!$A$6:$B$65,2,0)&amp;"、"&amp;VLOOKUP(F20,'附件一之1-開班數'!$A$6:$B$65,2,0)&amp;"、"&amp;VLOOKUP(G20,'附件一之1-開班數'!$A$6:$B$65,2,0),IF(COUNT(E20:I20)=4,VLOOKUP(E20,'附件一之1-開班數'!$A$6:$B$65,2,0)&amp;"、"&amp;VLOOKUP(F20,'附件一之1-開班數'!$A$6:$B$65,2,0)&amp;"、"&amp;VLOOKUP(G20,'附件一之1-開班數'!$A$6:$B$65,2,0)&amp;"、"&amp;VLOOKUP(H20,'附件一之1-開班數'!$A$6:$B$65,2,0),IF(COUNT(E20:I20)=5,VLOOKUP(E20,'附件一之1-開班數'!$A$6:$B$65,2,0)&amp;"、"&amp;VLOOKUP(F20,'附件一之1-開班數'!$A$6:$B$65,2,0)&amp;"、"&amp;VLOOKUP(G20,'附件一之1-開班數'!$A$6:$B$65,2,0)&amp;"、"&amp;VLOOKUP(H20,'附件一之1-開班數'!$A$6:$B$65,2,0)&amp;"、"&amp;VLOOKUP(I20,'附件一之1-開班數'!$A$6:$B$65,2,0),IF(D20="","","學生無班級"))))))),"有班級不存在,或跳格輸入")</f>
        <v/>
      </c>
      <c r="K20" s="16"/>
      <c r="L20" s="16"/>
      <c r="M20" s="16"/>
      <c r="N20" s="16"/>
      <c r="O20" s="16"/>
      <c r="P20" s="16"/>
      <c r="Q20" s="16"/>
      <c r="R20" s="16"/>
      <c r="S20" s="145">
        <f t="shared" si="3"/>
        <v>1</v>
      </c>
      <c r="T20" s="145">
        <f t="shared" si="4"/>
        <v>1</v>
      </c>
      <c r="U20" s="10">
        <f t="shared" si="2"/>
        <v>1</v>
      </c>
      <c r="V20" s="10">
        <f t="shared" si="5"/>
        <v>1</v>
      </c>
      <c r="W20" s="10">
        <f t="shared" si="6"/>
        <v>3</v>
      </c>
    </row>
    <row r="21" spans="1:23">
      <c r="A21" s="149" t="str">
        <f t="shared" si="1"/>
        <v/>
      </c>
      <c r="B21" s="16"/>
      <c r="C21" s="16"/>
      <c r="D21" s="16"/>
      <c r="E21" s="16"/>
      <c r="F21" s="16"/>
      <c r="G21" s="16"/>
      <c r="H21" s="16"/>
      <c r="I21" s="16"/>
      <c r="J21" s="150" t="str">
        <f>IFERROR(IF(COUNTIF(E21:I21,E21)+COUNTIF(E21:I21,F21)+COUNTIF(E21:I21,G21)+COUNTIF(E21:I21,H21)+COUNTIF(E21:I21,I21)-COUNT(E21:I21)&lt;&gt;0,"學生班級重複",IF(COUNT(E21:I21)=1,VLOOKUP(E21,'附件一之1-開班數'!$A$6:$B$65,2,0),IF(COUNT(E21:I21)=2,VLOOKUP(E21,'附件一之1-開班數'!$A$6:$B$65,2,0)&amp;"、"&amp;VLOOKUP(F21,'附件一之1-開班數'!$A$6:$B$65,2,0),IF(COUNT(E21:I21)=3,VLOOKUP(E21,'附件一之1-開班數'!$A$6:$B$65,2,0)&amp;"、"&amp;VLOOKUP(F21,'附件一之1-開班數'!$A$6:$B$65,2,0)&amp;"、"&amp;VLOOKUP(G21,'附件一之1-開班數'!$A$6:$B$65,2,0),IF(COUNT(E21:I21)=4,VLOOKUP(E21,'附件一之1-開班數'!$A$6:$B$65,2,0)&amp;"、"&amp;VLOOKUP(F21,'附件一之1-開班數'!$A$6:$B$65,2,0)&amp;"、"&amp;VLOOKUP(G21,'附件一之1-開班數'!$A$6:$B$65,2,0)&amp;"、"&amp;VLOOKUP(H21,'附件一之1-開班數'!$A$6:$B$65,2,0),IF(COUNT(E21:I21)=5,VLOOKUP(E21,'附件一之1-開班數'!$A$6:$B$65,2,0)&amp;"、"&amp;VLOOKUP(F21,'附件一之1-開班數'!$A$6:$B$65,2,0)&amp;"、"&amp;VLOOKUP(G21,'附件一之1-開班數'!$A$6:$B$65,2,0)&amp;"、"&amp;VLOOKUP(H21,'附件一之1-開班數'!$A$6:$B$65,2,0)&amp;"、"&amp;VLOOKUP(I21,'附件一之1-開班數'!$A$6:$B$65,2,0),IF(D21="","","學生無班級"))))))),"有班級不存在,或跳格輸入")</f>
        <v/>
      </c>
      <c r="K21" s="16"/>
      <c r="L21" s="16"/>
      <c r="M21" s="16"/>
      <c r="N21" s="16"/>
      <c r="O21" s="16"/>
      <c r="P21" s="16"/>
      <c r="Q21" s="16"/>
      <c r="R21" s="16"/>
      <c r="S21" s="145">
        <f t="shared" si="3"/>
        <v>1</v>
      </c>
      <c r="T21" s="145">
        <f t="shared" si="4"/>
        <v>1</v>
      </c>
      <c r="U21" s="10">
        <f t="shared" si="2"/>
        <v>1</v>
      </c>
      <c r="V21" s="10">
        <f t="shared" si="5"/>
        <v>1</v>
      </c>
      <c r="W21" s="10">
        <f t="shared" si="6"/>
        <v>3</v>
      </c>
    </row>
    <row r="22" spans="1:23">
      <c r="A22" s="149" t="str">
        <f t="shared" si="1"/>
        <v/>
      </c>
      <c r="B22" s="16"/>
      <c r="C22" s="16"/>
      <c r="D22" s="16"/>
      <c r="E22" s="16"/>
      <c r="F22" s="16"/>
      <c r="G22" s="16"/>
      <c r="H22" s="16"/>
      <c r="I22" s="16"/>
      <c r="J22" s="150" t="str">
        <f>IFERROR(IF(COUNTIF(E22:I22,E22)+COUNTIF(E22:I22,F22)+COUNTIF(E22:I22,G22)+COUNTIF(E22:I22,H22)+COUNTIF(E22:I22,I22)-COUNT(E22:I22)&lt;&gt;0,"學生班級重複",IF(COUNT(E22:I22)=1,VLOOKUP(E22,'附件一之1-開班數'!$A$6:$B$65,2,0),IF(COUNT(E22:I22)=2,VLOOKUP(E22,'附件一之1-開班數'!$A$6:$B$65,2,0)&amp;"、"&amp;VLOOKUP(F22,'附件一之1-開班數'!$A$6:$B$65,2,0),IF(COUNT(E22:I22)=3,VLOOKUP(E22,'附件一之1-開班數'!$A$6:$B$65,2,0)&amp;"、"&amp;VLOOKUP(F22,'附件一之1-開班數'!$A$6:$B$65,2,0)&amp;"、"&amp;VLOOKUP(G22,'附件一之1-開班數'!$A$6:$B$65,2,0),IF(COUNT(E22:I22)=4,VLOOKUP(E22,'附件一之1-開班數'!$A$6:$B$65,2,0)&amp;"、"&amp;VLOOKUP(F22,'附件一之1-開班數'!$A$6:$B$65,2,0)&amp;"、"&amp;VLOOKUP(G22,'附件一之1-開班數'!$A$6:$B$65,2,0)&amp;"、"&amp;VLOOKUP(H22,'附件一之1-開班數'!$A$6:$B$65,2,0),IF(COUNT(E22:I22)=5,VLOOKUP(E22,'附件一之1-開班數'!$A$6:$B$65,2,0)&amp;"、"&amp;VLOOKUP(F22,'附件一之1-開班數'!$A$6:$B$65,2,0)&amp;"、"&amp;VLOOKUP(G22,'附件一之1-開班數'!$A$6:$B$65,2,0)&amp;"、"&amp;VLOOKUP(H22,'附件一之1-開班數'!$A$6:$B$65,2,0)&amp;"、"&amp;VLOOKUP(I22,'附件一之1-開班數'!$A$6:$B$65,2,0),IF(D22="","","學生無班級"))))))),"有班級不存在,或跳格輸入")</f>
        <v/>
      </c>
      <c r="K22" s="16"/>
      <c r="L22" s="16"/>
      <c r="M22" s="16"/>
      <c r="N22" s="16"/>
      <c r="O22" s="16"/>
      <c r="P22" s="16"/>
      <c r="Q22" s="16"/>
      <c r="R22" s="16"/>
      <c r="S22" s="145">
        <f t="shared" si="3"/>
        <v>1</v>
      </c>
      <c r="T22" s="145">
        <f t="shared" si="4"/>
        <v>1</v>
      </c>
      <c r="U22" s="10">
        <f t="shared" si="2"/>
        <v>1</v>
      </c>
      <c r="V22" s="10">
        <f t="shared" si="5"/>
        <v>1</v>
      </c>
      <c r="W22" s="10">
        <f t="shared" si="6"/>
        <v>3</v>
      </c>
    </row>
    <row r="23" spans="1:23">
      <c r="A23" s="149" t="str">
        <f t="shared" si="1"/>
        <v/>
      </c>
      <c r="B23" s="16"/>
      <c r="C23" s="16"/>
      <c r="D23" s="16"/>
      <c r="E23" s="16"/>
      <c r="F23" s="16"/>
      <c r="G23" s="16"/>
      <c r="H23" s="16"/>
      <c r="I23" s="16"/>
      <c r="J23" s="150" t="str">
        <f>IFERROR(IF(COUNTIF(E23:I23,E23)+COUNTIF(E23:I23,F23)+COUNTIF(E23:I23,G23)+COUNTIF(E23:I23,H23)+COUNTIF(E23:I23,I23)-COUNT(E23:I23)&lt;&gt;0,"學生班級重複",IF(COUNT(E23:I23)=1,VLOOKUP(E23,'附件一之1-開班數'!$A$6:$B$65,2,0),IF(COUNT(E23:I23)=2,VLOOKUP(E23,'附件一之1-開班數'!$A$6:$B$65,2,0)&amp;"、"&amp;VLOOKUP(F23,'附件一之1-開班數'!$A$6:$B$65,2,0),IF(COUNT(E23:I23)=3,VLOOKUP(E23,'附件一之1-開班數'!$A$6:$B$65,2,0)&amp;"、"&amp;VLOOKUP(F23,'附件一之1-開班數'!$A$6:$B$65,2,0)&amp;"、"&amp;VLOOKUP(G23,'附件一之1-開班數'!$A$6:$B$65,2,0),IF(COUNT(E23:I23)=4,VLOOKUP(E23,'附件一之1-開班數'!$A$6:$B$65,2,0)&amp;"、"&amp;VLOOKUP(F23,'附件一之1-開班數'!$A$6:$B$65,2,0)&amp;"、"&amp;VLOOKUP(G23,'附件一之1-開班數'!$A$6:$B$65,2,0)&amp;"、"&amp;VLOOKUP(H23,'附件一之1-開班數'!$A$6:$B$65,2,0),IF(COUNT(E23:I23)=5,VLOOKUP(E23,'附件一之1-開班數'!$A$6:$B$65,2,0)&amp;"、"&amp;VLOOKUP(F23,'附件一之1-開班數'!$A$6:$B$65,2,0)&amp;"、"&amp;VLOOKUP(G23,'附件一之1-開班數'!$A$6:$B$65,2,0)&amp;"、"&amp;VLOOKUP(H23,'附件一之1-開班數'!$A$6:$B$65,2,0)&amp;"、"&amp;VLOOKUP(I23,'附件一之1-開班數'!$A$6:$B$65,2,0),IF(D23="","","學生無班級"))))))),"有班級不存在,或跳格輸入")</f>
        <v/>
      </c>
      <c r="K23" s="16"/>
      <c r="L23" s="16"/>
      <c r="M23" s="16"/>
      <c r="N23" s="16"/>
      <c r="O23" s="16"/>
      <c r="P23" s="16"/>
      <c r="Q23" s="16"/>
      <c r="R23" s="16"/>
      <c r="S23" s="145">
        <f t="shared" si="3"/>
        <v>1</v>
      </c>
      <c r="T23" s="145">
        <f t="shared" si="4"/>
        <v>1</v>
      </c>
      <c r="U23" s="10">
        <f t="shared" si="2"/>
        <v>1</v>
      </c>
      <c r="V23" s="10">
        <f t="shared" si="5"/>
        <v>1</v>
      </c>
      <c r="W23" s="10">
        <f t="shared" si="6"/>
        <v>3</v>
      </c>
    </row>
    <row r="24" spans="1:23">
      <c r="A24" s="149" t="str">
        <f t="shared" si="1"/>
        <v/>
      </c>
      <c r="B24" s="16"/>
      <c r="C24" s="16"/>
      <c r="D24" s="16"/>
      <c r="E24" s="16"/>
      <c r="F24" s="16"/>
      <c r="G24" s="16"/>
      <c r="H24" s="16"/>
      <c r="I24" s="16"/>
      <c r="J24" s="150" t="str">
        <f>IFERROR(IF(COUNTIF(E24:I24,E24)+COUNTIF(E24:I24,F24)+COUNTIF(E24:I24,G24)+COUNTIF(E24:I24,H24)+COUNTIF(E24:I24,I24)-COUNT(E24:I24)&lt;&gt;0,"學生班級重複",IF(COUNT(E24:I24)=1,VLOOKUP(E24,'附件一之1-開班數'!$A$6:$B$65,2,0),IF(COUNT(E24:I24)=2,VLOOKUP(E24,'附件一之1-開班數'!$A$6:$B$65,2,0)&amp;"、"&amp;VLOOKUP(F24,'附件一之1-開班數'!$A$6:$B$65,2,0),IF(COUNT(E24:I24)=3,VLOOKUP(E24,'附件一之1-開班數'!$A$6:$B$65,2,0)&amp;"、"&amp;VLOOKUP(F24,'附件一之1-開班數'!$A$6:$B$65,2,0)&amp;"、"&amp;VLOOKUP(G24,'附件一之1-開班數'!$A$6:$B$65,2,0),IF(COUNT(E24:I24)=4,VLOOKUP(E24,'附件一之1-開班數'!$A$6:$B$65,2,0)&amp;"、"&amp;VLOOKUP(F24,'附件一之1-開班數'!$A$6:$B$65,2,0)&amp;"、"&amp;VLOOKUP(G24,'附件一之1-開班數'!$A$6:$B$65,2,0)&amp;"、"&amp;VLOOKUP(H24,'附件一之1-開班數'!$A$6:$B$65,2,0),IF(COUNT(E24:I24)=5,VLOOKUP(E24,'附件一之1-開班數'!$A$6:$B$65,2,0)&amp;"、"&amp;VLOOKUP(F24,'附件一之1-開班數'!$A$6:$B$65,2,0)&amp;"、"&amp;VLOOKUP(G24,'附件一之1-開班數'!$A$6:$B$65,2,0)&amp;"、"&amp;VLOOKUP(H24,'附件一之1-開班數'!$A$6:$B$65,2,0)&amp;"、"&amp;VLOOKUP(I24,'附件一之1-開班數'!$A$6:$B$65,2,0),IF(D24="","","學生無班級"))))))),"有班級不存在,或跳格輸入")</f>
        <v/>
      </c>
      <c r="K24" s="16"/>
      <c r="L24" s="16"/>
      <c r="M24" s="16"/>
      <c r="N24" s="16"/>
      <c r="O24" s="16"/>
      <c r="P24" s="16"/>
      <c r="Q24" s="16"/>
      <c r="R24" s="16"/>
      <c r="S24" s="145">
        <f t="shared" si="3"/>
        <v>1</v>
      </c>
      <c r="T24" s="145">
        <f t="shared" si="4"/>
        <v>1</v>
      </c>
      <c r="U24" s="10">
        <f t="shared" si="2"/>
        <v>1</v>
      </c>
      <c r="V24" s="10">
        <f t="shared" si="5"/>
        <v>1</v>
      </c>
      <c r="W24" s="10">
        <f t="shared" si="6"/>
        <v>3</v>
      </c>
    </row>
    <row r="25" spans="1:23">
      <c r="A25" s="149" t="str">
        <f t="shared" si="1"/>
        <v/>
      </c>
      <c r="B25" s="16"/>
      <c r="C25" s="16"/>
      <c r="D25" s="16"/>
      <c r="E25" s="16"/>
      <c r="F25" s="16"/>
      <c r="G25" s="16"/>
      <c r="H25" s="16"/>
      <c r="I25" s="16"/>
      <c r="J25" s="150" t="str">
        <f>IFERROR(IF(COUNTIF(E25:I25,E25)+COUNTIF(E25:I25,F25)+COUNTIF(E25:I25,G25)+COUNTIF(E25:I25,H25)+COUNTIF(E25:I25,I25)-COUNT(E25:I25)&lt;&gt;0,"學生班級重複",IF(COUNT(E25:I25)=1,VLOOKUP(E25,'附件一之1-開班數'!$A$6:$B$65,2,0),IF(COUNT(E25:I25)=2,VLOOKUP(E25,'附件一之1-開班數'!$A$6:$B$65,2,0)&amp;"、"&amp;VLOOKUP(F25,'附件一之1-開班數'!$A$6:$B$65,2,0),IF(COUNT(E25:I25)=3,VLOOKUP(E25,'附件一之1-開班數'!$A$6:$B$65,2,0)&amp;"、"&amp;VLOOKUP(F25,'附件一之1-開班數'!$A$6:$B$65,2,0)&amp;"、"&amp;VLOOKUP(G25,'附件一之1-開班數'!$A$6:$B$65,2,0),IF(COUNT(E25:I25)=4,VLOOKUP(E25,'附件一之1-開班數'!$A$6:$B$65,2,0)&amp;"、"&amp;VLOOKUP(F25,'附件一之1-開班數'!$A$6:$B$65,2,0)&amp;"、"&amp;VLOOKUP(G25,'附件一之1-開班數'!$A$6:$B$65,2,0)&amp;"、"&amp;VLOOKUP(H25,'附件一之1-開班數'!$A$6:$B$65,2,0),IF(COUNT(E25:I25)=5,VLOOKUP(E25,'附件一之1-開班數'!$A$6:$B$65,2,0)&amp;"、"&amp;VLOOKUP(F25,'附件一之1-開班數'!$A$6:$B$65,2,0)&amp;"、"&amp;VLOOKUP(G25,'附件一之1-開班數'!$A$6:$B$65,2,0)&amp;"、"&amp;VLOOKUP(H25,'附件一之1-開班數'!$A$6:$B$65,2,0)&amp;"、"&amp;VLOOKUP(I25,'附件一之1-開班數'!$A$6:$B$65,2,0),IF(D25="","","學生無班級"))))))),"有班級不存在,或跳格輸入")</f>
        <v/>
      </c>
      <c r="K25" s="16"/>
      <c r="L25" s="16"/>
      <c r="M25" s="16"/>
      <c r="N25" s="16"/>
      <c r="O25" s="16"/>
      <c r="P25" s="16"/>
      <c r="Q25" s="16"/>
      <c r="R25" s="16"/>
      <c r="S25" s="145">
        <f t="shared" si="3"/>
        <v>1</v>
      </c>
      <c r="T25" s="145">
        <f t="shared" si="4"/>
        <v>1</v>
      </c>
      <c r="U25" s="10">
        <f t="shared" si="2"/>
        <v>1</v>
      </c>
      <c r="V25" s="10">
        <f t="shared" si="5"/>
        <v>1</v>
      </c>
      <c r="W25" s="10">
        <f t="shared" si="6"/>
        <v>3</v>
      </c>
    </row>
    <row r="26" spans="1:23">
      <c r="A26" s="149" t="str">
        <f t="shared" si="1"/>
        <v/>
      </c>
      <c r="B26" s="16"/>
      <c r="C26" s="16"/>
      <c r="D26" s="16"/>
      <c r="E26" s="16"/>
      <c r="F26" s="16"/>
      <c r="G26" s="16"/>
      <c r="H26" s="16"/>
      <c r="I26" s="16"/>
      <c r="J26" s="150" t="str">
        <f>IFERROR(IF(COUNTIF(E26:I26,E26)+COUNTIF(E26:I26,F26)+COUNTIF(E26:I26,G26)+COUNTIF(E26:I26,H26)+COUNTIF(E26:I26,I26)-COUNT(E26:I26)&lt;&gt;0,"學生班級重複",IF(COUNT(E26:I26)=1,VLOOKUP(E26,'附件一之1-開班數'!$A$6:$B$65,2,0),IF(COUNT(E26:I26)=2,VLOOKUP(E26,'附件一之1-開班數'!$A$6:$B$65,2,0)&amp;"、"&amp;VLOOKUP(F26,'附件一之1-開班數'!$A$6:$B$65,2,0),IF(COUNT(E26:I26)=3,VLOOKUP(E26,'附件一之1-開班數'!$A$6:$B$65,2,0)&amp;"、"&amp;VLOOKUP(F26,'附件一之1-開班數'!$A$6:$B$65,2,0)&amp;"、"&amp;VLOOKUP(G26,'附件一之1-開班數'!$A$6:$B$65,2,0),IF(COUNT(E26:I26)=4,VLOOKUP(E26,'附件一之1-開班數'!$A$6:$B$65,2,0)&amp;"、"&amp;VLOOKUP(F26,'附件一之1-開班數'!$A$6:$B$65,2,0)&amp;"、"&amp;VLOOKUP(G26,'附件一之1-開班數'!$A$6:$B$65,2,0)&amp;"、"&amp;VLOOKUP(H26,'附件一之1-開班數'!$A$6:$B$65,2,0),IF(COUNT(E26:I26)=5,VLOOKUP(E26,'附件一之1-開班數'!$A$6:$B$65,2,0)&amp;"、"&amp;VLOOKUP(F26,'附件一之1-開班數'!$A$6:$B$65,2,0)&amp;"、"&amp;VLOOKUP(G26,'附件一之1-開班數'!$A$6:$B$65,2,0)&amp;"、"&amp;VLOOKUP(H26,'附件一之1-開班數'!$A$6:$B$65,2,0)&amp;"、"&amp;VLOOKUP(I26,'附件一之1-開班數'!$A$6:$B$65,2,0),IF(D26="","","學生無班級"))))))),"有班級不存在,或跳格輸入")</f>
        <v/>
      </c>
      <c r="K26" s="16"/>
      <c r="L26" s="16"/>
      <c r="M26" s="16"/>
      <c r="N26" s="16"/>
      <c r="O26" s="16"/>
      <c r="P26" s="16"/>
      <c r="Q26" s="16"/>
      <c r="R26" s="16"/>
      <c r="S26" s="145">
        <f t="shared" si="3"/>
        <v>1</v>
      </c>
      <c r="T26" s="145">
        <f t="shared" si="4"/>
        <v>1</v>
      </c>
      <c r="U26" s="10">
        <f t="shared" si="2"/>
        <v>1</v>
      </c>
      <c r="V26" s="10">
        <f t="shared" si="5"/>
        <v>1</v>
      </c>
      <c r="W26" s="10">
        <f t="shared" si="6"/>
        <v>3</v>
      </c>
    </row>
    <row r="27" spans="1:23">
      <c r="A27" s="149" t="str">
        <f t="shared" si="1"/>
        <v/>
      </c>
      <c r="B27" s="16"/>
      <c r="C27" s="16"/>
      <c r="D27" s="16"/>
      <c r="E27" s="16"/>
      <c r="F27" s="16"/>
      <c r="G27" s="16"/>
      <c r="H27" s="16"/>
      <c r="I27" s="16"/>
      <c r="J27" s="150" t="str">
        <f>IFERROR(IF(COUNTIF(E27:I27,E27)+COUNTIF(E27:I27,F27)+COUNTIF(E27:I27,G27)+COUNTIF(E27:I27,H27)+COUNTIF(E27:I27,I27)-COUNT(E27:I27)&lt;&gt;0,"學生班級重複",IF(COUNT(E27:I27)=1,VLOOKUP(E27,'附件一之1-開班數'!$A$6:$B$65,2,0),IF(COUNT(E27:I27)=2,VLOOKUP(E27,'附件一之1-開班數'!$A$6:$B$65,2,0)&amp;"、"&amp;VLOOKUP(F27,'附件一之1-開班數'!$A$6:$B$65,2,0),IF(COUNT(E27:I27)=3,VLOOKUP(E27,'附件一之1-開班數'!$A$6:$B$65,2,0)&amp;"、"&amp;VLOOKUP(F27,'附件一之1-開班數'!$A$6:$B$65,2,0)&amp;"、"&amp;VLOOKUP(G27,'附件一之1-開班數'!$A$6:$B$65,2,0),IF(COUNT(E27:I27)=4,VLOOKUP(E27,'附件一之1-開班數'!$A$6:$B$65,2,0)&amp;"、"&amp;VLOOKUP(F27,'附件一之1-開班數'!$A$6:$B$65,2,0)&amp;"、"&amp;VLOOKUP(G27,'附件一之1-開班數'!$A$6:$B$65,2,0)&amp;"、"&amp;VLOOKUP(H27,'附件一之1-開班數'!$A$6:$B$65,2,0),IF(COUNT(E27:I27)=5,VLOOKUP(E27,'附件一之1-開班數'!$A$6:$B$65,2,0)&amp;"、"&amp;VLOOKUP(F27,'附件一之1-開班數'!$A$6:$B$65,2,0)&amp;"、"&amp;VLOOKUP(G27,'附件一之1-開班數'!$A$6:$B$65,2,0)&amp;"、"&amp;VLOOKUP(H27,'附件一之1-開班數'!$A$6:$B$65,2,0)&amp;"、"&amp;VLOOKUP(I27,'附件一之1-開班數'!$A$6:$B$65,2,0),IF(D27="","","學生無班級"))))))),"有班級不存在,或跳格輸入")</f>
        <v/>
      </c>
      <c r="K27" s="16"/>
      <c r="L27" s="16"/>
      <c r="M27" s="16"/>
      <c r="N27" s="16"/>
      <c r="O27" s="16"/>
      <c r="P27" s="16"/>
      <c r="Q27" s="16"/>
      <c r="R27" s="16"/>
      <c r="S27" s="145">
        <f t="shared" si="3"/>
        <v>1</v>
      </c>
      <c r="T27" s="145">
        <f t="shared" si="4"/>
        <v>1</v>
      </c>
      <c r="U27" s="10">
        <f t="shared" si="2"/>
        <v>1</v>
      </c>
      <c r="V27" s="10">
        <f t="shared" si="5"/>
        <v>1</v>
      </c>
      <c r="W27" s="10">
        <f t="shared" si="6"/>
        <v>3</v>
      </c>
    </row>
    <row r="28" spans="1:23">
      <c r="A28" s="149" t="str">
        <f t="shared" si="1"/>
        <v/>
      </c>
      <c r="B28" s="16"/>
      <c r="C28" s="16"/>
      <c r="D28" s="16"/>
      <c r="E28" s="16"/>
      <c r="F28" s="16"/>
      <c r="G28" s="16"/>
      <c r="H28" s="16"/>
      <c r="I28" s="16"/>
      <c r="J28" s="150" t="str">
        <f>IFERROR(IF(COUNTIF(E28:I28,E28)+COUNTIF(E28:I28,F28)+COUNTIF(E28:I28,G28)+COUNTIF(E28:I28,H28)+COUNTIF(E28:I28,I28)-COUNT(E28:I28)&lt;&gt;0,"學生班級重複",IF(COUNT(E28:I28)=1,VLOOKUP(E28,'附件一之1-開班數'!$A$6:$B$65,2,0),IF(COUNT(E28:I28)=2,VLOOKUP(E28,'附件一之1-開班數'!$A$6:$B$65,2,0)&amp;"、"&amp;VLOOKUP(F28,'附件一之1-開班數'!$A$6:$B$65,2,0),IF(COUNT(E28:I28)=3,VLOOKUP(E28,'附件一之1-開班數'!$A$6:$B$65,2,0)&amp;"、"&amp;VLOOKUP(F28,'附件一之1-開班數'!$A$6:$B$65,2,0)&amp;"、"&amp;VLOOKUP(G28,'附件一之1-開班數'!$A$6:$B$65,2,0),IF(COUNT(E28:I28)=4,VLOOKUP(E28,'附件一之1-開班數'!$A$6:$B$65,2,0)&amp;"、"&amp;VLOOKUP(F28,'附件一之1-開班數'!$A$6:$B$65,2,0)&amp;"、"&amp;VLOOKUP(G28,'附件一之1-開班數'!$A$6:$B$65,2,0)&amp;"、"&amp;VLOOKUP(H28,'附件一之1-開班數'!$A$6:$B$65,2,0),IF(COUNT(E28:I28)=5,VLOOKUP(E28,'附件一之1-開班數'!$A$6:$B$65,2,0)&amp;"、"&amp;VLOOKUP(F28,'附件一之1-開班數'!$A$6:$B$65,2,0)&amp;"、"&amp;VLOOKUP(G28,'附件一之1-開班數'!$A$6:$B$65,2,0)&amp;"、"&amp;VLOOKUP(H28,'附件一之1-開班數'!$A$6:$B$65,2,0)&amp;"、"&amp;VLOOKUP(I28,'附件一之1-開班數'!$A$6:$B$65,2,0),IF(D28="","","學生無班級"))))))),"有班級不存在,或跳格輸入")</f>
        <v/>
      </c>
      <c r="K28" s="16"/>
      <c r="L28" s="16"/>
      <c r="M28" s="16"/>
      <c r="N28" s="16"/>
      <c r="O28" s="16"/>
      <c r="P28" s="16"/>
      <c r="Q28" s="16"/>
      <c r="R28" s="16"/>
      <c r="S28" s="145">
        <f t="shared" si="3"/>
        <v>1</v>
      </c>
      <c r="T28" s="145">
        <f t="shared" si="4"/>
        <v>1</v>
      </c>
      <c r="U28" s="10">
        <f t="shared" si="2"/>
        <v>1</v>
      </c>
      <c r="V28" s="10">
        <f t="shared" si="5"/>
        <v>1</v>
      </c>
      <c r="W28" s="10">
        <f t="shared" si="6"/>
        <v>3</v>
      </c>
    </row>
    <row r="29" spans="1:23">
      <c r="A29" s="149" t="str">
        <f t="shared" si="1"/>
        <v/>
      </c>
      <c r="B29" s="16"/>
      <c r="C29" s="16"/>
      <c r="D29" s="16"/>
      <c r="E29" s="16"/>
      <c r="F29" s="16"/>
      <c r="G29" s="16"/>
      <c r="H29" s="16"/>
      <c r="I29" s="16"/>
      <c r="J29" s="150" t="str">
        <f>IFERROR(IF(COUNTIF(E29:I29,E29)+COUNTIF(E29:I29,F29)+COUNTIF(E29:I29,G29)+COUNTIF(E29:I29,H29)+COUNTIF(E29:I29,I29)-COUNT(E29:I29)&lt;&gt;0,"學生班級重複",IF(COUNT(E29:I29)=1,VLOOKUP(E29,'附件一之1-開班數'!$A$6:$B$65,2,0),IF(COUNT(E29:I29)=2,VLOOKUP(E29,'附件一之1-開班數'!$A$6:$B$65,2,0)&amp;"、"&amp;VLOOKUP(F29,'附件一之1-開班數'!$A$6:$B$65,2,0),IF(COUNT(E29:I29)=3,VLOOKUP(E29,'附件一之1-開班數'!$A$6:$B$65,2,0)&amp;"、"&amp;VLOOKUP(F29,'附件一之1-開班數'!$A$6:$B$65,2,0)&amp;"、"&amp;VLOOKUP(G29,'附件一之1-開班數'!$A$6:$B$65,2,0),IF(COUNT(E29:I29)=4,VLOOKUP(E29,'附件一之1-開班數'!$A$6:$B$65,2,0)&amp;"、"&amp;VLOOKUP(F29,'附件一之1-開班數'!$A$6:$B$65,2,0)&amp;"、"&amp;VLOOKUP(G29,'附件一之1-開班數'!$A$6:$B$65,2,0)&amp;"、"&amp;VLOOKUP(H29,'附件一之1-開班數'!$A$6:$B$65,2,0),IF(COUNT(E29:I29)=5,VLOOKUP(E29,'附件一之1-開班數'!$A$6:$B$65,2,0)&amp;"、"&amp;VLOOKUP(F29,'附件一之1-開班數'!$A$6:$B$65,2,0)&amp;"、"&amp;VLOOKUP(G29,'附件一之1-開班數'!$A$6:$B$65,2,0)&amp;"、"&amp;VLOOKUP(H29,'附件一之1-開班數'!$A$6:$B$65,2,0)&amp;"、"&amp;VLOOKUP(I29,'附件一之1-開班數'!$A$6:$B$65,2,0),IF(D29="","","學生無班級"))))))),"有班級不存在,或跳格輸入")</f>
        <v/>
      </c>
      <c r="K29" s="16"/>
      <c r="L29" s="16"/>
      <c r="M29" s="16"/>
      <c r="N29" s="16"/>
      <c r="O29" s="16"/>
      <c r="P29" s="16"/>
      <c r="Q29" s="16"/>
      <c r="R29" s="16"/>
      <c r="S29" s="145">
        <f t="shared" si="3"/>
        <v>1</v>
      </c>
      <c r="T29" s="145">
        <f t="shared" si="4"/>
        <v>1</v>
      </c>
      <c r="U29" s="10">
        <f t="shared" si="2"/>
        <v>1</v>
      </c>
      <c r="V29" s="10">
        <f t="shared" si="5"/>
        <v>1</v>
      </c>
      <c r="W29" s="10">
        <f t="shared" si="6"/>
        <v>3</v>
      </c>
    </row>
    <row r="30" spans="1:23">
      <c r="A30" s="149" t="str">
        <f t="shared" si="1"/>
        <v/>
      </c>
      <c r="B30" s="16"/>
      <c r="C30" s="16"/>
      <c r="D30" s="16"/>
      <c r="E30" s="16"/>
      <c r="F30" s="16"/>
      <c r="G30" s="16"/>
      <c r="H30" s="16"/>
      <c r="I30" s="16"/>
      <c r="J30" s="150" t="str">
        <f>IFERROR(IF(COUNTIF(E30:I30,E30)+COUNTIF(E30:I30,F30)+COUNTIF(E30:I30,G30)+COUNTIF(E30:I30,H30)+COUNTIF(E30:I30,I30)-COUNT(E30:I30)&lt;&gt;0,"學生班級重複",IF(COUNT(E30:I30)=1,VLOOKUP(E30,'附件一之1-開班數'!$A$6:$B$65,2,0),IF(COUNT(E30:I30)=2,VLOOKUP(E30,'附件一之1-開班數'!$A$6:$B$65,2,0)&amp;"、"&amp;VLOOKUP(F30,'附件一之1-開班數'!$A$6:$B$65,2,0),IF(COUNT(E30:I30)=3,VLOOKUP(E30,'附件一之1-開班數'!$A$6:$B$65,2,0)&amp;"、"&amp;VLOOKUP(F30,'附件一之1-開班數'!$A$6:$B$65,2,0)&amp;"、"&amp;VLOOKUP(G30,'附件一之1-開班數'!$A$6:$B$65,2,0),IF(COUNT(E30:I30)=4,VLOOKUP(E30,'附件一之1-開班數'!$A$6:$B$65,2,0)&amp;"、"&amp;VLOOKUP(F30,'附件一之1-開班數'!$A$6:$B$65,2,0)&amp;"、"&amp;VLOOKUP(G30,'附件一之1-開班數'!$A$6:$B$65,2,0)&amp;"、"&amp;VLOOKUP(H30,'附件一之1-開班數'!$A$6:$B$65,2,0),IF(COUNT(E30:I30)=5,VLOOKUP(E30,'附件一之1-開班數'!$A$6:$B$65,2,0)&amp;"、"&amp;VLOOKUP(F30,'附件一之1-開班數'!$A$6:$B$65,2,0)&amp;"、"&amp;VLOOKUP(G30,'附件一之1-開班數'!$A$6:$B$65,2,0)&amp;"、"&amp;VLOOKUP(H30,'附件一之1-開班數'!$A$6:$B$65,2,0)&amp;"、"&amp;VLOOKUP(I30,'附件一之1-開班數'!$A$6:$B$65,2,0),IF(D30="","","學生無班級"))))))),"有班級不存在,或跳格輸入")</f>
        <v/>
      </c>
      <c r="K30" s="16"/>
      <c r="L30" s="16"/>
      <c r="M30" s="16"/>
      <c r="N30" s="16"/>
      <c r="O30" s="16"/>
      <c r="P30" s="16"/>
      <c r="Q30" s="16"/>
      <c r="R30" s="16"/>
      <c r="S30" s="145">
        <f t="shared" si="3"/>
        <v>1</v>
      </c>
      <c r="T30" s="145">
        <f t="shared" si="4"/>
        <v>1</v>
      </c>
      <c r="U30" s="10">
        <f t="shared" si="2"/>
        <v>1</v>
      </c>
      <c r="V30" s="10">
        <f t="shared" si="5"/>
        <v>1</v>
      </c>
      <c r="W30" s="10">
        <f t="shared" si="6"/>
        <v>3</v>
      </c>
    </row>
    <row r="31" spans="1:23">
      <c r="A31" s="149" t="str">
        <f t="shared" si="1"/>
        <v/>
      </c>
      <c r="B31" s="16"/>
      <c r="C31" s="16"/>
      <c r="D31" s="16"/>
      <c r="E31" s="16"/>
      <c r="F31" s="16"/>
      <c r="G31" s="16"/>
      <c r="H31" s="16"/>
      <c r="I31" s="16"/>
      <c r="J31" s="150" t="str">
        <f>IFERROR(IF(COUNTIF(E31:I31,E31)+COUNTIF(E31:I31,F31)+COUNTIF(E31:I31,G31)+COUNTIF(E31:I31,H31)+COUNTIF(E31:I31,I31)-COUNT(E31:I31)&lt;&gt;0,"學生班級重複",IF(COUNT(E31:I31)=1,VLOOKUP(E31,'附件一之1-開班數'!$A$6:$B$65,2,0),IF(COUNT(E31:I31)=2,VLOOKUP(E31,'附件一之1-開班數'!$A$6:$B$65,2,0)&amp;"、"&amp;VLOOKUP(F31,'附件一之1-開班數'!$A$6:$B$65,2,0),IF(COUNT(E31:I31)=3,VLOOKUP(E31,'附件一之1-開班數'!$A$6:$B$65,2,0)&amp;"、"&amp;VLOOKUP(F31,'附件一之1-開班數'!$A$6:$B$65,2,0)&amp;"、"&amp;VLOOKUP(G31,'附件一之1-開班數'!$A$6:$B$65,2,0),IF(COUNT(E31:I31)=4,VLOOKUP(E31,'附件一之1-開班數'!$A$6:$B$65,2,0)&amp;"、"&amp;VLOOKUP(F31,'附件一之1-開班數'!$A$6:$B$65,2,0)&amp;"、"&amp;VLOOKUP(G31,'附件一之1-開班數'!$A$6:$B$65,2,0)&amp;"、"&amp;VLOOKUP(H31,'附件一之1-開班數'!$A$6:$B$65,2,0),IF(COUNT(E31:I31)=5,VLOOKUP(E31,'附件一之1-開班數'!$A$6:$B$65,2,0)&amp;"、"&amp;VLOOKUP(F31,'附件一之1-開班數'!$A$6:$B$65,2,0)&amp;"、"&amp;VLOOKUP(G31,'附件一之1-開班數'!$A$6:$B$65,2,0)&amp;"、"&amp;VLOOKUP(H31,'附件一之1-開班數'!$A$6:$B$65,2,0)&amp;"、"&amp;VLOOKUP(I31,'附件一之1-開班數'!$A$6:$B$65,2,0),IF(D31="","","學生無班級"))))))),"有班級不存在,或跳格輸入")</f>
        <v/>
      </c>
      <c r="K31" s="16"/>
      <c r="L31" s="16"/>
      <c r="M31" s="16"/>
      <c r="N31" s="16"/>
      <c r="O31" s="16"/>
      <c r="P31" s="16"/>
      <c r="Q31" s="16"/>
      <c r="R31" s="16"/>
      <c r="S31" s="145">
        <f t="shared" si="3"/>
        <v>1</v>
      </c>
      <c r="T31" s="145">
        <f t="shared" si="4"/>
        <v>1</v>
      </c>
      <c r="U31" s="10">
        <f t="shared" si="2"/>
        <v>1</v>
      </c>
      <c r="V31" s="10">
        <f t="shared" si="5"/>
        <v>1</v>
      </c>
      <c r="W31" s="10">
        <f t="shared" si="6"/>
        <v>3</v>
      </c>
    </row>
    <row r="32" spans="1:23">
      <c r="A32" s="149" t="str">
        <f t="shared" si="1"/>
        <v/>
      </c>
      <c r="B32" s="16"/>
      <c r="C32" s="16"/>
      <c r="D32" s="16"/>
      <c r="E32" s="16"/>
      <c r="F32" s="16"/>
      <c r="G32" s="16"/>
      <c r="H32" s="16"/>
      <c r="I32" s="16"/>
      <c r="J32" s="150" t="str">
        <f>IFERROR(IF(COUNTIF(E32:I32,E32)+COUNTIF(E32:I32,F32)+COUNTIF(E32:I32,G32)+COUNTIF(E32:I32,H32)+COUNTIF(E32:I32,I32)-COUNT(E32:I32)&lt;&gt;0,"學生班級重複",IF(COUNT(E32:I32)=1,VLOOKUP(E32,'附件一之1-開班數'!$A$6:$B$65,2,0),IF(COUNT(E32:I32)=2,VLOOKUP(E32,'附件一之1-開班數'!$A$6:$B$65,2,0)&amp;"、"&amp;VLOOKUP(F32,'附件一之1-開班數'!$A$6:$B$65,2,0),IF(COUNT(E32:I32)=3,VLOOKUP(E32,'附件一之1-開班數'!$A$6:$B$65,2,0)&amp;"、"&amp;VLOOKUP(F32,'附件一之1-開班數'!$A$6:$B$65,2,0)&amp;"、"&amp;VLOOKUP(G32,'附件一之1-開班數'!$A$6:$B$65,2,0),IF(COUNT(E32:I32)=4,VLOOKUP(E32,'附件一之1-開班數'!$A$6:$B$65,2,0)&amp;"、"&amp;VLOOKUP(F32,'附件一之1-開班數'!$A$6:$B$65,2,0)&amp;"、"&amp;VLOOKUP(G32,'附件一之1-開班數'!$A$6:$B$65,2,0)&amp;"、"&amp;VLOOKUP(H32,'附件一之1-開班數'!$A$6:$B$65,2,0),IF(COUNT(E32:I32)=5,VLOOKUP(E32,'附件一之1-開班數'!$A$6:$B$65,2,0)&amp;"、"&amp;VLOOKUP(F32,'附件一之1-開班數'!$A$6:$B$65,2,0)&amp;"、"&amp;VLOOKUP(G32,'附件一之1-開班數'!$A$6:$B$65,2,0)&amp;"、"&amp;VLOOKUP(H32,'附件一之1-開班數'!$A$6:$B$65,2,0)&amp;"、"&amp;VLOOKUP(I32,'附件一之1-開班數'!$A$6:$B$65,2,0),IF(D32="","","學生無班級"))))))),"有班級不存在,或跳格輸入")</f>
        <v/>
      </c>
      <c r="K32" s="16"/>
      <c r="L32" s="16"/>
      <c r="M32" s="16"/>
      <c r="N32" s="16"/>
      <c r="O32" s="16"/>
      <c r="P32" s="16"/>
      <c r="Q32" s="16"/>
      <c r="R32" s="16"/>
      <c r="S32" s="145">
        <f t="shared" si="3"/>
        <v>1</v>
      </c>
      <c r="T32" s="145">
        <f t="shared" si="4"/>
        <v>1</v>
      </c>
      <c r="U32" s="10">
        <f t="shared" si="2"/>
        <v>1</v>
      </c>
      <c r="V32" s="10">
        <f t="shared" si="5"/>
        <v>1</v>
      </c>
      <c r="W32" s="10">
        <f t="shared" si="6"/>
        <v>3</v>
      </c>
    </row>
    <row r="33" spans="1:23">
      <c r="A33" s="149" t="str">
        <f t="shared" si="1"/>
        <v/>
      </c>
      <c r="B33" s="16"/>
      <c r="C33" s="16"/>
      <c r="D33" s="16"/>
      <c r="E33" s="16"/>
      <c r="F33" s="16"/>
      <c r="G33" s="16"/>
      <c r="H33" s="16"/>
      <c r="I33" s="16"/>
      <c r="J33" s="150" t="str">
        <f>IFERROR(IF(COUNTIF(E33:I33,E33)+COUNTIF(E33:I33,F33)+COUNTIF(E33:I33,G33)+COUNTIF(E33:I33,H33)+COUNTIF(E33:I33,I33)-COUNT(E33:I33)&lt;&gt;0,"學生班級重複",IF(COUNT(E33:I33)=1,VLOOKUP(E33,'附件一之1-開班數'!$A$6:$B$65,2,0),IF(COUNT(E33:I33)=2,VLOOKUP(E33,'附件一之1-開班數'!$A$6:$B$65,2,0)&amp;"、"&amp;VLOOKUP(F33,'附件一之1-開班數'!$A$6:$B$65,2,0),IF(COUNT(E33:I33)=3,VLOOKUP(E33,'附件一之1-開班數'!$A$6:$B$65,2,0)&amp;"、"&amp;VLOOKUP(F33,'附件一之1-開班數'!$A$6:$B$65,2,0)&amp;"、"&amp;VLOOKUP(G33,'附件一之1-開班數'!$A$6:$B$65,2,0),IF(COUNT(E33:I33)=4,VLOOKUP(E33,'附件一之1-開班數'!$A$6:$B$65,2,0)&amp;"、"&amp;VLOOKUP(F33,'附件一之1-開班數'!$A$6:$B$65,2,0)&amp;"、"&amp;VLOOKUP(G33,'附件一之1-開班數'!$A$6:$B$65,2,0)&amp;"、"&amp;VLOOKUP(H33,'附件一之1-開班數'!$A$6:$B$65,2,0),IF(COUNT(E33:I33)=5,VLOOKUP(E33,'附件一之1-開班數'!$A$6:$B$65,2,0)&amp;"、"&amp;VLOOKUP(F33,'附件一之1-開班數'!$A$6:$B$65,2,0)&amp;"、"&amp;VLOOKUP(G33,'附件一之1-開班數'!$A$6:$B$65,2,0)&amp;"、"&amp;VLOOKUP(H33,'附件一之1-開班數'!$A$6:$B$65,2,0)&amp;"、"&amp;VLOOKUP(I33,'附件一之1-開班數'!$A$6:$B$65,2,0),IF(D33="","","學生無班級"))))))),"有班級不存在,或跳格輸入")</f>
        <v/>
      </c>
      <c r="K33" s="16"/>
      <c r="L33" s="16"/>
      <c r="M33" s="16"/>
      <c r="N33" s="16"/>
      <c r="O33" s="16"/>
      <c r="P33" s="16"/>
      <c r="Q33" s="16"/>
      <c r="R33" s="16"/>
      <c r="S33" s="145">
        <f t="shared" si="3"/>
        <v>1</v>
      </c>
      <c r="T33" s="145">
        <f t="shared" si="4"/>
        <v>1</v>
      </c>
      <c r="U33" s="10">
        <f t="shared" si="2"/>
        <v>1</v>
      </c>
      <c r="V33" s="10">
        <f t="shared" si="5"/>
        <v>1</v>
      </c>
      <c r="W33" s="10">
        <f t="shared" si="6"/>
        <v>3</v>
      </c>
    </row>
    <row r="34" spans="1:23">
      <c r="A34" s="149" t="str">
        <f t="shared" si="1"/>
        <v/>
      </c>
      <c r="B34" s="16"/>
      <c r="C34" s="16"/>
      <c r="D34" s="16"/>
      <c r="E34" s="16"/>
      <c r="F34" s="16"/>
      <c r="G34" s="16"/>
      <c r="H34" s="16"/>
      <c r="I34" s="16"/>
      <c r="J34" s="150" t="str">
        <f>IFERROR(IF(COUNTIF(E34:I34,E34)+COUNTIF(E34:I34,F34)+COUNTIF(E34:I34,G34)+COUNTIF(E34:I34,H34)+COUNTIF(E34:I34,I34)-COUNT(E34:I34)&lt;&gt;0,"學生班級重複",IF(COUNT(E34:I34)=1,VLOOKUP(E34,'附件一之1-開班數'!$A$6:$B$65,2,0),IF(COUNT(E34:I34)=2,VLOOKUP(E34,'附件一之1-開班數'!$A$6:$B$65,2,0)&amp;"、"&amp;VLOOKUP(F34,'附件一之1-開班數'!$A$6:$B$65,2,0),IF(COUNT(E34:I34)=3,VLOOKUP(E34,'附件一之1-開班數'!$A$6:$B$65,2,0)&amp;"、"&amp;VLOOKUP(F34,'附件一之1-開班數'!$A$6:$B$65,2,0)&amp;"、"&amp;VLOOKUP(G34,'附件一之1-開班數'!$A$6:$B$65,2,0),IF(COUNT(E34:I34)=4,VLOOKUP(E34,'附件一之1-開班數'!$A$6:$B$65,2,0)&amp;"、"&amp;VLOOKUP(F34,'附件一之1-開班數'!$A$6:$B$65,2,0)&amp;"、"&amp;VLOOKUP(G34,'附件一之1-開班數'!$A$6:$B$65,2,0)&amp;"、"&amp;VLOOKUP(H34,'附件一之1-開班數'!$A$6:$B$65,2,0),IF(COUNT(E34:I34)=5,VLOOKUP(E34,'附件一之1-開班數'!$A$6:$B$65,2,0)&amp;"、"&amp;VLOOKUP(F34,'附件一之1-開班數'!$A$6:$B$65,2,0)&amp;"、"&amp;VLOOKUP(G34,'附件一之1-開班數'!$A$6:$B$65,2,0)&amp;"、"&amp;VLOOKUP(H34,'附件一之1-開班數'!$A$6:$B$65,2,0)&amp;"、"&amp;VLOOKUP(I34,'附件一之1-開班數'!$A$6:$B$65,2,0),IF(D34="","","學生無班級"))))))),"有班級不存在,或跳格輸入")</f>
        <v/>
      </c>
      <c r="K34" s="16"/>
      <c r="L34" s="16"/>
      <c r="M34" s="16"/>
      <c r="N34" s="16"/>
      <c r="O34" s="16"/>
      <c r="P34" s="16"/>
      <c r="Q34" s="16"/>
      <c r="R34" s="16"/>
      <c r="S34" s="145">
        <f t="shared" si="3"/>
        <v>1</v>
      </c>
      <c r="T34" s="145">
        <f t="shared" si="4"/>
        <v>1</v>
      </c>
      <c r="U34" s="10">
        <f t="shared" si="2"/>
        <v>1</v>
      </c>
      <c r="V34" s="10">
        <f t="shared" si="5"/>
        <v>1</v>
      </c>
      <c r="W34" s="10">
        <f t="shared" si="6"/>
        <v>3</v>
      </c>
    </row>
    <row r="35" spans="1:23">
      <c r="A35" s="149" t="str">
        <f t="shared" si="1"/>
        <v/>
      </c>
      <c r="B35" s="16"/>
      <c r="C35" s="16"/>
      <c r="D35" s="16"/>
      <c r="E35" s="16"/>
      <c r="F35" s="16"/>
      <c r="G35" s="16"/>
      <c r="H35" s="16"/>
      <c r="I35" s="16"/>
      <c r="J35" s="150" t="str">
        <f>IFERROR(IF(COUNTIF(E35:I35,E35)+COUNTIF(E35:I35,F35)+COUNTIF(E35:I35,G35)+COUNTIF(E35:I35,H35)+COUNTIF(E35:I35,I35)-COUNT(E35:I35)&lt;&gt;0,"學生班級重複",IF(COUNT(E35:I35)=1,VLOOKUP(E35,'附件一之1-開班數'!$A$6:$B$65,2,0),IF(COUNT(E35:I35)=2,VLOOKUP(E35,'附件一之1-開班數'!$A$6:$B$65,2,0)&amp;"、"&amp;VLOOKUP(F35,'附件一之1-開班數'!$A$6:$B$65,2,0),IF(COUNT(E35:I35)=3,VLOOKUP(E35,'附件一之1-開班數'!$A$6:$B$65,2,0)&amp;"、"&amp;VLOOKUP(F35,'附件一之1-開班數'!$A$6:$B$65,2,0)&amp;"、"&amp;VLOOKUP(G35,'附件一之1-開班數'!$A$6:$B$65,2,0),IF(COUNT(E35:I35)=4,VLOOKUP(E35,'附件一之1-開班數'!$A$6:$B$65,2,0)&amp;"、"&amp;VLOOKUP(F35,'附件一之1-開班數'!$A$6:$B$65,2,0)&amp;"、"&amp;VLOOKUP(G35,'附件一之1-開班數'!$A$6:$B$65,2,0)&amp;"、"&amp;VLOOKUP(H35,'附件一之1-開班數'!$A$6:$B$65,2,0),IF(COUNT(E35:I35)=5,VLOOKUP(E35,'附件一之1-開班數'!$A$6:$B$65,2,0)&amp;"、"&amp;VLOOKUP(F35,'附件一之1-開班數'!$A$6:$B$65,2,0)&amp;"、"&amp;VLOOKUP(G35,'附件一之1-開班數'!$A$6:$B$65,2,0)&amp;"、"&amp;VLOOKUP(H35,'附件一之1-開班數'!$A$6:$B$65,2,0)&amp;"、"&amp;VLOOKUP(I35,'附件一之1-開班數'!$A$6:$B$65,2,0),IF(D35="","","學生無班級"))))))),"有班級不存在,或跳格輸入")</f>
        <v/>
      </c>
      <c r="K35" s="16"/>
      <c r="L35" s="16"/>
      <c r="M35" s="16"/>
      <c r="N35" s="16"/>
      <c r="O35" s="16"/>
      <c r="P35" s="16"/>
      <c r="Q35" s="16"/>
      <c r="R35" s="16"/>
      <c r="S35" s="145">
        <f t="shared" si="3"/>
        <v>1</v>
      </c>
      <c r="T35" s="145">
        <f t="shared" si="4"/>
        <v>1</v>
      </c>
      <c r="U35" s="10">
        <f t="shared" si="2"/>
        <v>1</v>
      </c>
      <c r="V35" s="10">
        <f t="shared" si="5"/>
        <v>1</v>
      </c>
      <c r="W35" s="10">
        <f t="shared" si="6"/>
        <v>3</v>
      </c>
    </row>
    <row r="36" spans="1:23">
      <c r="A36" s="149" t="str">
        <f t="shared" si="1"/>
        <v/>
      </c>
      <c r="B36" s="16"/>
      <c r="C36" s="16"/>
      <c r="D36" s="16"/>
      <c r="E36" s="16"/>
      <c r="F36" s="16"/>
      <c r="G36" s="16"/>
      <c r="H36" s="16"/>
      <c r="I36" s="16"/>
      <c r="J36" s="150" t="str">
        <f>IFERROR(IF(COUNTIF(E36:I36,E36)+COUNTIF(E36:I36,F36)+COUNTIF(E36:I36,G36)+COUNTIF(E36:I36,H36)+COUNTIF(E36:I36,I36)-COUNT(E36:I36)&lt;&gt;0,"學生班級重複",IF(COUNT(E36:I36)=1,VLOOKUP(E36,'附件一之1-開班數'!$A$6:$B$65,2,0),IF(COUNT(E36:I36)=2,VLOOKUP(E36,'附件一之1-開班數'!$A$6:$B$65,2,0)&amp;"、"&amp;VLOOKUP(F36,'附件一之1-開班數'!$A$6:$B$65,2,0),IF(COUNT(E36:I36)=3,VLOOKUP(E36,'附件一之1-開班數'!$A$6:$B$65,2,0)&amp;"、"&amp;VLOOKUP(F36,'附件一之1-開班數'!$A$6:$B$65,2,0)&amp;"、"&amp;VLOOKUP(G36,'附件一之1-開班數'!$A$6:$B$65,2,0),IF(COUNT(E36:I36)=4,VLOOKUP(E36,'附件一之1-開班數'!$A$6:$B$65,2,0)&amp;"、"&amp;VLOOKUP(F36,'附件一之1-開班數'!$A$6:$B$65,2,0)&amp;"、"&amp;VLOOKUP(G36,'附件一之1-開班數'!$A$6:$B$65,2,0)&amp;"、"&amp;VLOOKUP(H36,'附件一之1-開班數'!$A$6:$B$65,2,0),IF(COUNT(E36:I36)=5,VLOOKUP(E36,'附件一之1-開班數'!$A$6:$B$65,2,0)&amp;"、"&amp;VLOOKUP(F36,'附件一之1-開班數'!$A$6:$B$65,2,0)&amp;"、"&amp;VLOOKUP(G36,'附件一之1-開班數'!$A$6:$B$65,2,0)&amp;"、"&amp;VLOOKUP(H36,'附件一之1-開班數'!$A$6:$B$65,2,0)&amp;"、"&amp;VLOOKUP(I36,'附件一之1-開班數'!$A$6:$B$65,2,0),IF(D36="","","學生無班級"))))))),"有班級不存在,或跳格輸入")</f>
        <v/>
      </c>
      <c r="K36" s="16"/>
      <c r="L36" s="16"/>
      <c r="M36" s="16"/>
      <c r="N36" s="16"/>
      <c r="O36" s="16"/>
      <c r="P36" s="16"/>
      <c r="Q36" s="16"/>
      <c r="R36" s="16"/>
      <c r="S36" s="145">
        <f t="shared" si="3"/>
        <v>1</v>
      </c>
      <c r="T36" s="145">
        <f t="shared" si="4"/>
        <v>1</v>
      </c>
      <c r="U36" s="10">
        <f t="shared" si="2"/>
        <v>1</v>
      </c>
      <c r="V36" s="10">
        <f t="shared" si="5"/>
        <v>1</v>
      </c>
      <c r="W36" s="10">
        <f t="shared" si="6"/>
        <v>3</v>
      </c>
    </row>
    <row r="37" spans="1:23">
      <c r="A37" s="149" t="str">
        <f t="shared" si="1"/>
        <v/>
      </c>
      <c r="B37" s="16"/>
      <c r="C37" s="16"/>
      <c r="D37" s="16"/>
      <c r="E37" s="16"/>
      <c r="F37" s="16"/>
      <c r="G37" s="16"/>
      <c r="H37" s="16"/>
      <c r="I37" s="16"/>
      <c r="J37" s="150" t="str">
        <f>IFERROR(IF(COUNTIF(E37:I37,E37)+COUNTIF(E37:I37,F37)+COUNTIF(E37:I37,G37)+COUNTIF(E37:I37,H37)+COUNTIF(E37:I37,I37)-COUNT(E37:I37)&lt;&gt;0,"學生班級重複",IF(COUNT(E37:I37)=1,VLOOKUP(E37,'附件一之1-開班數'!$A$6:$B$65,2,0),IF(COUNT(E37:I37)=2,VLOOKUP(E37,'附件一之1-開班數'!$A$6:$B$65,2,0)&amp;"、"&amp;VLOOKUP(F37,'附件一之1-開班數'!$A$6:$B$65,2,0),IF(COUNT(E37:I37)=3,VLOOKUP(E37,'附件一之1-開班數'!$A$6:$B$65,2,0)&amp;"、"&amp;VLOOKUP(F37,'附件一之1-開班數'!$A$6:$B$65,2,0)&amp;"、"&amp;VLOOKUP(G37,'附件一之1-開班數'!$A$6:$B$65,2,0),IF(COUNT(E37:I37)=4,VLOOKUP(E37,'附件一之1-開班數'!$A$6:$B$65,2,0)&amp;"、"&amp;VLOOKUP(F37,'附件一之1-開班數'!$A$6:$B$65,2,0)&amp;"、"&amp;VLOOKUP(G37,'附件一之1-開班數'!$A$6:$B$65,2,0)&amp;"、"&amp;VLOOKUP(H37,'附件一之1-開班數'!$A$6:$B$65,2,0),IF(COUNT(E37:I37)=5,VLOOKUP(E37,'附件一之1-開班數'!$A$6:$B$65,2,0)&amp;"、"&amp;VLOOKUP(F37,'附件一之1-開班數'!$A$6:$B$65,2,0)&amp;"、"&amp;VLOOKUP(G37,'附件一之1-開班數'!$A$6:$B$65,2,0)&amp;"、"&amp;VLOOKUP(H37,'附件一之1-開班數'!$A$6:$B$65,2,0)&amp;"、"&amp;VLOOKUP(I37,'附件一之1-開班數'!$A$6:$B$65,2,0),IF(D37="","","學生無班級"))))))),"有班級不存在,或跳格輸入")</f>
        <v/>
      </c>
      <c r="K37" s="16"/>
      <c r="L37" s="16"/>
      <c r="M37" s="16"/>
      <c r="N37" s="16"/>
      <c r="O37" s="16"/>
      <c r="P37" s="16"/>
      <c r="Q37" s="16"/>
      <c r="R37" s="16"/>
      <c r="S37" s="145">
        <f t="shared" si="3"/>
        <v>1</v>
      </c>
      <c r="T37" s="145">
        <f t="shared" si="4"/>
        <v>1</v>
      </c>
      <c r="U37" s="10">
        <f t="shared" si="2"/>
        <v>1</v>
      </c>
      <c r="V37" s="10">
        <f t="shared" si="5"/>
        <v>1</v>
      </c>
      <c r="W37" s="10">
        <f t="shared" si="6"/>
        <v>3</v>
      </c>
    </row>
    <row r="38" spans="1:23">
      <c r="A38" s="149" t="str">
        <f t="shared" si="1"/>
        <v/>
      </c>
      <c r="B38" s="16"/>
      <c r="C38" s="16"/>
      <c r="D38" s="16"/>
      <c r="E38" s="16"/>
      <c r="F38" s="16"/>
      <c r="G38" s="16"/>
      <c r="H38" s="16"/>
      <c r="I38" s="16"/>
      <c r="J38" s="150" t="str">
        <f>IFERROR(IF(COUNTIF(E38:I38,E38)+COUNTIF(E38:I38,F38)+COUNTIF(E38:I38,G38)+COUNTIF(E38:I38,H38)+COUNTIF(E38:I38,I38)-COUNT(E38:I38)&lt;&gt;0,"學生班級重複",IF(COUNT(E38:I38)=1,VLOOKUP(E38,'附件一之1-開班數'!$A$6:$B$65,2,0),IF(COUNT(E38:I38)=2,VLOOKUP(E38,'附件一之1-開班數'!$A$6:$B$65,2,0)&amp;"、"&amp;VLOOKUP(F38,'附件一之1-開班數'!$A$6:$B$65,2,0),IF(COUNT(E38:I38)=3,VLOOKUP(E38,'附件一之1-開班數'!$A$6:$B$65,2,0)&amp;"、"&amp;VLOOKUP(F38,'附件一之1-開班數'!$A$6:$B$65,2,0)&amp;"、"&amp;VLOOKUP(G38,'附件一之1-開班數'!$A$6:$B$65,2,0),IF(COUNT(E38:I38)=4,VLOOKUP(E38,'附件一之1-開班數'!$A$6:$B$65,2,0)&amp;"、"&amp;VLOOKUP(F38,'附件一之1-開班數'!$A$6:$B$65,2,0)&amp;"、"&amp;VLOOKUP(G38,'附件一之1-開班數'!$A$6:$B$65,2,0)&amp;"、"&amp;VLOOKUP(H38,'附件一之1-開班數'!$A$6:$B$65,2,0),IF(COUNT(E38:I38)=5,VLOOKUP(E38,'附件一之1-開班數'!$A$6:$B$65,2,0)&amp;"、"&amp;VLOOKUP(F38,'附件一之1-開班數'!$A$6:$B$65,2,0)&amp;"、"&amp;VLOOKUP(G38,'附件一之1-開班數'!$A$6:$B$65,2,0)&amp;"、"&amp;VLOOKUP(H38,'附件一之1-開班數'!$A$6:$B$65,2,0)&amp;"、"&amp;VLOOKUP(I38,'附件一之1-開班數'!$A$6:$B$65,2,0),IF(D38="","","學生無班級"))))))),"有班級不存在,或跳格輸入")</f>
        <v/>
      </c>
      <c r="K38" s="16"/>
      <c r="L38" s="16"/>
      <c r="M38" s="16"/>
      <c r="N38" s="16"/>
      <c r="O38" s="16"/>
      <c r="P38" s="16"/>
      <c r="Q38" s="16"/>
      <c r="R38" s="16"/>
      <c r="S38" s="145">
        <f t="shared" si="3"/>
        <v>1</v>
      </c>
      <c r="T38" s="145">
        <f t="shared" si="4"/>
        <v>1</v>
      </c>
      <c r="U38" s="10">
        <f t="shared" si="2"/>
        <v>1</v>
      </c>
      <c r="V38" s="10">
        <f t="shared" si="5"/>
        <v>1</v>
      </c>
      <c r="W38" s="10">
        <f t="shared" si="6"/>
        <v>3</v>
      </c>
    </row>
    <row r="39" spans="1:23">
      <c r="A39" s="149" t="str">
        <f t="shared" si="1"/>
        <v/>
      </c>
      <c r="B39" s="16"/>
      <c r="C39" s="16"/>
      <c r="D39" s="16"/>
      <c r="E39" s="16"/>
      <c r="F39" s="16"/>
      <c r="G39" s="16"/>
      <c r="H39" s="16"/>
      <c r="I39" s="16"/>
      <c r="J39" s="150" t="str">
        <f>IFERROR(IF(COUNTIF(E39:I39,E39)+COUNTIF(E39:I39,F39)+COUNTIF(E39:I39,G39)+COUNTIF(E39:I39,H39)+COUNTIF(E39:I39,I39)-COUNT(E39:I39)&lt;&gt;0,"學生班級重複",IF(COUNT(E39:I39)=1,VLOOKUP(E39,'附件一之1-開班數'!$A$6:$B$65,2,0),IF(COUNT(E39:I39)=2,VLOOKUP(E39,'附件一之1-開班數'!$A$6:$B$65,2,0)&amp;"、"&amp;VLOOKUP(F39,'附件一之1-開班數'!$A$6:$B$65,2,0),IF(COUNT(E39:I39)=3,VLOOKUP(E39,'附件一之1-開班數'!$A$6:$B$65,2,0)&amp;"、"&amp;VLOOKUP(F39,'附件一之1-開班數'!$A$6:$B$65,2,0)&amp;"、"&amp;VLOOKUP(G39,'附件一之1-開班數'!$A$6:$B$65,2,0),IF(COUNT(E39:I39)=4,VLOOKUP(E39,'附件一之1-開班數'!$A$6:$B$65,2,0)&amp;"、"&amp;VLOOKUP(F39,'附件一之1-開班數'!$A$6:$B$65,2,0)&amp;"、"&amp;VLOOKUP(G39,'附件一之1-開班數'!$A$6:$B$65,2,0)&amp;"、"&amp;VLOOKUP(H39,'附件一之1-開班數'!$A$6:$B$65,2,0),IF(COUNT(E39:I39)=5,VLOOKUP(E39,'附件一之1-開班數'!$A$6:$B$65,2,0)&amp;"、"&amp;VLOOKUP(F39,'附件一之1-開班數'!$A$6:$B$65,2,0)&amp;"、"&amp;VLOOKUP(G39,'附件一之1-開班數'!$A$6:$B$65,2,0)&amp;"、"&amp;VLOOKUP(H39,'附件一之1-開班數'!$A$6:$B$65,2,0)&amp;"、"&amp;VLOOKUP(I39,'附件一之1-開班數'!$A$6:$B$65,2,0),IF(D39="","","學生無班級"))))))),"有班級不存在,或跳格輸入")</f>
        <v/>
      </c>
      <c r="K39" s="16"/>
      <c r="L39" s="16"/>
      <c r="M39" s="16"/>
      <c r="N39" s="16"/>
      <c r="O39" s="16"/>
      <c r="P39" s="16"/>
      <c r="Q39" s="16"/>
      <c r="R39" s="16"/>
      <c r="S39" s="145">
        <f t="shared" si="3"/>
        <v>1</v>
      </c>
      <c r="T39" s="145">
        <f t="shared" si="4"/>
        <v>1</v>
      </c>
      <c r="U39" s="10">
        <f t="shared" si="2"/>
        <v>1</v>
      </c>
      <c r="V39" s="10">
        <f t="shared" si="5"/>
        <v>1</v>
      </c>
      <c r="W39" s="10">
        <f t="shared" si="6"/>
        <v>3</v>
      </c>
    </row>
    <row r="40" spans="1:23">
      <c r="A40" s="149" t="str">
        <f t="shared" si="1"/>
        <v/>
      </c>
      <c r="B40" s="16"/>
      <c r="C40" s="16"/>
      <c r="D40" s="16"/>
      <c r="E40" s="16"/>
      <c r="F40" s="16"/>
      <c r="G40" s="16"/>
      <c r="H40" s="16"/>
      <c r="I40" s="16"/>
      <c r="J40" s="150" t="str">
        <f>IFERROR(IF(COUNTIF(E40:I40,E40)+COUNTIF(E40:I40,F40)+COUNTIF(E40:I40,G40)+COUNTIF(E40:I40,H40)+COUNTIF(E40:I40,I40)-COUNT(E40:I40)&lt;&gt;0,"學生班級重複",IF(COUNT(E40:I40)=1,VLOOKUP(E40,'附件一之1-開班數'!$A$6:$B$65,2,0),IF(COUNT(E40:I40)=2,VLOOKUP(E40,'附件一之1-開班數'!$A$6:$B$65,2,0)&amp;"、"&amp;VLOOKUP(F40,'附件一之1-開班數'!$A$6:$B$65,2,0),IF(COUNT(E40:I40)=3,VLOOKUP(E40,'附件一之1-開班數'!$A$6:$B$65,2,0)&amp;"、"&amp;VLOOKUP(F40,'附件一之1-開班數'!$A$6:$B$65,2,0)&amp;"、"&amp;VLOOKUP(G40,'附件一之1-開班數'!$A$6:$B$65,2,0),IF(COUNT(E40:I40)=4,VLOOKUP(E40,'附件一之1-開班數'!$A$6:$B$65,2,0)&amp;"、"&amp;VLOOKUP(F40,'附件一之1-開班數'!$A$6:$B$65,2,0)&amp;"、"&amp;VLOOKUP(G40,'附件一之1-開班數'!$A$6:$B$65,2,0)&amp;"、"&amp;VLOOKUP(H40,'附件一之1-開班數'!$A$6:$B$65,2,0),IF(COUNT(E40:I40)=5,VLOOKUP(E40,'附件一之1-開班數'!$A$6:$B$65,2,0)&amp;"、"&amp;VLOOKUP(F40,'附件一之1-開班數'!$A$6:$B$65,2,0)&amp;"、"&amp;VLOOKUP(G40,'附件一之1-開班數'!$A$6:$B$65,2,0)&amp;"、"&amp;VLOOKUP(H40,'附件一之1-開班數'!$A$6:$B$65,2,0)&amp;"、"&amp;VLOOKUP(I40,'附件一之1-開班數'!$A$6:$B$65,2,0),IF(D40="","","學生無班級"))))))),"有班級不存在,或跳格輸入")</f>
        <v/>
      </c>
      <c r="K40" s="16"/>
      <c r="L40" s="16"/>
      <c r="M40" s="16"/>
      <c r="N40" s="16"/>
      <c r="O40" s="16"/>
      <c r="P40" s="16"/>
      <c r="Q40" s="16"/>
      <c r="R40" s="16"/>
      <c r="S40" s="145">
        <f t="shared" si="3"/>
        <v>1</v>
      </c>
      <c r="T40" s="145">
        <f t="shared" si="4"/>
        <v>1</v>
      </c>
      <c r="U40" s="10">
        <f t="shared" si="2"/>
        <v>1</v>
      </c>
      <c r="V40" s="10">
        <f t="shared" si="5"/>
        <v>1</v>
      </c>
      <c r="W40" s="10">
        <f t="shared" si="6"/>
        <v>3</v>
      </c>
    </row>
    <row r="41" spans="1:23">
      <c r="A41" s="149" t="str">
        <f t="shared" si="1"/>
        <v/>
      </c>
      <c r="B41" s="16"/>
      <c r="C41" s="16"/>
      <c r="D41" s="16"/>
      <c r="E41" s="16"/>
      <c r="F41" s="16"/>
      <c r="G41" s="16"/>
      <c r="H41" s="16"/>
      <c r="I41" s="16"/>
      <c r="J41" s="150" t="str">
        <f>IFERROR(IF(COUNTIF(E41:I41,E41)+COUNTIF(E41:I41,F41)+COUNTIF(E41:I41,G41)+COUNTIF(E41:I41,H41)+COUNTIF(E41:I41,I41)-COUNT(E41:I41)&lt;&gt;0,"學生班級重複",IF(COUNT(E41:I41)=1,VLOOKUP(E41,'附件一之1-開班數'!$A$6:$B$65,2,0),IF(COUNT(E41:I41)=2,VLOOKUP(E41,'附件一之1-開班數'!$A$6:$B$65,2,0)&amp;"、"&amp;VLOOKUP(F41,'附件一之1-開班數'!$A$6:$B$65,2,0),IF(COUNT(E41:I41)=3,VLOOKUP(E41,'附件一之1-開班數'!$A$6:$B$65,2,0)&amp;"、"&amp;VLOOKUP(F41,'附件一之1-開班數'!$A$6:$B$65,2,0)&amp;"、"&amp;VLOOKUP(G41,'附件一之1-開班數'!$A$6:$B$65,2,0),IF(COUNT(E41:I41)=4,VLOOKUP(E41,'附件一之1-開班數'!$A$6:$B$65,2,0)&amp;"、"&amp;VLOOKUP(F41,'附件一之1-開班數'!$A$6:$B$65,2,0)&amp;"、"&amp;VLOOKUP(G41,'附件一之1-開班數'!$A$6:$B$65,2,0)&amp;"、"&amp;VLOOKUP(H41,'附件一之1-開班數'!$A$6:$B$65,2,0),IF(COUNT(E41:I41)=5,VLOOKUP(E41,'附件一之1-開班數'!$A$6:$B$65,2,0)&amp;"、"&amp;VLOOKUP(F41,'附件一之1-開班數'!$A$6:$B$65,2,0)&amp;"、"&amp;VLOOKUP(G41,'附件一之1-開班數'!$A$6:$B$65,2,0)&amp;"、"&amp;VLOOKUP(H41,'附件一之1-開班數'!$A$6:$B$65,2,0)&amp;"、"&amp;VLOOKUP(I41,'附件一之1-開班數'!$A$6:$B$65,2,0),IF(D41="","","學生無班級"))))))),"有班級不存在,或跳格輸入")</f>
        <v/>
      </c>
      <c r="K41" s="16"/>
      <c r="L41" s="16"/>
      <c r="M41" s="16"/>
      <c r="N41" s="16"/>
      <c r="O41" s="16"/>
      <c r="P41" s="16"/>
      <c r="Q41" s="16"/>
      <c r="R41" s="16"/>
      <c r="S41" s="145">
        <f t="shared" si="3"/>
        <v>1</v>
      </c>
      <c r="T41" s="145">
        <f t="shared" si="4"/>
        <v>1</v>
      </c>
      <c r="U41" s="10">
        <f t="shared" si="2"/>
        <v>1</v>
      </c>
      <c r="V41" s="10">
        <f t="shared" si="5"/>
        <v>1</v>
      </c>
      <c r="W41" s="10">
        <f t="shared" si="6"/>
        <v>3</v>
      </c>
    </row>
    <row r="42" spans="1:23">
      <c r="A42" s="149" t="str">
        <f t="shared" si="1"/>
        <v/>
      </c>
      <c r="B42" s="16"/>
      <c r="C42" s="16"/>
      <c r="D42" s="16"/>
      <c r="E42" s="16"/>
      <c r="F42" s="16"/>
      <c r="G42" s="16"/>
      <c r="H42" s="16"/>
      <c r="I42" s="16"/>
      <c r="J42" s="150" t="str">
        <f>IFERROR(IF(COUNTIF(E42:I42,E42)+COUNTIF(E42:I42,F42)+COUNTIF(E42:I42,G42)+COUNTIF(E42:I42,H42)+COUNTIF(E42:I42,I42)-COUNT(E42:I42)&lt;&gt;0,"學生班級重複",IF(COUNT(E42:I42)=1,VLOOKUP(E42,'附件一之1-開班數'!$A$6:$B$65,2,0),IF(COUNT(E42:I42)=2,VLOOKUP(E42,'附件一之1-開班數'!$A$6:$B$65,2,0)&amp;"、"&amp;VLOOKUP(F42,'附件一之1-開班數'!$A$6:$B$65,2,0),IF(COUNT(E42:I42)=3,VLOOKUP(E42,'附件一之1-開班數'!$A$6:$B$65,2,0)&amp;"、"&amp;VLOOKUP(F42,'附件一之1-開班數'!$A$6:$B$65,2,0)&amp;"、"&amp;VLOOKUP(G42,'附件一之1-開班數'!$A$6:$B$65,2,0),IF(COUNT(E42:I42)=4,VLOOKUP(E42,'附件一之1-開班數'!$A$6:$B$65,2,0)&amp;"、"&amp;VLOOKUP(F42,'附件一之1-開班數'!$A$6:$B$65,2,0)&amp;"、"&amp;VLOOKUP(G42,'附件一之1-開班數'!$A$6:$B$65,2,0)&amp;"、"&amp;VLOOKUP(H42,'附件一之1-開班數'!$A$6:$B$65,2,0),IF(COUNT(E42:I42)=5,VLOOKUP(E42,'附件一之1-開班數'!$A$6:$B$65,2,0)&amp;"、"&amp;VLOOKUP(F42,'附件一之1-開班數'!$A$6:$B$65,2,0)&amp;"、"&amp;VLOOKUP(G42,'附件一之1-開班數'!$A$6:$B$65,2,0)&amp;"、"&amp;VLOOKUP(H42,'附件一之1-開班數'!$A$6:$B$65,2,0)&amp;"、"&amp;VLOOKUP(I42,'附件一之1-開班數'!$A$6:$B$65,2,0),IF(D42="","","學生無班級"))))))),"有班級不存在,或跳格輸入")</f>
        <v/>
      </c>
      <c r="K42" s="16"/>
      <c r="L42" s="16"/>
      <c r="M42" s="16"/>
      <c r="N42" s="16"/>
      <c r="O42" s="16"/>
      <c r="P42" s="16"/>
      <c r="Q42" s="16"/>
      <c r="R42" s="16"/>
      <c r="S42" s="145">
        <f t="shared" si="3"/>
        <v>1</v>
      </c>
      <c r="T42" s="145">
        <f t="shared" si="4"/>
        <v>1</v>
      </c>
      <c r="U42" s="10">
        <f t="shared" si="2"/>
        <v>1</v>
      </c>
      <c r="V42" s="10">
        <f t="shared" si="5"/>
        <v>1</v>
      </c>
      <c r="W42" s="10">
        <f t="shared" si="6"/>
        <v>3</v>
      </c>
    </row>
    <row r="43" spans="1:23">
      <c r="A43" s="149" t="str">
        <f t="shared" si="1"/>
        <v/>
      </c>
      <c r="B43" s="16"/>
      <c r="C43" s="16"/>
      <c r="D43" s="16"/>
      <c r="E43" s="16"/>
      <c r="F43" s="16"/>
      <c r="G43" s="16"/>
      <c r="H43" s="16"/>
      <c r="I43" s="16"/>
      <c r="J43" s="150" t="str">
        <f>IFERROR(IF(COUNTIF(E43:I43,E43)+COUNTIF(E43:I43,F43)+COUNTIF(E43:I43,G43)+COUNTIF(E43:I43,H43)+COUNTIF(E43:I43,I43)-COUNT(E43:I43)&lt;&gt;0,"學生班級重複",IF(COUNT(E43:I43)=1,VLOOKUP(E43,'附件一之1-開班數'!$A$6:$B$65,2,0),IF(COUNT(E43:I43)=2,VLOOKUP(E43,'附件一之1-開班數'!$A$6:$B$65,2,0)&amp;"、"&amp;VLOOKUP(F43,'附件一之1-開班數'!$A$6:$B$65,2,0),IF(COUNT(E43:I43)=3,VLOOKUP(E43,'附件一之1-開班數'!$A$6:$B$65,2,0)&amp;"、"&amp;VLOOKUP(F43,'附件一之1-開班數'!$A$6:$B$65,2,0)&amp;"、"&amp;VLOOKUP(G43,'附件一之1-開班數'!$A$6:$B$65,2,0),IF(COUNT(E43:I43)=4,VLOOKUP(E43,'附件一之1-開班數'!$A$6:$B$65,2,0)&amp;"、"&amp;VLOOKUP(F43,'附件一之1-開班數'!$A$6:$B$65,2,0)&amp;"、"&amp;VLOOKUP(G43,'附件一之1-開班數'!$A$6:$B$65,2,0)&amp;"、"&amp;VLOOKUP(H43,'附件一之1-開班數'!$A$6:$B$65,2,0),IF(COUNT(E43:I43)=5,VLOOKUP(E43,'附件一之1-開班數'!$A$6:$B$65,2,0)&amp;"、"&amp;VLOOKUP(F43,'附件一之1-開班數'!$A$6:$B$65,2,0)&amp;"、"&amp;VLOOKUP(G43,'附件一之1-開班數'!$A$6:$B$65,2,0)&amp;"、"&amp;VLOOKUP(H43,'附件一之1-開班數'!$A$6:$B$65,2,0)&amp;"、"&amp;VLOOKUP(I43,'附件一之1-開班數'!$A$6:$B$65,2,0),IF(D43="","","學生無班級"))))))),"有班級不存在,或跳格輸入")</f>
        <v/>
      </c>
      <c r="K43" s="16"/>
      <c r="L43" s="16"/>
      <c r="M43" s="16"/>
      <c r="N43" s="16"/>
      <c r="O43" s="16"/>
      <c r="P43" s="16"/>
      <c r="Q43" s="16"/>
      <c r="R43" s="16"/>
      <c r="S43" s="145">
        <f t="shared" si="3"/>
        <v>1</v>
      </c>
      <c r="T43" s="145">
        <f t="shared" si="4"/>
        <v>1</v>
      </c>
      <c r="U43" s="10">
        <f t="shared" si="2"/>
        <v>1</v>
      </c>
      <c r="V43" s="10">
        <f t="shared" si="5"/>
        <v>1</v>
      </c>
      <c r="W43" s="10">
        <f t="shared" si="6"/>
        <v>3</v>
      </c>
    </row>
    <row r="44" spans="1:23">
      <c r="A44" s="149" t="str">
        <f t="shared" si="1"/>
        <v/>
      </c>
      <c r="B44" s="16"/>
      <c r="C44" s="16"/>
      <c r="D44" s="16"/>
      <c r="E44" s="16"/>
      <c r="F44" s="16"/>
      <c r="G44" s="16"/>
      <c r="H44" s="16"/>
      <c r="I44" s="16"/>
      <c r="J44" s="150" t="str">
        <f>IFERROR(IF(COUNTIF(E44:I44,E44)+COUNTIF(E44:I44,F44)+COUNTIF(E44:I44,G44)+COUNTIF(E44:I44,H44)+COUNTIF(E44:I44,I44)-COUNT(E44:I44)&lt;&gt;0,"學生班級重複",IF(COUNT(E44:I44)=1,VLOOKUP(E44,'附件一之1-開班數'!$A$6:$B$65,2,0),IF(COUNT(E44:I44)=2,VLOOKUP(E44,'附件一之1-開班數'!$A$6:$B$65,2,0)&amp;"、"&amp;VLOOKUP(F44,'附件一之1-開班數'!$A$6:$B$65,2,0),IF(COUNT(E44:I44)=3,VLOOKUP(E44,'附件一之1-開班數'!$A$6:$B$65,2,0)&amp;"、"&amp;VLOOKUP(F44,'附件一之1-開班數'!$A$6:$B$65,2,0)&amp;"、"&amp;VLOOKUP(G44,'附件一之1-開班數'!$A$6:$B$65,2,0),IF(COUNT(E44:I44)=4,VLOOKUP(E44,'附件一之1-開班數'!$A$6:$B$65,2,0)&amp;"、"&amp;VLOOKUP(F44,'附件一之1-開班數'!$A$6:$B$65,2,0)&amp;"、"&amp;VLOOKUP(G44,'附件一之1-開班數'!$A$6:$B$65,2,0)&amp;"、"&amp;VLOOKUP(H44,'附件一之1-開班數'!$A$6:$B$65,2,0),IF(COUNT(E44:I44)=5,VLOOKUP(E44,'附件一之1-開班數'!$A$6:$B$65,2,0)&amp;"、"&amp;VLOOKUP(F44,'附件一之1-開班數'!$A$6:$B$65,2,0)&amp;"、"&amp;VLOOKUP(G44,'附件一之1-開班數'!$A$6:$B$65,2,0)&amp;"、"&amp;VLOOKUP(H44,'附件一之1-開班數'!$A$6:$B$65,2,0)&amp;"、"&amp;VLOOKUP(I44,'附件一之1-開班數'!$A$6:$B$65,2,0),IF(D44="","","學生無班級"))))))),"有班級不存在,或跳格輸入")</f>
        <v/>
      </c>
      <c r="K44" s="16"/>
      <c r="L44" s="16"/>
      <c r="M44" s="16"/>
      <c r="N44" s="16"/>
      <c r="O44" s="16"/>
      <c r="P44" s="16"/>
      <c r="Q44" s="16"/>
      <c r="R44" s="16"/>
      <c r="S44" s="145">
        <f t="shared" si="3"/>
        <v>1</v>
      </c>
      <c r="T44" s="145">
        <f t="shared" si="4"/>
        <v>1</v>
      </c>
      <c r="U44" s="10">
        <f t="shared" si="2"/>
        <v>1</v>
      </c>
      <c r="V44" s="10">
        <f t="shared" si="5"/>
        <v>1</v>
      </c>
      <c r="W44" s="10">
        <f t="shared" si="6"/>
        <v>3</v>
      </c>
    </row>
    <row r="45" spans="1:23">
      <c r="A45" s="149" t="str">
        <f t="shared" si="1"/>
        <v/>
      </c>
      <c r="B45" s="16"/>
      <c r="C45" s="16"/>
      <c r="D45" s="16"/>
      <c r="E45" s="16"/>
      <c r="F45" s="16"/>
      <c r="G45" s="16"/>
      <c r="H45" s="16"/>
      <c r="I45" s="16"/>
      <c r="J45" s="150" t="str">
        <f>IFERROR(IF(COUNTIF(E45:I45,E45)+COUNTIF(E45:I45,F45)+COUNTIF(E45:I45,G45)+COUNTIF(E45:I45,H45)+COUNTIF(E45:I45,I45)-COUNT(E45:I45)&lt;&gt;0,"學生班級重複",IF(COUNT(E45:I45)=1,VLOOKUP(E45,'附件一之1-開班數'!$A$6:$B$65,2,0),IF(COUNT(E45:I45)=2,VLOOKUP(E45,'附件一之1-開班數'!$A$6:$B$65,2,0)&amp;"、"&amp;VLOOKUP(F45,'附件一之1-開班數'!$A$6:$B$65,2,0),IF(COUNT(E45:I45)=3,VLOOKUP(E45,'附件一之1-開班數'!$A$6:$B$65,2,0)&amp;"、"&amp;VLOOKUP(F45,'附件一之1-開班數'!$A$6:$B$65,2,0)&amp;"、"&amp;VLOOKUP(G45,'附件一之1-開班數'!$A$6:$B$65,2,0),IF(COUNT(E45:I45)=4,VLOOKUP(E45,'附件一之1-開班數'!$A$6:$B$65,2,0)&amp;"、"&amp;VLOOKUP(F45,'附件一之1-開班數'!$A$6:$B$65,2,0)&amp;"、"&amp;VLOOKUP(G45,'附件一之1-開班數'!$A$6:$B$65,2,0)&amp;"、"&amp;VLOOKUP(H45,'附件一之1-開班數'!$A$6:$B$65,2,0),IF(COUNT(E45:I45)=5,VLOOKUP(E45,'附件一之1-開班數'!$A$6:$B$65,2,0)&amp;"、"&amp;VLOOKUP(F45,'附件一之1-開班數'!$A$6:$B$65,2,0)&amp;"、"&amp;VLOOKUP(G45,'附件一之1-開班數'!$A$6:$B$65,2,0)&amp;"、"&amp;VLOOKUP(H45,'附件一之1-開班數'!$A$6:$B$65,2,0)&amp;"、"&amp;VLOOKUP(I45,'附件一之1-開班數'!$A$6:$B$65,2,0),IF(D45="","","學生無班級"))))))),"有班級不存在,或跳格輸入")</f>
        <v/>
      </c>
      <c r="K45" s="16"/>
      <c r="L45" s="16"/>
      <c r="M45" s="16"/>
      <c r="N45" s="16"/>
      <c r="O45" s="16"/>
      <c r="P45" s="16"/>
      <c r="Q45" s="16"/>
      <c r="R45" s="16"/>
      <c r="S45" s="145">
        <f t="shared" si="3"/>
        <v>1</v>
      </c>
      <c r="T45" s="145">
        <f t="shared" si="4"/>
        <v>1</v>
      </c>
      <c r="U45" s="10">
        <f t="shared" si="2"/>
        <v>1</v>
      </c>
      <c r="V45" s="10">
        <f t="shared" si="5"/>
        <v>1</v>
      </c>
      <c r="W45" s="10">
        <f t="shared" si="6"/>
        <v>3</v>
      </c>
    </row>
    <row r="46" spans="1:23">
      <c r="A46" s="149" t="str">
        <f t="shared" si="1"/>
        <v/>
      </c>
      <c r="B46" s="16"/>
      <c r="C46" s="16"/>
      <c r="D46" s="16"/>
      <c r="E46" s="16"/>
      <c r="F46" s="16"/>
      <c r="G46" s="16"/>
      <c r="H46" s="16"/>
      <c r="I46" s="16"/>
      <c r="J46" s="150" t="str">
        <f>IFERROR(IF(COUNTIF(E46:I46,E46)+COUNTIF(E46:I46,F46)+COUNTIF(E46:I46,G46)+COUNTIF(E46:I46,H46)+COUNTIF(E46:I46,I46)-COUNT(E46:I46)&lt;&gt;0,"學生班級重複",IF(COUNT(E46:I46)=1,VLOOKUP(E46,'附件一之1-開班數'!$A$6:$B$65,2,0),IF(COUNT(E46:I46)=2,VLOOKUP(E46,'附件一之1-開班數'!$A$6:$B$65,2,0)&amp;"、"&amp;VLOOKUP(F46,'附件一之1-開班數'!$A$6:$B$65,2,0),IF(COUNT(E46:I46)=3,VLOOKUP(E46,'附件一之1-開班數'!$A$6:$B$65,2,0)&amp;"、"&amp;VLOOKUP(F46,'附件一之1-開班數'!$A$6:$B$65,2,0)&amp;"、"&amp;VLOOKUP(G46,'附件一之1-開班數'!$A$6:$B$65,2,0),IF(COUNT(E46:I46)=4,VLOOKUP(E46,'附件一之1-開班數'!$A$6:$B$65,2,0)&amp;"、"&amp;VLOOKUP(F46,'附件一之1-開班數'!$A$6:$B$65,2,0)&amp;"、"&amp;VLOOKUP(G46,'附件一之1-開班數'!$A$6:$B$65,2,0)&amp;"、"&amp;VLOOKUP(H46,'附件一之1-開班數'!$A$6:$B$65,2,0),IF(COUNT(E46:I46)=5,VLOOKUP(E46,'附件一之1-開班數'!$A$6:$B$65,2,0)&amp;"、"&amp;VLOOKUP(F46,'附件一之1-開班數'!$A$6:$B$65,2,0)&amp;"、"&amp;VLOOKUP(G46,'附件一之1-開班數'!$A$6:$B$65,2,0)&amp;"、"&amp;VLOOKUP(H46,'附件一之1-開班數'!$A$6:$B$65,2,0)&amp;"、"&amp;VLOOKUP(I46,'附件一之1-開班數'!$A$6:$B$65,2,0),IF(D46="","","學生無班級"))))))),"有班級不存在,或跳格輸入")</f>
        <v/>
      </c>
      <c r="K46" s="16"/>
      <c r="L46" s="16"/>
      <c r="M46" s="16"/>
      <c r="N46" s="16"/>
      <c r="O46" s="16"/>
      <c r="P46" s="16"/>
      <c r="Q46" s="16"/>
      <c r="R46" s="16"/>
      <c r="S46" s="145">
        <f t="shared" si="3"/>
        <v>1</v>
      </c>
      <c r="T46" s="145">
        <f t="shared" si="4"/>
        <v>1</v>
      </c>
      <c r="U46" s="10">
        <f t="shared" si="2"/>
        <v>1</v>
      </c>
      <c r="V46" s="10">
        <f t="shared" si="5"/>
        <v>1</v>
      </c>
      <c r="W46" s="10">
        <f t="shared" si="6"/>
        <v>3</v>
      </c>
    </row>
    <row r="47" spans="1:23">
      <c r="A47" s="149" t="str">
        <f t="shared" si="1"/>
        <v/>
      </c>
      <c r="B47" s="16"/>
      <c r="C47" s="16"/>
      <c r="D47" s="16"/>
      <c r="E47" s="16"/>
      <c r="F47" s="16"/>
      <c r="G47" s="16"/>
      <c r="H47" s="16"/>
      <c r="I47" s="16"/>
      <c r="J47" s="150" t="str">
        <f>IFERROR(IF(COUNTIF(E47:I47,E47)+COUNTIF(E47:I47,F47)+COUNTIF(E47:I47,G47)+COUNTIF(E47:I47,H47)+COUNTIF(E47:I47,I47)-COUNT(E47:I47)&lt;&gt;0,"學生班級重複",IF(COUNT(E47:I47)=1,VLOOKUP(E47,'附件一之1-開班數'!$A$6:$B$65,2,0),IF(COUNT(E47:I47)=2,VLOOKUP(E47,'附件一之1-開班數'!$A$6:$B$65,2,0)&amp;"、"&amp;VLOOKUP(F47,'附件一之1-開班數'!$A$6:$B$65,2,0),IF(COUNT(E47:I47)=3,VLOOKUP(E47,'附件一之1-開班數'!$A$6:$B$65,2,0)&amp;"、"&amp;VLOOKUP(F47,'附件一之1-開班數'!$A$6:$B$65,2,0)&amp;"、"&amp;VLOOKUP(G47,'附件一之1-開班數'!$A$6:$B$65,2,0),IF(COUNT(E47:I47)=4,VLOOKUP(E47,'附件一之1-開班數'!$A$6:$B$65,2,0)&amp;"、"&amp;VLOOKUP(F47,'附件一之1-開班數'!$A$6:$B$65,2,0)&amp;"、"&amp;VLOOKUP(G47,'附件一之1-開班數'!$A$6:$B$65,2,0)&amp;"、"&amp;VLOOKUP(H47,'附件一之1-開班數'!$A$6:$B$65,2,0),IF(COUNT(E47:I47)=5,VLOOKUP(E47,'附件一之1-開班數'!$A$6:$B$65,2,0)&amp;"、"&amp;VLOOKUP(F47,'附件一之1-開班數'!$A$6:$B$65,2,0)&amp;"、"&amp;VLOOKUP(G47,'附件一之1-開班數'!$A$6:$B$65,2,0)&amp;"、"&amp;VLOOKUP(H47,'附件一之1-開班數'!$A$6:$B$65,2,0)&amp;"、"&amp;VLOOKUP(I47,'附件一之1-開班數'!$A$6:$B$65,2,0),IF(D47="","","學生無班級"))))))),"有班級不存在,或跳格輸入")</f>
        <v/>
      </c>
      <c r="K47" s="16"/>
      <c r="L47" s="16"/>
      <c r="M47" s="16"/>
      <c r="N47" s="16"/>
      <c r="O47" s="16"/>
      <c r="P47" s="16"/>
      <c r="Q47" s="16"/>
      <c r="R47" s="16"/>
      <c r="S47" s="145">
        <f t="shared" si="3"/>
        <v>1</v>
      </c>
      <c r="T47" s="145">
        <f t="shared" si="4"/>
        <v>1</v>
      </c>
      <c r="U47" s="10">
        <f t="shared" si="2"/>
        <v>1</v>
      </c>
      <c r="V47" s="10">
        <f t="shared" si="5"/>
        <v>1</v>
      </c>
      <c r="W47" s="10">
        <f t="shared" si="6"/>
        <v>3</v>
      </c>
    </row>
    <row r="48" spans="1:23">
      <c r="A48" s="149" t="str">
        <f t="shared" si="1"/>
        <v/>
      </c>
      <c r="B48" s="16"/>
      <c r="C48" s="16"/>
      <c r="D48" s="16"/>
      <c r="E48" s="16"/>
      <c r="F48" s="16"/>
      <c r="G48" s="16"/>
      <c r="H48" s="16"/>
      <c r="I48" s="16"/>
      <c r="J48" s="150" t="str">
        <f>IFERROR(IF(COUNTIF(E48:I48,E48)+COUNTIF(E48:I48,F48)+COUNTIF(E48:I48,G48)+COUNTIF(E48:I48,H48)+COUNTIF(E48:I48,I48)-COUNT(E48:I48)&lt;&gt;0,"學生班級重複",IF(COUNT(E48:I48)=1,VLOOKUP(E48,'附件一之1-開班數'!$A$6:$B$65,2,0),IF(COUNT(E48:I48)=2,VLOOKUP(E48,'附件一之1-開班數'!$A$6:$B$65,2,0)&amp;"、"&amp;VLOOKUP(F48,'附件一之1-開班數'!$A$6:$B$65,2,0),IF(COUNT(E48:I48)=3,VLOOKUP(E48,'附件一之1-開班數'!$A$6:$B$65,2,0)&amp;"、"&amp;VLOOKUP(F48,'附件一之1-開班數'!$A$6:$B$65,2,0)&amp;"、"&amp;VLOOKUP(G48,'附件一之1-開班數'!$A$6:$B$65,2,0),IF(COUNT(E48:I48)=4,VLOOKUP(E48,'附件一之1-開班數'!$A$6:$B$65,2,0)&amp;"、"&amp;VLOOKUP(F48,'附件一之1-開班數'!$A$6:$B$65,2,0)&amp;"、"&amp;VLOOKUP(G48,'附件一之1-開班數'!$A$6:$B$65,2,0)&amp;"、"&amp;VLOOKUP(H48,'附件一之1-開班數'!$A$6:$B$65,2,0),IF(COUNT(E48:I48)=5,VLOOKUP(E48,'附件一之1-開班數'!$A$6:$B$65,2,0)&amp;"、"&amp;VLOOKUP(F48,'附件一之1-開班數'!$A$6:$B$65,2,0)&amp;"、"&amp;VLOOKUP(G48,'附件一之1-開班數'!$A$6:$B$65,2,0)&amp;"、"&amp;VLOOKUP(H48,'附件一之1-開班數'!$A$6:$B$65,2,0)&amp;"、"&amp;VLOOKUP(I48,'附件一之1-開班數'!$A$6:$B$65,2,0),IF(D48="","","學生無班級"))))))),"有班級不存在,或跳格輸入")</f>
        <v/>
      </c>
      <c r="K48" s="16"/>
      <c r="L48" s="16"/>
      <c r="M48" s="16"/>
      <c r="N48" s="16"/>
      <c r="O48" s="16"/>
      <c r="P48" s="16"/>
      <c r="Q48" s="16"/>
      <c r="R48" s="16"/>
      <c r="S48" s="145">
        <f t="shared" si="3"/>
        <v>1</v>
      </c>
      <c r="T48" s="145">
        <f t="shared" si="4"/>
        <v>1</v>
      </c>
      <c r="U48" s="10">
        <f t="shared" si="2"/>
        <v>1</v>
      </c>
      <c r="V48" s="10">
        <f t="shared" si="5"/>
        <v>1</v>
      </c>
      <c r="W48" s="10">
        <f t="shared" si="6"/>
        <v>3</v>
      </c>
    </row>
    <row r="49" spans="1:23">
      <c r="A49" s="149" t="str">
        <f t="shared" si="1"/>
        <v/>
      </c>
      <c r="B49" s="16"/>
      <c r="C49" s="16"/>
      <c r="D49" s="16"/>
      <c r="E49" s="16"/>
      <c r="F49" s="16"/>
      <c r="G49" s="16"/>
      <c r="H49" s="16"/>
      <c r="I49" s="16"/>
      <c r="J49" s="150" t="str">
        <f>IFERROR(IF(COUNTIF(E49:I49,E49)+COUNTIF(E49:I49,F49)+COUNTIF(E49:I49,G49)+COUNTIF(E49:I49,H49)+COUNTIF(E49:I49,I49)-COUNT(E49:I49)&lt;&gt;0,"學生班級重複",IF(COUNT(E49:I49)=1,VLOOKUP(E49,'附件一之1-開班數'!$A$6:$B$65,2,0),IF(COUNT(E49:I49)=2,VLOOKUP(E49,'附件一之1-開班數'!$A$6:$B$65,2,0)&amp;"、"&amp;VLOOKUP(F49,'附件一之1-開班數'!$A$6:$B$65,2,0),IF(COUNT(E49:I49)=3,VLOOKUP(E49,'附件一之1-開班數'!$A$6:$B$65,2,0)&amp;"、"&amp;VLOOKUP(F49,'附件一之1-開班數'!$A$6:$B$65,2,0)&amp;"、"&amp;VLOOKUP(G49,'附件一之1-開班數'!$A$6:$B$65,2,0),IF(COUNT(E49:I49)=4,VLOOKUP(E49,'附件一之1-開班數'!$A$6:$B$65,2,0)&amp;"、"&amp;VLOOKUP(F49,'附件一之1-開班數'!$A$6:$B$65,2,0)&amp;"、"&amp;VLOOKUP(G49,'附件一之1-開班數'!$A$6:$B$65,2,0)&amp;"、"&amp;VLOOKUP(H49,'附件一之1-開班數'!$A$6:$B$65,2,0),IF(COUNT(E49:I49)=5,VLOOKUP(E49,'附件一之1-開班數'!$A$6:$B$65,2,0)&amp;"、"&amp;VLOOKUP(F49,'附件一之1-開班數'!$A$6:$B$65,2,0)&amp;"、"&amp;VLOOKUP(G49,'附件一之1-開班數'!$A$6:$B$65,2,0)&amp;"、"&amp;VLOOKUP(H49,'附件一之1-開班數'!$A$6:$B$65,2,0)&amp;"、"&amp;VLOOKUP(I49,'附件一之1-開班數'!$A$6:$B$65,2,0),IF(D49="","","學生無班級"))))))),"有班級不存在,或跳格輸入")</f>
        <v/>
      </c>
      <c r="K49" s="16"/>
      <c r="L49" s="16"/>
      <c r="M49" s="16"/>
      <c r="N49" s="16"/>
      <c r="O49" s="16"/>
      <c r="P49" s="16"/>
      <c r="Q49" s="16"/>
      <c r="R49" s="16"/>
      <c r="S49" s="145">
        <f t="shared" si="3"/>
        <v>1</v>
      </c>
      <c r="T49" s="145">
        <f t="shared" si="4"/>
        <v>1</v>
      </c>
      <c r="U49" s="10">
        <f t="shared" si="2"/>
        <v>1</v>
      </c>
      <c r="V49" s="10">
        <f t="shared" si="5"/>
        <v>1</v>
      </c>
      <c r="W49" s="10">
        <f t="shared" si="6"/>
        <v>3</v>
      </c>
    </row>
    <row r="50" spans="1:23">
      <c r="A50" s="149" t="str">
        <f t="shared" si="1"/>
        <v/>
      </c>
      <c r="B50" s="16"/>
      <c r="C50" s="16"/>
      <c r="D50" s="16"/>
      <c r="E50" s="16"/>
      <c r="F50" s="16"/>
      <c r="G50" s="16"/>
      <c r="H50" s="16"/>
      <c r="I50" s="16"/>
      <c r="J50" s="150" t="str">
        <f>IFERROR(IF(COUNTIF(E50:I50,E50)+COUNTIF(E50:I50,F50)+COUNTIF(E50:I50,G50)+COUNTIF(E50:I50,H50)+COUNTIF(E50:I50,I50)-COUNT(E50:I50)&lt;&gt;0,"學生班級重複",IF(COUNT(E50:I50)=1,VLOOKUP(E50,'附件一之1-開班數'!$A$6:$B$65,2,0),IF(COUNT(E50:I50)=2,VLOOKUP(E50,'附件一之1-開班數'!$A$6:$B$65,2,0)&amp;"、"&amp;VLOOKUP(F50,'附件一之1-開班數'!$A$6:$B$65,2,0),IF(COUNT(E50:I50)=3,VLOOKUP(E50,'附件一之1-開班數'!$A$6:$B$65,2,0)&amp;"、"&amp;VLOOKUP(F50,'附件一之1-開班數'!$A$6:$B$65,2,0)&amp;"、"&amp;VLOOKUP(G50,'附件一之1-開班數'!$A$6:$B$65,2,0),IF(COUNT(E50:I50)=4,VLOOKUP(E50,'附件一之1-開班數'!$A$6:$B$65,2,0)&amp;"、"&amp;VLOOKUP(F50,'附件一之1-開班數'!$A$6:$B$65,2,0)&amp;"、"&amp;VLOOKUP(G50,'附件一之1-開班數'!$A$6:$B$65,2,0)&amp;"、"&amp;VLOOKUP(H50,'附件一之1-開班數'!$A$6:$B$65,2,0),IF(COUNT(E50:I50)=5,VLOOKUP(E50,'附件一之1-開班數'!$A$6:$B$65,2,0)&amp;"、"&amp;VLOOKUP(F50,'附件一之1-開班數'!$A$6:$B$65,2,0)&amp;"、"&amp;VLOOKUP(G50,'附件一之1-開班數'!$A$6:$B$65,2,0)&amp;"、"&amp;VLOOKUP(H50,'附件一之1-開班數'!$A$6:$B$65,2,0)&amp;"、"&amp;VLOOKUP(I50,'附件一之1-開班數'!$A$6:$B$65,2,0),IF(D50="","","學生無班級"))))))),"有班級不存在,或跳格輸入")</f>
        <v/>
      </c>
      <c r="K50" s="16"/>
      <c r="L50" s="16"/>
      <c r="M50" s="16"/>
      <c r="N50" s="16"/>
      <c r="O50" s="16"/>
      <c r="P50" s="16"/>
      <c r="Q50" s="16"/>
      <c r="R50" s="16"/>
      <c r="S50" s="145">
        <f t="shared" si="3"/>
        <v>1</v>
      </c>
      <c r="T50" s="145">
        <f t="shared" si="4"/>
        <v>1</v>
      </c>
      <c r="U50" s="10">
        <f t="shared" si="2"/>
        <v>1</v>
      </c>
      <c r="V50" s="10">
        <f t="shared" si="5"/>
        <v>1</v>
      </c>
      <c r="W50" s="10">
        <f t="shared" si="6"/>
        <v>3</v>
      </c>
    </row>
    <row r="51" spans="1:23">
      <c r="A51" s="149" t="str">
        <f t="shared" si="1"/>
        <v/>
      </c>
      <c r="B51" s="16"/>
      <c r="C51" s="16"/>
      <c r="D51" s="16"/>
      <c r="E51" s="16"/>
      <c r="F51" s="16"/>
      <c r="G51" s="16"/>
      <c r="H51" s="16"/>
      <c r="I51" s="16"/>
      <c r="J51" s="150" t="str">
        <f>IFERROR(IF(COUNTIF(E51:I51,E51)+COUNTIF(E51:I51,F51)+COUNTIF(E51:I51,G51)+COUNTIF(E51:I51,H51)+COUNTIF(E51:I51,I51)-COUNT(E51:I51)&lt;&gt;0,"學生班級重複",IF(COUNT(E51:I51)=1,VLOOKUP(E51,'附件一之1-開班數'!$A$6:$B$65,2,0),IF(COUNT(E51:I51)=2,VLOOKUP(E51,'附件一之1-開班數'!$A$6:$B$65,2,0)&amp;"、"&amp;VLOOKUP(F51,'附件一之1-開班數'!$A$6:$B$65,2,0),IF(COUNT(E51:I51)=3,VLOOKUP(E51,'附件一之1-開班數'!$A$6:$B$65,2,0)&amp;"、"&amp;VLOOKUP(F51,'附件一之1-開班數'!$A$6:$B$65,2,0)&amp;"、"&amp;VLOOKUP(G51,'附件一之1-開班數'!$A$6:$B$65,2,0),IF(COUNT(E51:I51)=4,VLOOKUP(E51,'附件一之1-開班數'!$A$6:$B$65,2,0)&amp;"、"&amp;VLOOKUP(F51,'附件一之1-開班數'!$A$6:$B$65,2,0)&amp;"、"&amp;VLOOKUP(G51,'附件一之1-開班數'!$A$6:$B$65,2,0)&amp;"、"&amp;VLOOKUP(H51,'附件一之1-開班數'!$A$6:$B$65,2,0),IF(COUNT(E51:I51)=5,VLOOKUP(E51,'附件一之1-開班數'!$A$6:$B$65,2,0)&amp;"、"&amp;VLOOKUP(F51,'附件一之1-開班數'!$A$6:$B$65,2,0)&amp;"、"&amp;VLOOKUP(G51,'附件一之1-開班數'!$A$6:$B$65,2,0)&amp;"、"&amp;VLOOKUP(H51,'附件一之1-開班數'!$A$6:$B$65,2,0)&amp;"、"&amp;VLOOKUP(I51,'附件一之1-開班數'!$A$6:$B$65,2,0),IF(D51="","","學生無班級"))))))),"有班級不存在,或跳格輸入")</f>
        <v/>
      </c>
      <c r="K51" s="16"/>
      <c r="L51" s="16"/>
      <c r="M51" s="16"/>
      <c r="N51" s="16"/>
      <c r="O51" s="16"/>
      <c r="P51" s="16"/>
      <c r="Q51" s="16"/>
      <c r="R51" s="16"/>
      <c r="S51" s="145">
        <f t="shared" si="3"/>
        <v>1</v>
      </c>
      <c r="T51" s="145">
        <f t="shared" si="4"/>
        <v>1</v>
      </c>
      <c r="U51" s="10">
        <f t="shared" si="2"/>
        <v>1</v>
      </c>
      <c r="V51" s="10">
        <f t="shared" si="5"/>
        <v>1</v>
      </c>
      <c r="W51" s="10">
        <f t="shared" si="6"/>
        <v>3</v>
      </c>
    </row>
    <row r="52" spans="1:23">
      <c r="A52" s="149" t="str">
        <f t="shared" si="1"/>
        <v/>
      </c>
      <c r="B52" s="16"/>
      <c r="C52" s="16"/>
      <c r="D52" s="16"/>
      <c r="E52" s="16"/>
      <c r="F52" s="16"/>
      <c r="G52" s="16"/>
      <c r="H52" s="16"/>
      <c r="I52" s="16"/>
      <c r="J52" s="150" t="str">
        <f>IFERROR(IF(COUNTIF(E52:I52,E52)+COUNTIF(E52:I52,F52)+COUNTIF(E52:I52,G52)+COUNTIF(E52:I52,H52)+COUNTIF(E52:I52,I52)-COUNT(E52:I52)&lt;&gt;0,"學生班級重複",IF(COUNT(E52:I52)=1,VLOOKUP(E52,'附件一之1-開班數'!$A$6:$B$65,2,0),IF(COUNT(E52:I52)=2,VLOOKUP(E52,'附件一之1-開班數'!$A$6:$B$65,2,0)&amp;"、"&amp;VLOOKUP(F52,'附件一之1-開班數'!$A$6:$B$65,2,0),IF(COUNT(E52:I52)=3,VLOOKUP(E52,'附件一之1-開班數'!$A$6:$B$65,2,0)&amp;"、"&amp;VLOOKUP(F52,'附件一之1-開班數'!$A$6:$B$65,2,0)&amp;"、"&amp;VLOOKUP(G52,'附件一之1-開班數'!$A$6:$B$65,2,0),IF(COUNT(E52:I52)=4,VLOOKUP(E52,'附件一之1-開班數'!$A$6:$B$65,2,0)&amp;"、"&amp;VLOOKUP(F52,'附件一之1-開班數'!$A$6:$B$65,2,0)&amp;"、"&amp;VLOOKUP(G52,'附件一之1-開班數'!$A$6:$B$65,2,0)&amp;"、"&amp;VLOOKUP(H52,'附件一之1-開班數'!$A$6:$B$65,2,0),IF(COUNT(E52:I52)=5,VLOOKUP(E52,'附件一之1-開班數'!$A$6:$B$65,2,0)&amp;"、"&amp;VLOOKUP(F52,'附件一之1-開班數'!$A$6:$B$65,2,0)&amp;"、"&amp;VLOOKUP(G52,'附件一之1-開班數'!$A$6:$B$65,2,0)&amp;"、"&amp;VLOOKUP(H52,'附件一之1-開班數'!$A$6:$B$65,2,0)&amp;"、"&amp;VLOOKUP(I52,'附件一之1-開班數'!$A$6:$B$65,2,0),IF(D52="","","學生無班級"))))))),"有班級不存在,或跳格輸入")</f>
        <v/>
      </c>
      <c r="K52" s="16"/>
      <c r="L52" s="16"/>
      <c r="M52" s="16"/>
      <c r="N52" s="16"/>
      <c r="O52" s="16"/>
      <c r="P52" s="16"/>
      <c r="Q52" s="16"/>
      <c r="R52" s="16"/>
      <c r="S52" s="145">
        <f t="shared" si="3"/>
        <v>1</v>
      </c>
      <c r="T52" s="145">
        <f t="shared" si="4"/>
        <v>1</v>
      </c>
      <c r="U52" s="10">
        <f t="shared" si="2"/>
        <v>1</v>
      </c>
      <c r="V52" s="10">
        <f t="shared" si="5"/>
        <v>1</v>
      </c>
      <c r="W52" s="10">
        <f t="shared" si="6"/>
        <v>3</v>
      </c>
    </row>
    <row r="53" spans="1:23">
      <c r="A53" s="149" t="str">
        <f t="shared" si="1"/>
        <v/>
      </c>
      <c r="B53" s="16"/>
      <c r="C53" s="16"/>
      <c r="D53" s="16"/>
      <c r="E53" s="16"/>
      <c r="F53" s="16"/>
      <c r="G53" s="16"/>
      <c r="H53" s="16"/>
      <c r="I53" s="16"/>
      <c r="J53" s="150" t="str">
        <f>IFERROR(IF(COUNTIF(E53:I53,E53)+COUNTIF(E53:I53,F53)+COUNTIF(E53:I53,G53)+COUNTIF(E53:I53,H53)+COUNTIF(E53:I53,I53)-COUNT(E53:I53)&lt;&gt;0,"學生班級重複",IF(COUNT(E53:I53)=1,VLOOKUP(E53,'附件一之1-開班數'!$A$6:$B$65,2,0),IF(COUNT(E53:I53)=2,VLOOKUP(E53,'附件一之1-開班數'!$A$6:$B$65,2,0)&amp;"、"&amp;VLOOKUP(F53,'附件一之1-開班數'!$A$6:$B$65,2,0),IF(COUNT(E53:I53)=3,VLOOKUP(E53,'附件一之1-開班數'!$A$6:$B$65,2,0)&amp;"、"&amp;VLOOKUP(F53,'附件一之1-開班數'!$A$6:$B$65,2,0)&amp;"、"&amp;VLOOKUP(G53,'附件一之1-開班數'!$A$6:$B$65,2,0),IF(COUNT(E53:I53)=4,VLOOKUP(E53,'附件一之1-開班數'!$A$6:$B$65,2,0)&amp;"、"&amp;VLOOKUP(F53,'附件一之1-開班數'!$A$6:$B$65,2,0)&amp;"、"&amp;VLOOKUP(G53,'附件一之1-開班數'!$A$6:$B$65,2,0)&amp;"、"&amp;VLOOKUP(H53,'附件一之1-開班數'!$A$6:$B$65,2,0),IF(COUNT(E53:I53)=5,VLOOKUP(E53,'附件一之1-開班數'!$A$6:$B$65,2,0)&amp;"、"&amp;VLOOKUP(F53,'附件一之1-開班數'!$A$6:$B$65,2,0)&amp;"、"&amp;VLOOKUP(G53,'附件一之1-開班數'!$A$6:$B$65,2,0)&amp;"、"&amp;VLOOKUP(H53,'附件一之1-開班數'!$A$6:$B$65,2,0)&amp;"、"&amp;VLOOKUP(I53,'附件一之1-開班數'!$A$6:$B$65,2,0),IF(D53="","","學生無班級"))))))),"有班級不存在,或跳格輸入")</f>
        <v/>
      </c>
      <c r="K53" s="16"/>
      <c r="L53" s="16"/>
      <c r="M53" s="16"/>
      <c r="N53" s="16"/>
      <c r="O53" s="16"/>
      <c r="P53" s="16"/>
      <c r="Q53" s="16"/>
      <c r="R53" s="16"/>
      <c r="S53" s="145">
        <f t="shared" si="3"/>
        <v>1</v>
      </c>
      <c r="T53" s="145">
        <f t="shared" si="4"/>
        <v>1</v>
      </c>
      <c r="U53" s="10">
        <f t="shared" si="2"/>
        <v>1</v>
      </c>
      <c r="V53" s="10">
        <f t="shared" si="5"/>
        <v>1</v>
      </c>
      <c r="W53" s="10">
        <f t="shared" si="6"/>
        <v>3</v>
      </c>
    </row>
    <row r="54" spans="1:23">
      <c r="A54" s="149" t="str">
        <f t="shared" si="1"/>
        <v/>
      </c>
      <c r="B54" s="16"/>
      <c r="C54" s="16"/>
      <c r="D54" s="16"/>
      <c r="E54" s="16"/>
      <c r="F54" s="16"/>
      <c r="G54" s="16"/>
      <c r="H54" s="16"/>
      <c r="I54" s="16"/>
      <c r="J54" s="150" t="str">
        <f>IFERROR(IF(COUNTIF(E54:I54,E54)+COUNTIF(E54:I54,F54)+COUNTIF(E54:I54,G54)+COUNTIF(E54:I54,H54)+COUNTIF(E54:I54,I54)-COUNT(E54:I54)&lt;&gt;0,"學生班級重複",IF(COUNT(E54:I54)=1,VLOOKUP(E54,'附件一之1-開班數'!$A$6:$B$65,2,0),IF(COUNT(E54:I54)=2,VLOOKUP(E54,'附件一之1-開班數'!$A$6:$B$65,2,0)&amp;"、"&amp;VLOOKUP(F54,'附件一之1-開班數'!$A$6:$B$65,2,0),IF(COUNT(E54:I54)=3,VLOOKUP(E54,'附件一之1-開班數'!$A$6:$B$65,2,0)&amp;"、"&amp;VLOOKUP(F54,'附件一之1-開班數'!$A$6:$B$65,2,0)&amp;"、"&amp;VLOOKUP(G54,'附件一之1-開班數'!$A$6:$B$65,2,0),IF(COUNT(E54:I54)=4,VLOOKUP(E54,'附件一之1-開班數'!$A$6:$B$65,2,0)&amp;"、"&amp;VLOOKUP(F54,'附件一之1-開班數'!$A$6:$B$65,2,0)&amp;"、"&amp;VLOOKUP(G54,'附件一之1-開班數'!$A$6:$B$65,2,0)&amp;"、"&amp;VLOOKUP(H54,'附件一之1-開班數'!$A$6:$B$65,2,0),IF(COUNT(E54:I54)=5,VLOOKUP(E54,'附件一之1-開班數'!$A$6:$B$65,2,0)&amp;"、"&amp;VLOOKUP(F54,'附件一之1-開班數'!$A$6:$B$65,2,0)&amp;"、"&amp;VLOOKUP(G54,'附件一之1-開班數'!$A$6:$B$65,2,0)&amp;"、"&amp;VLOOKUP(H54,'附件一之1-開班數'!$A$6:$B$65,2,0)&amp;"、"&amp;VLOOKUP(I54,'附件一之1-開班數'!$A$6:$B$65,2,0),IF(D54="","","學生無班級"))))))),"有班級不存在,或跳格輸入")</f>
        <v/>
      </c>
      <c r="K54" s="16"/>
      <c r="L54" s="16"/>
      <c r="M54" s="16"/>
      <c r="N54" s="16"/>
      <c r="O54" s="16"/>
      <c r="P54" s="16"/>
      <c r="Q54" s="16"/>
      <c r="R54" s="16"/>
      <c r="S54" s="145">
        <f t="shared" si="3"/>
        <v>1</v>
      </c>
      <c r="T54" s="145">
        <f t="shared" si="4"/>
        <v>1</v>
      </c>
      <c r="U54" s="10">
        <f t="shared" si="2"/>
        <v>1</v>
      </c>
      <c r="V54" s="10">
        <f t="shared" si="5"/>
        <v>1</v>
      </c>
      <c r="W54" s="10">
        <f t="shared" si="6"/>
        <v>3</v>
      </c>
    </row>
    <row r="55" spans="1:23">
      <c r="A55" s="149" t="str">
        <f t="shared" si="1"/>
        <v/>
      </c>
      <c r="B55" s="16"/>
      <c r="C55" s="16"/>
      <c r="D55" s="16"/>
      <c r="E55" s="16"/>
      <c r="F55" s="16"/>
      <c r="G55" s="16"/>
      <c r="H55" s="16"/>
      <c r="I55" s="16"/>
      <c r="J55" s="150" t="str">
        <f>IFERROR(IF(COUNTIF(E55:I55,E55)+COUNTIF(E55:I55,F55)+COUNTIF(E55:I55,G55)+COUNTIF(E55:I55,H55)+COUNTIF(E55:I55,I55)-COUNT(E55:I55)&lt;&gt;0,"學生班級重複",IF(COUNT(E55:I55)=1,VLOOKUP(E55,'附件一之1-開班數'!$A$6:$B$65,2,0),IF(COUNT(E55:I55)=2,VLOOKUP(E55,'附件一之1-開班數'!$A$6:$B$65,2,0)&amp;"、"&amp;VLOOKUP(F55,'附件一之1-開班數'!$A$6:$B$65,2,0),IF(COUNT(E55:I55)=3,VLOOKUP(E55,'附件一之1-開班數'!$A$6:$B$65,2,0)&amp;"、"&amp;VLOOKUP(F55,'附件一之1-開班數'!$A$6:$B$65,2,0)&amp;"、"&amp;VLOOKUP(G55,'附件一之1-開班數'!$A$6:$B$65,2,0),IF(COUNT(E55:I55)=4,VLOOKUP(E55,'附件一之1-開班數'!$A$6:$B$65,2,0)&amp;"、"&amp;VLOOKUP(F55,'附件一之1-開班數'!$A$6:$B$65,2,0)&amp;"、"&amp;VLOOKUP(G55,'附件一之1-開班數'!$A$6:$B$65,2,0)&amp;"、"&amp;VLOOKUP(H55,'附件一之1-開班數'!$A$6:$B$65,2,0),IF(COUNT(E55:I55)=5,VLOOKUP(E55,'附件一之1-開班數'!$A$6:$B$65,2,0)&amp;"、"&amp;VLOOKUP(F55,'附件一之1-開班數'!$A$6:$B$65,2,0)&amp;"、"&amp;VLOOKUP(G55,'附件一之1-開班數'!$A$6:$B$65,2,0)&amp;"、"&amp;VLOOKUP(H55,'附件一之1-開班數'!$A$6:$B$65,2,0)&amp;"、"&amp;VLOOKUP(I55,'附件一之1-開班數'!$A$6:$B$65,2,0),IF(D55="","","學生無班級"))))))),"有班級不存在,或跳格輸入")</f>
        <v/>
      </c>
      <c r="K55" s="16"/>
      <c r="L55" s="16"/>
      <c r="M55" s="16"/>
      <c r="N55" s="16"/>
      <c r="O55" s="16"/>
      <c r="P55" s="16"/>
      <c r="Q55" s="16"/>
      <c r="R55" s="16"/>
      <c r="S55" s="145">
        <f t="shared" si="3"/>
        <v>1</v>
      </c>
      <c r="T55" s="145">
        <f t="shared" si="4"/>
        <v>1</v>
      </c>
      <c r="U55" s="10">
        <f t="shared" si="2"/>
        <v>1</v>
      </c>
      <c r="V55" s="10">
        <f t="shared" si="5"/>
        <v>1</v>
      </c>
      <c r="W55" s="10">
        <f t="shared" si="6"/>
        <v>3</v>
      </c>
    </row>
    <row r="56" spans="1:23">
      <c r="A56" s="149" t="str">
        <f t="shared" si="1"/>
        <v/>
      </c>
      <c r="B56" s="16"/>
      <c r="C56" s="16"/>
      <c r="D56" s="16"/>
      <c r="E56" s="16"/>
      <c r="F56" s="16"/>
      <c r="G56" s="16"/>
      <c r="H56" s="16"/>
      <c r="I56" s="16"/>
      <c r="J56" s="150" t="str">
        <f>IFERROR(IF(COUNTIF(E56:I56,E56)+COUNTIF(E56:I56,F56)+COUNTIF(E56:I56,G56)+COUNTIF(E56:I56,H56)+COUNTIF(E56:I56,I56)-COUNT(E56:I56)&lt;&gt;0,"學生班級重複",IF(COUNT(E56:I56)=1,VLOOKUP(E56,'附件一之1-開班數'!$A$6:$B$65,2,0),IF(COUNT(E56:I56)=2,VLOOKUP(E56,'附件一之1-開班數'!$A$6:$B$65,2,0)&amp;"、"&amp;VLOOKUP(F56,'附件一之1-開班數'!$A$6:$B$65,2,0),IF(COUNT(E56:I56)=3,VLOOKUP(E56,'附件一之1-開班數'!$A$6:$B$65,2,0)&amp;"、"&amp;VLOOKUP(F56,'附件一之1-開班數'!$A$6:$B$65,2,0)&amp;"、"&amp;VLOOKUP(G56,'附件一之1-開班數'!$A$6:$B$65,2,0),IF(COUNT(E56:I56)=4,VLOOKUP(E56,'附件一之1-開班數'!$A$6:$B$65,2,0)&amp;"、"&amp;VLOOKUP(F56,'附件一之1-開班數'!$A$6:$B$65,2,0)&amp;"、"&amp;VLOOKUP(G56,'附件一之1-開班數'!$A$6:$B$65,2,0)&amp;"、"&amp;VLOOKUP(H56,'附件一之1-開班數'!$A$6:$B$65,2,0),IF(COUNT(E56:I56)=5,VLOOKUP(E56,'附件一之1-開班數'!$A$6:$B$65,2,0)&amp;"、"&amp;VLOOKUP(F56,'附件一之1-開班數'!$A$6:$B$65,2,0)&amp;"、"&amp;VLOOKUP(G56,'附件一之1-開班數'!$A$6:$B$65,2,0)&amp;"、"&amp;VLOOKUP(H56,'附件一之1-開班數'!$A$6:$B$65,2,0)&amp;"、"&amp;VLOOKUP(I56,'附件一之1-開班數'!$A$6:$B$65,2,0),IF(D56="","","學生無班級"))))))),"有班級不存在,或跳格輸入")</f>
        <v/>
      </c>
      <c r="K56" s="16"/>
      <c r="L56" s="16"/>
      <c r="M56" s="16"/>
      <c r="N56" s="16"/>
      <c r="O56" s="16"/>
      <c r="P56" s="16"/>
      <c r="Q56" s="16"/>
      <c r="R56" s="16"/>
      <c r="S56" s="145">
        <f t="shared" si="3"/>
        <v>1</v>
      </c>
      <c r="T56" s="145">
        <f t="shared" si="4"/>
        <v>1</v>
      </c>
      <c r="U56" s="10">
        <f t="shared" si="2"/>
        <v>1</v>
      </c>
      <c r="V56" s="10">
        <f t="shared" si="5"/>
        <v>1</v>
      </c>
      <c r="W56" s="10">
        <f t="shared" si="6"/>
        <v>3</v>
      </c>
    </row>
    <row r="57" spans="1:23">
      <c r="A57" s="149" t="str">
        <f t="shared" si="1"/>
        <v/>
      </c>
      <c r="B57" s="16"/>
      <c r="C57" s="16"/>
      <c r="D57" s="16"/>
      <c r="E57" s="16"/>
      <c r="F57" s="16"/>
      <c r="G57" s="16"/>
      <c r="H57" s="16"/>
      <c r="I57" s="16"/>
      <c r="J57" s="150" t="str">
        <f>IFERROR(IF(COUNTIF(E57:I57,E57)+COUNTIF(E57:I57,F57)+COUNTIF(E57:I57,G57)+COUNTIF(E57:I57,H57)+COUNTIF(E57:I57,I57)-COUNT(E57:I57)&lt;&gt;0,"學生班級重複",IF(COUNT(E57:I57)=1,VLOOKUP(E57,'附件一之1-開班數'!$A$6:$B$65,2,0),IF(COUNT(E57:I57)=2,VLOOKUP(E57,'附件一之1-開班數'!$A$6:$B$65,2,0)&amp;"、"&amp;VLOOKUP(F57,'附件一之1-開班數'!$A$6:$B$65,2,0),IF(COUNT(E57:I57)=3,VLOOKUP(E57,'附件一之1-開班數'!$A$6:$B$65,2,0)&amp;"、"&amp;VLOOKUP(F57,'附件一之1-開班數'!$A$6:$B$65,2,0)&amp;"、"&amp;VLOOKUP(G57,'附件一之1-開班數'!$A$6:$B$65,2,0),IF(COUNT(E57:I57)=4,VLOOKUP(E57,'附件一之1-開班數'!$A$6:$B$65,2,0)&amp;"、"&amp;VLOOKUP(F57,'附件一之1-開班數'!$A$6:$B$65,2,0)&amp;"、"&amp;VLOOKUP(G57,'附件一之1-開班數'!$A$6:$B$65,2,0)&amp;"、"&amp;VLOOKUP(H57,'附件一之1-開班數'!$A$6:$B$65,2,0),IF(COUNT(E57:I57)=5,VLOOKUP(E57,'附件一之1-開班數'!$A$6:$B$65,2,0)&amp;"、"&amp;VLOOKUP(F57,'附件一之1-開班數'!$A$6:$B$65,2,0)&amp;"、"&amp;VLOOKUP(G57,'附件一之1-開班數'!$A$6:$B$65,2,0)&amp;"、"&amp;VLOOKUP(H57,'附件一之1-開班數'!$A$6:$B$65,2,0)&amp;"、"&amp;VLOOKUP(I57,'附件一之1-開班數'!$A$6:$B$65,2,0),IF(D57="","","學生無班級"))))))),"有班級不存在,或跳格輸入")</f>
        <v/>
      </c>
      <c r="K57" s="16"/>
      <c r="L57" s="16"/>
      <c r="M57" s="16"/>
      <c r="N57" s="16"/>
      <c r="O57" s="16"/>
      <c r="P57" s="16"/>
      <c r="Q57" s="16"/>
      <c r="R57" s="16"/>
      <c r="S57" s="145">
        <f t="shared" si="3"/>
        <v>1</v>
      </c>
      <c r="T57" s="145">
        <f t="shared" si="4"/>
        <v>1</v>
      </c>
      <c r="U57" s="10">
        <f t="shared" si="2"/>
        <v>1</v>
      </c>
      <c r="V57" s="10">
        <f t="shared" si="5"/>
        <v>1</v>
      </c>
      <c r="W57" s="10">
        <f t="shared" si="6"/>
        <v>3</v>
      </c>
    </row>
    <row r="58" spans="1:23">
      <c r="A58" s="149" t="str">
        <f t="shared" si="1"/>
        <v/>
      </c>
      <c r="B58" s="16"/>
      <c r="C58" s="16"/>
      <c r="D58" s="16"/>
      <c r="E58" s="16"/>
      <c r="F58" s="16"/>
      <c r="G58" s="16"/>
      <c r="H58" s="16"/>
      <c r="I58" s="16"/>
      <c r="J58" s="150" t="str">
        <f>IFERROR(IF(COUNTIF(E58:I58,E58)+COUNTIF(E58:I58,F58)+COUNTIF(E58:I58,G58)+COUNTIF(E58:I58,H58)+COUNTIF(E58:I58,I58)-COUNT(E58:I58)&lt;&gt;0,"學生班級重複",IF(COUNT(E58:I58)=1,VLOOKUP(E58,'附件一之1-開班數'!$A$6:$B$65,2,0),IF(COUNT(E58:I58)=2,VLOOKUP(E58,'附件一之1-開班數'!$A$6:$B$65,2,0)&amp;"、"&amp;VLOOKUP(F58,'附件一之1-開班數'!$A$6:$B$65,2,0),IF(COUNT(E58:I58)=3,VLOOKUP(E58,'附件一之1-開班數'!$A$6:$B$65,2,0)&amp;"、"&amp;VLOOKUP(F58,'附件一之1-開班數'!$A$6:$B$65,2,0)&amp;"、"&amp;VLOOKUP(G58,'附件一之1-開班數'!$A$6:$B$65,2,0),IF(COUNT(E58:I58)=4,VLOOKUP(E58,'附件一之1-開班數'!$A$6:$B$65,2,0)&amp;"、"&amp;VLOOKUP(F58,'附件一之1-開班數'!$A$6:$B$65,2,0)&amp;"、"&amp;VLOOKUP(G58,'附件一之1-開班數'!$A$6:$B$65,2,0)&amp;"、"&amp;VLOOKUP(H58,'附件一之1-開班數'!$A$6:$B$65,2,0),IF(COUNT(E58:I58)=5,VLOOKUP(E58,'附件一之1-開班數'!$A$6:$B$65,2,0)&amp;"、"&amp;VLOOKUP(F58,'附件一之1-開班數'!$A$6:$B$65,2,0)&amp;"、"&amp;VLOOKUP(G58,'附件一之1-開班數'!$A$6:$B$65,2,0)&amp;"、"&amp;VLOOKUP(H58,'附件一之1-開班數'!$A$6:$B$65,2,0)&amp;"、"&amp;VLOOKUP(I58,'附件一之1-開班數'!$A$6:$B$65,2,0),IF(D58="","","學生無班級"))))))),"有班級不存在,或跳格輸入")</f>
        <v/>
      </c>
      <c r="K58" s="16"/>
      <c r="L58" s="16"/>
      <c r="M58" s="16"/>
      <c r="N58" s="16"/>
      <c r="O58" s="16"/>
      <c r="P58" s="16"/>
      <c r="Q58" s="16"/>
      <c r="R58" s="16"/>
      <c r="S58" s="145">
        <f t="shared" si="3"/>
        <v>1</v>
      </c>
      <c r="T58" s="145">
        <f t="shared" si="4"/>
        <v>1</v>
      </c>
      <c r="U58" s="10">
        <f t="shared" si="2"/>
        <v>1</v>
      </c>
      <c r="V58" s="10">
        <f t="shared" si="5"/>
        <v>1</v>
      </c>
      <c r="W58" s="10">
        <f t="shared" si="6"/>
        <v>3</v>
      </c>
    </row>
    <row r="59" spans="1:23">
      <c r="A59" s="149" t="str">
        <f t="shared" si="1"/>
        <v/>
      </c>
      <c r="B59" s="16"/>
      <c r="C59" s="16"/>
      <c r="D59" s="16"/>
      <c r="E59" s="16"/>
      <c r="F59" s="16"/>
      <c r="G59" s="16"/>
      <c r="H59" s="16"/>
      <c r="I59" s="16"/>
      <c r="J59" s="150" t="str">
        <f>IFERROR(IF(COUNTIF(E59:I59,E59)+COUNTIF(E59:I59,F59)+COUNTIF(E59:I59,G59)+COUNTIF(E59:I59,H59)+COUNTIF(E59:I59,I59)-COUNT(E59:I59)&lt;&gt;0,"學生班級重複",IF(COUNT(E59:I59)=1,VLOOKUP(E59,'附件一之1-開班數'!$A$6:$B$65,2,0),IF(COUNT(E59:I59)=2,VLOOKUP(E59,'附件一之1-開班數'!$A$6:$B$65,2,0)&amp;"、"&amp;VLOOKUP(F59,'附件一之1-開班數'!$A$6:$B$65,2,0),IF(COUNT(E59:I59)=3,VLOOKUP(E59,'附件一之1-開班數'!$A$6:$B$65,2,0)&amp;"、"&amp;VLOOKUP(F59,'附件一之1-開班數'!$A$6:$B$65,2,0)&amp;"、"&amp;VLOOKUP(G59,'附件一之1-開班數'!$A$6:$B$65,2,0),IF(COUNT(E59:I59)=4,VLOOKUP(E59,'附件一之1-開班數'!$A$6:$B$65,2,0)&amp;"、"&amp;VLOOKUP(F59,'附件一之1-開班數'!$A$6:$B$65,2,0)&amp;"、"&amp;VLOOKUP(G59,'附件一之1-開班數'!$A$6:$B$65,2,0)&amp;"、"&amp;VLOOKUP(H59,'附件一之1-開班數'!$A$6:$B$65,2,0),IF(COUNT(E59:I59)=5,VLOOKUP(E59,'附件一之1-開班數'!$A$6:$B$65,2,0)&amp;"、"&amp;VLOOKUP(F59,'附件一之1-開班數'!$A$6:$B$65,2,0)&amp;"、"&amp;VLOOKUP(G59,'附件一之1-開班數'!$A$6:$B$65,2,0)&amp;"、"&amp;VLOOKUP(H59,'附件一之1-開班數'!$A$6:$B$65,2,0)&amp;"、"&amp;VLOOKUP(I59,'附件一之1-開班數'!$A$6:$B$65,2,0),IF(D59="","","學生無班級"))))))),"有班級不存在,或跳格輸入")</f>
        <v/>
      </c>
      <c r="K59" s="16"/>
      <c r="L59" s="16"/>
      <c r="M59" s="16"/>
      <c r="N59" s="16"/>
      <c r="O59" s="16"/>
      <c r="P59" s="16"/>
      <c r="Q59" s="16"/>
      <c r="R59" s="16"/>
      <c r="S59" s="145">
        <f t="shared" si="3"/>
        <v>1</v>
      </c>
      <c r="T59" s="145">
        <f t="shared" si="4"/>
        <v>1</v>
      </c>
      <c r="U59" s="10">
        <f t="shared" si="2"/>
        <v>1</v>
      </c>
      <c r="V59" s="10">
        <f t="shared" si="5"/>
        <v>1</v>
      </c>
      <c r="W59" s="10">
        <f t="shared" si="6"/>
        <v>3</v>
      </c>
    </row>
    <row r="60" spans="1:23">
      <c r="A60" s="149" t="str">
        <f t="shared" si="1"/>
        <v/>
      </c>
      <c r="B60" s="16"/>
      <c r="C60" s="16"/>
      <c r="D60" s="16"/>
      <c r="E60" s="16"/>
      <c r="F60" s="16"/>
      <c r="G60" s="16"/>
      <c r="H60" s="16"/>
      <c r="I60" s="16"/>
      <c r="J60" s="150" t="str">
        <f>IFERROR(IF(COUNTIF(E60:I60,E60)+COUNTIF(E60:I60,F60)+COUNTIF(E60:I60,G60)+COUNTIF(E60:I60,H60)+COUNTIF(E60:I60,I60)-COUNT(E60:I60)&lt;&gt;0,"學生班級重複",IF(COUNT(E60:I60)=1,VLOOKUP(E60,'附件一之1-開班數'!$A$6:$B$65,2,0),IF(COUNT(E60:I60)=2,VLOOKUP(E60,'附件一之1-開班數'!$A$6:$B$65,2,0)&amp;"、"&amp;VLOOKUP(F60,'附件一之1-開班數'!$A$6:$B$65,2,0),IF(COUNT(E60:I60)=3,VLOOKUP(E60,'附件一之1-開班數'!$A$6:$B$65,2,0)&amp;"、"&amp;VLOOKUP(F60,'附件一之1-開班數'!$A$6:$B$65,2,0)&amp;"、"&amp;VLOOKUP(G60,'附件一之1-開班數'!$A$6:$B$65,2,0),IF(COUNT(E60:I60)=4,VLOOKUP(E60,'附件一之1-開班數'!$A$6:$B$65,2,0)&amp;"、"&amp;VLOOKUP(F60,'附件一之1-開班數'!$A$6:$B$65,2,0)&amp;"、"&amp;VLOOKUP(G60,'附件一之1-開班數'!$A$6:$B$65,2,0)&amp;"、"&amp;VLOOKUP(H60,'附件一之1-開班數'!$A$6:$B$65,2,0),IF(COUNT(E60:I60)=5,VLOOKUP(E60,'附件一之1-開班數'!$A$6:$B$65,2,0)&amp;"、"&amp;VLOOKUP(F60,'附件一之1-開班數'!$A$6:$B$65,2,0)&amp;"、"&amp;VLOOKUP(G60,'附件一之1-開班數'!$A$6:$B$65,2,0)&amp;"、"&amp;VLOOKUP(H60,'附件一之1-開班數'!$A$6:$B$65,2,0)&amp;"、"&amp;VLOOKUP(I60,'附件一之1-開班數'!$A$6:$B$65,2,0),IF(D60="","","學生無班級"))))))),"有班級不存在,或跳格輸入")</f>
        <v/>
      </c>
      <c r="K60" s="16"/>
      <c r="L60" s="16"/>
      <c r="M60" s="16"/>
      <c r="N60" s="16"/>
      <c r="O60" s="16"/>
      <c r="P60" s="16"/>
      <c r="Q60" s="16"/>
      <c r="R60" s="16"/>
      <c r="S60" s="145">
        <f t="shared" si="3"/>
        <v>1</v>
      </c>
      <c r="T60" s="145">
        <f t="shared" si="4"/>
        <v>1</v>
      </c>
      <c r="U60" s="10">
        <f t="shared" si="2"/>
        <v>1</v>
      </c>
      <c r="V60" s="10">
        <f t="shared" si="5"/>
        <v>1</v>
      </c>
      <c r="W60" s="10">
        <f t="shared" si="6"/>
        <v>3</v>
      </c>
    </row>
    <row r="61" spans="1:23">
      <c r="A61" s="149" t="str">
        <f t="shared" si="1"/>
        <v/>
      </c>
      <c r="B61" s="16"/>
      <c r="C61" s="16"/>
      <c r="D61" s="16"/>
      <c r="E61" s="16"/>
      <c r="F61" s="16"/>
      <c r="G61" s="16"/>
      <c r="H61" s="16"/>
      <c r="I61" s="16"/>
      <c r="J61" s="150" t="str">
        <f>IFERROR(IF(COUNTIF(E61:I61,E61)+COUNTIF(E61:I61,F61)+COUNTIF(E61:I61,G61)+COUNTIF(E61:I61,H61)+COUNTIF(E61:I61,I61)-COUNT(E61:I61)&lt;&gt;0,"學生班級重複",IF(COUNT(E61:I61)=1,VLOOKUP(E61,'附件一之1-開班數'!$A$6:$B$65,2,0),IF(COUNT(E61:I61)=2,VLOOKUP(E61,'附件一之1-開班數'!$A$6:$B$65,2,0)&amp;"、"&amp;VLOOKUP(F61,'附件一之1-開班數'!$A$6:$B$65,2,0),IF(COUNT(E61:I61)=3,VLOOKUP(E61,'附件一之1-開班數'!$A$6:$B$65,2,0)&amp;"、"&amp;VLOOKUP(F61,'附件一之1-開班數'!$A$6:$B$65,2,0)&amp;"、"&amp;VLOOKUP(G61,'附件一之1-開班數'!$A$6:$B$65,2,0),IF(COUNT(E61:I61)=4,VLOOKUP(E61,'附件一之1-開班數'!$A$6:$B$65,2,0)&amp;"、"&amp;VLOOKUP(F61,'附件一之1-開班數'!$A$6:$B$65,2,0)&amp;"、"&amp;VLOOKUP(G61,'附件一之1-開班數'!$A$6:$B$65,2,0)&amp;"、"&amp;VLOOKUP(H61,'附件一之1-開班數'!$A$6:$B$65,2,0),IF(COUNT(E61:I61)=5,VLOOKUP(E61,'附件一之1-開班數'!$A$6:$B$65,2,0)&amp;"、"&amp;VLOOKUP(F61,'附件一之1-開班數'!$A$6:$B$65,2,0)&amp;"、"&amp;VLOOKUP(G61,'附件一之1-開班數'!$A$6:$B$65,2,0)&amp;"、"&amp;VLOOKUP(H61,'附件一之1-開班數'!$A$6:$B$65,2,0)&amp;"、"&amp;VLOOKUP(I61,'附件一之1-開班數'!$A$6:$B$65,2,0),IF(D61="","","學生無班級"))))))),"有班級不存在,或跳格輸入")</f>
        <v/>
      </c>
      <c r="K61" s="16"/>
      <c r="L61" s="16"/>
      <c r="M61" s="16"/>
      <c r="N61" s="16"/>
      <c r="O61" s="16"/>
      <c r="P61" s="16"/>
      <c r="Q61" s="16"/>
      <c r="R61" s="16"/>
      <c r="S61" s="145">
        <f t="shared" si="3"/>
        <v>1</v>
      </c>
      <c r="T61" s="145">
        <f t="shared" si="4"/>
        <v>1</v>
      </c>
      <c r="U61" s="10">
        <f t="shared" si="2"/>
        <v>1</v>
      </c>
      <c r="V61" s="10">
        <f t="shared" si="5"/>
        <v>1</v>
      </c>
      <c r="W61" s="10">
        <f t="shared" si="6"/>
        <v>3</v>
      </c>
    </row>
    <row r="62" spans="1:23">
      <c r="A62" s="149" t="str">
        <f t="shared" si="1"/>
        <v/>
      </c>
      <c r="B62" s="16"/>
      <c r="C62" s="16"/>
      <c r="D62" s="16"/>
      <c r="E62" s="16"/>
      <c r="F62" s="16"/>
      <c r="G62" s="16"/>
      <c r="H62" s="16"/>
      <c r="I62" s="16"/>
      <c r="J62" s="150" t="str">
        <f>IFERROR(IF(COUNTIF(E62:I62,E62)+COUNTIF(E62:I62,F62)+COUNTIF(E62:I62,G62)+COUNTIF(E62:I62,H62)+COUNTIF(E62:I62,I62)-COUNT(E62:I62)&lt;&gt;0,"學生班級重複",IF(COUNT(E62:I62)=1,VLOOKUP(E62,'附件一之1-開班數'!$A$6:$B$65,2,0),IF(COUNT(E62:I62)=2,VLOOKUP(E62,'附件一之1-開班數'!$A$6:$B$65,2,0)&amp;"、"&amp;VLOOKUP(F62,'附件一之1-開班數'!$A$6:$B$65,2,0),IF(COUNT(E62:I62)=3,VLOOKUP(E62,'附件一之1-開班數'!$A$6:$B$65,2,0)&amp;"、"&amp;VLOOKUP(F62,'附件一之1-開班數'!$A$6:$B$65,2,0)&amp;"、"&amp;VLOOKUP(G62,'附件一之1-開班數'!$A$6:$B$65,2,0),IF(COUNT(E62:I62)=4,VLOOKUP(E62,'附件一之1-開班數'!$A$6:$B$65,2,0)&amp;"、"&amp;VLOOKUP(F62,'附件一之1-開班數'!$A$6:$B$65,2,0)&amp;"、"&amp;VLOOKUP(G62,'附件一之1-開班數'!$A$6:$B$65,2,0)&amp;"、"&amp;VLOOKUP(H62,'附件一之1-開班數'!$A$6:$B$65,2,0),IF(COUNT(E62:I62)=5,VLOOKUP(E62,'附件一之1-開班數'!$A$6:$B$65,2,0)&amp;"、"&amp;VLOOKUP(F62,'附件一之1-開班數'!$A$6:$B$65,2,0)&amp;"、"&amp;VLOOKUP(G62,'附件一之1-開班數'!$A$6:$B$65,2,0)&amp;"、"&amp;VLOOKUP(H62,'附件一之1-開班數'!$A$6:$B$65,2,0)&amp;"、"&amp;VLOOKUP(I62,'附件一之1-開班數'!$A$6:$B$65,2,0),IF(D62="","","學生無班級"))))))),"有班級不存在,或跳格輸入")</f>
        <v/>
      </c>
      <c r="K62" s="16"/>
      <c r="L62" s="16"/>
      <c r="M62" s="16"/>
      <c r="N62" s="16"/>
      <c r="O62" s="16"/>
      <c r="P62" s="16"/>
      <c r="Q62" s="16"/>
      <c r="R62" s="16"/>
      <c r="S62" s="145">
        <f t="shared" si="3"/>
        <v>1</v>
      </c>
      <c r="T62" s="145">
        <f t="shared" si="4"/>
        <v>1</v>
      </c>
      <c r="U62" s="10">
        <f t="shared" si="2"/>
        <v>1</v>
      </c>
      <c r="V62" s="10">
        <f t="shared" si="5"/>
        <v>1</v>
      </c>
      <c r="W62" s="10">
        <f t="shared" si="6"/>
        <v>3</v>
      </c>
    </row>
    <row r="63" spans="1:23">
      <c r="A63" s="149" t="str">
        <f t="shared" si="1"/>
        <v/>
      </c>
      <c r="B63" s="16"/>
      <c r="C63" s="16"/>
      <c r="D63" s="16"/>
      <c r="E63" s="16"/>
      <c r="F63" s="16"/>
      <c r="G63" s="16"/>
      <c r="H63" s="16"/>
      <c r="I63" s="16"/>
      <c r="J63" s="150" t="str">
        <f>IFERROR(IF(COUNTIF(E63:I63,E63)+COUNTIF(E63:I63,F63)+COUNTIF(E63:I63,G63)+COUNTIF(E63:I63,H63)+COUNTIF(E63:I63,I63)-COUNT(E63:I63)&lt;&gt;0,"學生班級重複",IF(COUNT(E63:I63)=1,VLOOKUP(E63,'附件一之1-開班數'!$A$6:$B$65,2,0),IF(COUNT(E63:I63)=2,VLOOKUP(E63,'附件一之1-開班數'!$A$6:$B$65,2,0)&amp;"、"&amp;VLOOKUP(F63,'附件一之1-開班數'!$A$6:$B$65,2,0),IF(COUNT(E63:I63)=3,VLOOKUP(E63,'附件一之1-開班數'!$A$6:$B$65,2,0)&amp;"、"&amp;VLOOKUP(F63,'附件一之1-開班數'!$A$6:$B$65,2,0)&amp;"、"&amp;VLOOKUP(G63,'附件一之1-開班數'!$A$6:$B$65,2,0),IF(COUNT(E63:I63)=4,VLOOKUP(E63,'附件一之1-開班數'!$A$6:$B$65,2,0)&amp;"、"&amp;VLOOKUP(F63,'附件一之1-開班數'!$A$6:$B$65,2,0)&amp;"、"&amp;VLOOKUP(G63,'附件一之1-開班數'!$A$6:$B$65,2,0)&amp;"、"&amp;VLOOKUP(H63,'附件一之1-開班數'!$A$6:$B$65,2,0),IF(COUNT(E63:I63)=5,VLOOKUP(E63,'附件一之1-開班數'!$A$6:$B$65,2,0)&amp;"、"&amp;VLOOKUP(F63,'附件一之1-開班數'!$A$6:$B$65,2,0)&amp;"、"&amp;VLOOKUP(G63,'附件一之1-開班數'!$A$6:$B$65,2,0)&amp;"、"&amp;VLOOKUP(H63,'附件一之1-開班數'!$A$6:$B$65,2,0)&amp;"、"&amp;VLOOKUP(I63,'附件一之1-開班數'!$A$6:$B$65,2,0),IF(D63="","","學生無班級"))))))),"有班級不存在,或跳格輸入")</f>
        <v/>
      </c>
      <c r="K63" s="16"/>
      <c r="L63" s="16"/>
      <c r="M63" s="16"/>
      <c r="N63" s="16"/>
      <c r="O63" s="16"/>
      <c r="P63" s="16"/>
      <c r="Q63" s="16"/>
      <c r="R63" s="16"/>
      <c r="S63" s="145">
        <f t="shared" si="3"/>
        <v>1</v>
      </c>
      <c r="T63" s="145">
        <f t="shared" si="4"/>
        <v>1</v>
      </c>
      <c r="U63" s="10">
        <f t="shared" si="2"/>
        <v>1</v>
      </c>
      <c r="V63" s="10">
        <f t="shared" si="5"/>
        <v>1</v>
      </c>
      <c r="W63" s="10">
        <f t="shared" si="6"/>
        <v>3</v>
      </c>
    </row>
    <row r="64" spans="1:23">
      <c r="A64" s="149" t="str">
        <f t="shared" si="1"/>
        <v/>
      </c>
      <c r="B64" s="16"/>
      <c r="C64" s="16"/>
      <c r="D64" s="16"/>
      <c r="E64" s="16"/>
      <c r="F64" s="16"/>
      <c r="G64" s="16"/>
      <c r="H64" s="16"/>
      <c r="I64" s="16"/>
      <c r="J64" s="150" t="str">
        <f>IFERROR(IF(COUNTIF(E64:I64,E64)+COUNTIF(E64:I64,F64)+COUNTIF(E64:I64,G64)+COUNTIF(E64:I64,H64)+COUNTIF(E64:I64,I64)-COUNT(E64:I64)&lt;&gt;0,"學生班級重複",IF(COUNT(E64:I64)=1,VLOOKUP(E64,'附件一之1-開班數'!$A$6:$B$65,2,0),IF(COUNT(E64:I64)=2,VLOOKUP(E64,'附件一之1-開班數'!$A$6:$B$65,2,0)&amp;"、"&amp;VLOOKUP(F64,'附件一之1-開班數'!$A$6:$B$65,2,0),IF(COUNT(E64:I64)=3,VLOOKUP(E64,'附件一之1-開班數'!$A$6:$B$65,2,0)&amp;"、"&amp;VLOOKUP(F64,'附件一之1-開班數'!$A$6:$B$65,2,0)&amp;"、"&amp;VLOOKUP(G64,'附件一之1-開班數'!$A$6:$B$65,2,0),IF(COUNT(E64:I64)=4,VLOOKUP(E64,'附件一之1-開班數'!$A$6:$B$65,2,0)&amp;"、"&amp;VLOOKUP(F64,'附件一之1-開班數'!$A$6:$B$65,2,0)&amp;"、"&amp;VLOOKUP(G64,'附件一之1-開班數'!$A$6:$B$65,2,0)&amp;"、"&amp;VLOOKUP(H64,'附件一之1-開班數'!$A$6:$B$65,2,0),IF(COUNT(E64:I64)=5,VLOOKUP(E64,'附件一之1-開班數'!$A$6:$B$65,2,0)&amp;"、"&amp;VLOOKUP(F64,'附件一之1-開班數'!$A$6:$B$65,2,0)&amp;"、"&amp;VLOOKUP(G64,'附件一之1-開班數'!$A$6:$B$65,2,0)&amp;"、"&amp;VLOOKUP(H64,'附件一之1-開班數'!$A$6:$B$65,2,0)&amp;"、"&amp;VLOOKUP(I64,'附件一之1-開班數'!$A$6:$B$65,2,0),IF(D64="","","學生無班級"))))))),"有班級不存在,或跳格輸入")</f>
        <v/>
      </c>
      <c r="K64" s="16"/>
      <c r="L64" s="16"/>
      <c r="M64" s="16"/>
      <c r="N64" s="16"/>
      <c r="O64" s="16"/>
      <c r="P64" s="16"/>
      <c r="Q64" s="16"/>
      <c r="R64" s="16"/>
      <c r="S64" s="145">
        <f t="shared" si="3"/>
        <v>1</v>
      </c>
      <c r="T64" s="145">
        <f t="shared" si="4"/>
        <v>1</v>
      </c>
      <c r="U64" s="10">
        <f t="shared" si="2"/>
        <v>1</v>
      </c>
      <c r="V64" s="10">
        <f t="shared" si="5"/>
        <v>1</v>
      </c>
      <c r="W64" s="10">
        <f t="shared" si="6"/>
        <v>3</v>
      </c>
    </row>
    <row r="65" spans="1:23">
      <c r="A65" s="149" t="str">
        <f t="shared" si="1"/>
        <v/>
      </c>
      <c r="B65" s="16"/>
      <c r="C65" s="16"/>
      <c r="D65" s="16"/>
      <c r="E65" s="16"/>
      <c r="F65" s="16"/>
      <c r="G65" s="16"/>
      <c r="H65" s="16"/>
      <c r="I65" s="16"/>
      <c r="J65" s="150" t="str">
        <f>IFERROR(IF(COUNTIF(E65:I65,E65)+COUNTIF(E65:I65,F65)+COUNTIF(E65:I65,G65)+COUNTIF(E65:I65,H65)+COUNTIF(E65:I65,I65)-COUNT(E65:I65)&lt;&gt;0,"學生班級重複",IF(COUNT(E65:I65)=1,VLOOKUP(E65,'附件一之1-開班數'!$A$6:$B$65,2,0),IF(COUNT(E65:I65)=2,VLOOKUP(E65,'附件一之1-開班數'!$A$6:$B$65,2,0)&amp;"、"&amp;VLOOKUP(F65,'附件一之1-開班數'!$A$6:$B$65,2,0),IF(COUNT(E65:I65)=3,VLOOKUP(E65,'附件一之1-開班數'!$A$6:$B$65,2,0)&amp;"、"&amp;VLOOKUP(F65,'附件一之1-開班數'!$A$6:$B$65,2,0)&amp;"、"&amp;VLOOKUP(G65,'附件一之1-開班數'!$A$6:$B$65,2,0),IF(COUNT(E65:I65)=4,VLOOKUP(E65,'附件一之1-開班數'!$A$6:$B$65,2,0)&amp;"、"&amp;VLOOKUP(F65,'附件一之1-開班數'!$A$6:$B$65,2,0)&amp;"、"&amp;VLOOKUP(G65,'附件一之1-開班數'!$A$6:$B$65,2,0)&amp;"、"&amp;VLOOKUP(H65,'附件一之1-開班數'!$A$6:$B$65,2,0),IF(COUNT(E65:I65)=5,VLOOKUP(E65,'附件一之1-開班數'!$A$6:$B$65,2,0)&amp;"、"&amp;VLOOKUP(F65,'附件一之1-開班數'!$A$6:$B$65,2,0)&amp;"、"&amp;VLOOKUP(G65,'附件一之1-開班數'!$A$6:$B$65,2,0)&amp;"、"&amp;VLOOKUP(H65,'附件一之1-開班數'!$A$6:$B$65,2,0)&amp;"、"&amp;VLOOKUP(I65,'附件一之1-開班數'!$A$6:$B$65,2,0),IF(D65="","","學生無班級"))))))),"有班級不存在,或跳格輸入")</f>
        <v/>
      </c>
      <c r="K65" s="16"/>
      <c r="L65" s="16"/>
      <c r="M65" s="16"/>
      <c r="N65" s="16"/>
      <c r="O65" s="16"/>
      <c r="P65" s="16"/>
      <c r="Q65" s="16"/>
      <c r="R65" s="16"/>
      <c r="S65" s="145">
        <f t="shared" si="3"/>
        <v>1</v>
      </c>
      <c r="T65" s="145">
        <f t="shared" si="4"/>
        <v>1</v>
      </c>
      <c r="U65" s="10">
        <f t="shared" si="2"/>
        <v>1</v>
      </c>
      <c r="V65" s="10">
        <f t="shared" si="5"/>
        <v>1</v>
      </c>
      <c r="W65" s="10">
        <f t="shared" si="6"/>
        <v>3</v>
      </c>
    </row>
    <row r="66" spans="1:23">
      <c r="A66" s="149" t="str">
        <f t="shared" si="1"/>
        <v/>
      </c>
      <c r="B66" s="16"/>
      <c r="C66" s="16"/>
      <c r="D66" s="16"/>
      <c r="E66" s="16"/>
      <c r="F66" s="16"/>
      <c r="G66" s="16"/>
      <c r="H66" s="16"/>
      <c r="I66" s="16"/>
      <c r="J66" s="150" t="str">
        <f>IFERROR(IF(COUNTIF(E66:I66,E66)+COUNTIF(E66:I66,F66)+COUNTIF(E66:I66,G66)+COUNTIF(E66:I66,H66)+COUNTIF(E66:I66,I66)-COUNT(E66:I66)&lt;&gt;0,"學生班級重複",IF(COUNT(E66:I66)=1,VLOOKUP(E66,'附件一之1-開班數'!$A$6:$B$65,2,0),IF(COUNT(E66:I66)=2,VLOOKUP(E66,'附件一之1-開班數'!$A$6:$B$65,2,0)&amp;"、"&amp;VLOOKUP(F66,'附件一之1-開班數'!$A$6:$B$65,2,0),IF(COUNT(E66:I66)=3,VLOOKUP(E66,'附件一之1-開班數'!$A$6:$B$65,2,0)&amp;"、"&amp;VLOOKUP(F66,'附件一之1-開班數'!$A$6:$B$65,2,0)&amp;"、"&amp;VLOOKUP(G66,'附件一之1-開班數'!$A$6:$B$65,2,0),IF(COUNT(E66:I66)=4,VLOOKUP(E66,'附件一之1-開班數'!$A$6:$B$65,2,0)&amp;"、"&amp;VLOOKUP(F66,'附件一之1-開班數'!$A$6:$B$65,2,0)&amp;"、"&amp;VLOOKUP(G66,'附件一之1-開班數'!$A$6:$B$65,2,0)&amp;"、"&amp;VLOOKUP(H66,'附件一之1-開班數'!$A$6:$B$65,2,0),IF(COUNT(E66:I66)=5,VLOOKUP(E66,'附件一之1-開班數'!$A$6:$B$65,2,0)&amp;"、"&amp;VLOOKUP(F66,'附件一之1-開班數'!$A$6:$B$65,2,0)&amp;"、"&amp;VLOOKUP(G66,'附件一之1-開班數'!$A$6:$B$65,2,0)&amp;"、"&amp;VLOOKUP(H66,'附件一之1-開班數'!$A$6:$B$65,2,0)&amp;"、"&amp;VLOOKUP(I66,'附件一之1-開班數'!$A$6:$B$65,2,0),IF(D66="","","學生無班級"))))))),"有班級不存在,或跳格輸入")</f>
        <v/>
      </c>
      <c r="K66" s="16"/>
      <c r="L66" s="16"/>
      <c r="M66" s="16"/>
      <c r="N66" s="16"/>
      <c r="O66" s="16"/>
      <c r="P66" s="16"/>
      <c r="Q66" s="16"/>
      <c r="R66" s="16"/>
      <c r="S66" s="145">
        <f t="shared" si="3"/>
        <v>1</v>
      </c>
      <c r="T66" s="145">
        <f t="shared" si="4"/>
        <v>1</v>
      </c>
      <c r="U66" s="10">
        <f t="shared" si="2"/>
        <v>1</v>
      </c>
      <c r="V66" s="10">
        <f t="shared" si="5"/>
        <v>1</v>
      </c>
      <c r="W66" s="10">
        <f t="shared" si="6"/>
        <v>3</v>
      </c>
    </row>
    <row r="67" spans="1:23">
      <c r="A67" s="149" t="str">
        <f t="shared" si="1"/>
        <v/>
      </c>
      <c r="B67" s="16"/>
      <c r="C67" s="16"/>
      <c r="D67" s="16"/>
      <c r="E67" s="16"/>
      <c r="F67" s="16"/>
      <c r="G67" s="16"/>
      <c r="H67" s="16"/>
      <c r="I67" s="16"/>
      <c r="J67" s="150" t="str">
        <f>IFERROR(IF(COUNTIF(E67:I67,E67)+COUNTIF(E67:I67,F67)+COUNTIF(E67:I67,G67)+COUNTIF(E67:I67,H67)+COUNTIF(E67:I67,I67)-COUNT(E67:I67)&lt;&gt;0,"學生班級重複",IF(COUNT(E67:I67)=1,VLOOKUP(E67,'附件一之1-開班數'!$A$6:$B$65,2,0),IF(COUNT(E67:I67)=2,VLOOKUP(E67,'附件一之1-開班數'!$A$6:$B$65,2,0)&amp;"、"&amp;VLOOKUP(F67,'附件一之1-開班數'!$A$6:$B$65,2,0),IF(COUNT(E67:I67)=3,VLOOKUP(E67,'附件一之1-開班數'!$A$6:$B$65,2,0)&amp;"、"&amp;VLOOKUP(F67,'附件一之1-開班數'!$A$6:$B$65,2,0)&amp;"、"&amp;VLOOKUP(G67,'附件一之1-開班數'!$A$6:$B$65,2,0),IF(COUNT(E67:I67)=4,VLOOKUP(E67,'附件一之1-開班數'!$A$6:$B$65,2,0)&amp;"、"&amp;VLOOKUP(F67,'附件一之1-開班數'!$A$6:$B$65,2,0)&amp;"、"&amp;VLOOKUP(G67,'附件一之1-開班數'!$A$6:$B$65,2,0)&amp;"、"&amp;VLOOKUP(H67,'附件一之1-開班數'!$A$6:$B$65,2,0),IF(COUNT(E67:I67)=5,VLOOKUP(E67,'附件一之1-開班數'!$A$6:$B$65,2,0)&amp;"、"&amp;VLOOKUP(F67,'附件一之1-開班數'!$A$6:$B$65,2,0)&amp;"、"&amp;VLOOKUP(G67,'附件一之1-開班數'!$A$6:$B$65,2,0)&amp;"、"&amp;VLOOKUP(H67,'附件一之1-開班數'!$A$6:$B$65,2,0)&amp;"、"&amp;VLOOKUP(I67,'附件一之1-開班數'!$A$6:$B$65,2,0),IF(D67="","","學生無班級"))))))),"有班級不存在,或跳格輸入")</f>
        <v/>
      </c>
      <c r="K67" s="16"/>
      <c r="L67" s="16"/>
      <c r="M67" s="16"/>
      <c r="N67" s="16"/>
      <c r="O67" s="16"/>
      <c r="P67" s="16"/>
      <c r="Q67" s="16"/>
      <c r="R67" s="16"/>
      <c r="S67" s="145">
        <f t="shared" si="3"/>
        <v>1</v>
      </c>
      <c r="T67" s="145">
        <f t="shared" si="4"/>
        <v>1</v>
      </c>
      <c r="U67" s="10">
        <f t="shared" si="2"/>
        <v>1</v>
      </c>
      <c r="V67" s="10">
        <f t="shared" si="5"/>
        <v>1</v>
      </c>
      <c r="W67" s="10">
        <f t="shared" si="6"/>
        <v>3</v>
      </c>
    </row>
    <row r="68" spans="1:23">
      <c r="A68" s="149" t="str">
        <f t="shared" si="1"/>
        <v/>
      </c>
      <c r="B68" s="16"/>
      <c r="C68" s="16"/>
      <c r="D68" s="16"/>
      <c r="E68" s="16"/>
      <c r="F68" s="16"/>
      <c r="G68" s="16"/>
      <c r="H68" s="16"/>
      <c r="I68" s="16"/>
      <c r="J68" s="150" t="str">
        <f>IFERROR(IF(COUNTIF(E68:I68,E68)+COUNTIF(E68:I68,F68)+COUNTIF(E68:I68,G68)+COUNTIF(E68:I68,H68)+COUNTIF(E68:I68,I68)-COUNT(E68:I68)&lt;&gt;0,"學生班級重複",IF(COUNT(E68:I68)=1,VLOOKUP(E68,'附件一之1-開班數'!$A$6:$B$65,2,0),IF(COUNT(E68:I68)=2,VLOOKUP(E68,'附件一之1-開班數'!$A$6:$B$65,2,0)&amp;"、"&amp;VLOOKUP(F68,'附件一之1-開班數'!$A$6:$B$65,2,0),IF(COUNT(E68:I68)=3,VLOOKUP(E68,'附件一之1-開班數'!$A$6:$B$65,2,0)&amp;"、"&amp;VLOOKUP(F68,'附件一之1-開班數'!$A$6:$B$65,2,0)&amp;"、"&amp;VLOOKUP(G68,'附件一之1-開班數'!$A$6:$B$65,2,0),IF(COUNT(E68:I68)=4,VLOOKUP(E68,'附件一之1-開班數'!$A$6:$B$65,2,0)&amp;"、"&amp;VLOOKUP(F68,'附件一之1-開班數'!$A$6:$B$65,2,0)&amp;"、"&amp;VLOOKUP(G68,'附件一之1-開班數'!$A$6:$B$65,2,0)&amp;"、"&amp;VLOOKUP(H68,'附件一之1-開班數'!$A$6:$B$65,2,0),IF(COUNT(E68:I68)=5,VLOOKUP(E68,'附件一之1-開班數'!$A$6:$B$65,2,0)&amp;"、"&amp;VLOOKUP(F68,'附件一之1-開班數'!$A$6:$B$65,2,0)&amp;"、"&amp;VLOOKUP(G68,'附件一之1-開班數'!$A$6:$B$65,2,0)&amp;"、"&amp;VLOOKUP(H68,'附件一之1-開班數'!$A$6:$B$65,2,0)&amp;"、"&amp;VLOOKUP(I68,'附件一之1-開班數'!$A$6:$B$65,2,0),IF(D68="","","學生無班級"))))))),"有班級不存在,或跳格輸入")</f>
        <v/>
      </c>
      <c r="K68" s="16"/>
      <c r="L68" s="16"/>
      <c r="M68" s="16"/>
      <c r="N68" s="16"/>
      <c r="O68" s="16"/>
      <c r="P68" s="16"/>
      <c r="Q68" s="16"/>
      <c r="R68" s="16"/>
      <c r="S68" s="145">
        <f t="shared" si="3"/>
        <v>1</v>
      </c>
      <c r="T68" s="145">
        <f t="shared" si="4"/>
        <v>1</v>
      </c>
      <c r="U68" s="10">
        <f t="shared" si="2"/>
        <v>1</v>
      </c>
      <c r="V68" s="10">
        <f t="shared" si="5"/>
        <v>1</v>
      </c>
      <c r="W68" s="10">
        <f t="shared" si="6"/>
        <v>3</v>
      </c>
    </row>
    <row r="69" spans="1:23">
      <c r="A69" s="149" t="str">
        <f t="shared" si="1"/>
        <v/>
      </c>
      <c r="B69" s="16"/>
      <c r="C69" s="16"/>
      <c r="D69" s="16"/>
      <c r="E69" s="16"/>
      <c r="F69" s="16"/>
      <c r="G69" s="16"/>
      <c r="H69" s="16"/>
      <c r="I69" s="16"/>
      <c r="J69" s="150" t="str">
        <f>IFERROR(IF(COUNTIF(E69:I69,E69)+COUNTIF(E69:I69,F69)+COUNTIF(E69:I69,G69)+COUNTIF(E69:I69,H69)+COUNTIF(E69:I69,I69)-COUNT(E69:I69)&lt;&gt;0,"學生班級重複",IF(COUNT(E69:I69)=1,VLOOKUP(E69,'附件一之1-開班數'!$A$6:$B$65,2,0),IF(COUNT(E69:I69)=2,VLOOKUP(E69,'附件一之1-開班數'!$A$6:$B$65,2,0)&amp;"、"&amp;VLOOKUP(F69,'附件一之1-開班數'!$A$6:$B$65,2,0),IF(COUNT(E69:I69)=3,VLOOKUP(E69,'附件一之1-開班數'!$A$6:$B$65,2,0)&amp;"、"&amp;VLOOKUP(F69,'附件一之1-開班數'!$A$6:$B$65,2,0)&amp;"、"&amp;VLOOKUP(G69,'附件一之1-開班數'!$A$6:$B$65,2,0),IF(COUNT(E69:I69)=4,VLOOKUP(E69,'附件一之1-開班數'!$A$6:$B$65,2,0)&amp;"、"&amp;VLOOKUP(F69,'附件一之1-開班數'!$A$6:$B$65,2,0)&amp;"、"&amp;VLOOKUP(G69,'附件一之1-開班數'!$A$6:$B$65,2,0)&amp;"、"&amp;VLOOKUP(H69,'附件一之1-開班數'!$A$6:$B$65,2,0),IF(COUNT(E69:I69)=5,VLOOKUP(E69,'附件一之1-開班數'!$A$6:$B$65,2,0)&amp;"、"&amp;VLOOKUP(F69,'附件一之1-開班數'!$A$6:$B$65,2,0)&amp;"、"&amp;VLOOKUP(G69,'附件一之1-開班數'!$A$6:$B$65,2,0)&amp;"、"&amp;VLOOKUP(H69,'附件一之1-開班數'!$A$6:$B$65,2,0)&amp;"、"&amp;VLOOKUP(I69,'附件一之1-開班數'!$A$6:$B$65,2,0),IF(D69="","","學生無班級"))))))),"有班級不存在,或跳格輸入")</f>
        <v/>
      </c>
      <c r="K69" s="16"/>
      <c r="L69" s="16"/>
      <c r="M69" s="16"/>
      <c r="N69" s="16"/>
      <c r="O69" s="16"/>
      <c r="P69" s="16"/>
      <c r="Q69" s="16"/>
      <c r="R69" s="16"/>
      <c r="S69" s="145">
        <f t="shared" si="3"/>
        <v>1</v>
      </c>
      <c r="T69" s="145">
        <f t="shared" si="4"/>
        <v>1</v>
      </c>
      <c r="U69" s="10">
        <f t="shared" si="2"/>
        <v>1</v>
      </c>
      <c r="V69" s="10">
        <f t="shared" si="5"/>
        <v>1</v>
      </c>
      <c r="W69" s="10">
        <f t="shared" si="6"/>
        <v>3</v>
      </c>
    </row>
    <row r="70" spans="1:23">
      <c r="A70" s="149" t="str">
        <f t="shared" ref="A70:A133" si="7">IF(D70&lt;&gt;"",ROW()-5,"")</f>
        <v/>
      </c>
      <c r="B70" s="16"/>
      <c r="C70" s="16"/>
      <c r="D70" s="16"/>
      <c r="E70" s="16"/>
      <c r="F70" s="16"/>
      <c r="G70" s="16"/>
      <c r="H70" s="16"/>
      <c r="I70" s="16"/>
      <c r="J70" s="150" t="str">
        <f>IFERROR(IF(COUNTIF(E70:I70,E70)+COUNTIF(E70:I70,F70)+COUNTIF(E70:I70,G70)+COUNTIF(E70:I70,H70)+COUNTIF(E70:I70,I70)-COUNT(E70:I70)&lt;&gt;0,"學生班級重複",IF(COUNT(E70:I70)=1,VLOOKUP(E70,'附件一之1-開班數'!$A$6:$B$65,2,0),IF(COUNT(E70:I70)=2,VLOOKUP(E70,'附件一之1-開班數'!$A$6:$B$65,2,0)&amp;"、"&amp;VLOOKUP(F70,'附件一之1-開班數'!$A$6:$B$65,2,0),IF(COUNT(E70:I70)=3,VLOOKUP(E70,'附件一之1-開班數'!$A$6:$B$65,2,0)&amp;"、"&amp;VLOOKUP(F70,'附件一之1-開班數'!$A$6:$B$65,2,0)&amp;"、"&amp;VLOOKUP(G70,'附件一之1-開班數'!$A$6:$B$65,2,0),IF(COUNT(E70:I70)=4,VLOOKUP(E70,'附件一之1-開班數'!$A$6:$B$65,2,0)&amp;"、"&amp;VLOOKUP(F70,'附件一之1-開班數'!$A$6:$B$65,2,0)&amp;"、"&amp;VLOOKUP(G70,'附件一之1-開班數'!$A$6:$B$65,2,0)&amp;"、"&amp;VLOOKUP(H70,'附件一之1-開班數'!$A$6:$B$65,2,0),IF(COUNT(E70:I70)=5,VLOOKUP(E70,'附件一之1-開班數'!$A$6:$B$65,2,0)&amp;"、"&amp;VLOOKUP(F70,'附件一之1-開班數'!$A$6:$B$65,2,0)&amp;"、"&amp;VLOOKUP(G70,'附件一之1-開班數'!$A$6:$B$65,2,0)&amp;"、"&amp;VLOOKUP(H70,'附件一之1-開班數'!$A$6:$B$65,2,0)&amp;"、"&amp;VLOOKUP(I70,'附件一之1-開班數'!$A$6:$B$65,2,0),IF(D70="","","學生無班級"))))))),"有班級不存在,或跳格輸入")</f>
        <v/>
      </c>
      <c r="K70" s="16"/>
      <c r="L70" s="16"/>
      <c r="M70" s="16"/>
      <c r="N70" s="16"/>
      <c r="O70" s="16"/>
      <c r="P70" s="16"/>
      <c r="Q70" s="16"/>
      <c r="R70" s="16"/>
      <c r="S70" s="145">
        <f t="shared" si="3"/>
        <v>1</v>
      </c>
      <c r="T70" s="145">
        <f t="shared" si="4"/>
        <v>1</v>
      </c>
      <c r="U70" s="10">
        <f t="shared" ref="U70:U133" si="8">IF(COUNTA(B70:D70)=0,1,IF(AND(D70="",COUNTA(B70:C70)&lt;&gt;0),2,IF(COUNTA(B70:C70)&gt;1,3,4)))</f>
        <v>1</v>
      </c>
      <c r="V70" s="10">
        <f t="shared" si="5"/>
        <v>1</v>
      </c>
      <c r="W70" s="10">
        <f t="shared" si="6"/>
        <v>3</v>
      </c>
    </row>
    <row r="71" spans="1:23">
      <c r="A71" s="149" t="str">
        <f t="shared" si="7"/>
        <v/>
      </c>
      <c r="B71" s="16"/>
      <c r="C71" s="16"/>
      <c r="D71" s="16"/>
      <c r="E71" s="16"/>
      <c r="F71" s="16"/>
      <c r="G71" s="16"/>
      <c r="H71" s="16"/>
      <c r="I71" s="16"/>
      <c r="J71" s="150" t="str">
        <f>IFERROR(IF(COUNTIF(E71:I71,E71)+COUNTIF(E71:I71,F71)+COUNTIF(E71:I71,G71)+COUNTIF(E71:I71,H71)+COUNTIF(E71:I71,I71)-COUNT(E71:I71)&lt;&gt;0,"學生班級重複",IF(COUNT(E71:I71)=1,VLOOKUP(E71,'附件一之1-開班數'!$A$6:$B$65,2,0),IF(COUNT(E71:I71)=2,VLOOKUP(E71,'附件一之1-開班數'!$A$6:$B$65,2,0)&amp;"、"&amp;VLOOKUP(F71,'附件一之1-開班數'!$A$6:$B$65,2,0),IF(COUNT(E71:I71)=3,VLOOKUP(E71,'附件一之1-開班數'!$A$6:$B$65,2,0)&amp;"、"&amp;VLOOKUP(F71,'附件一之1-開班數'!$A$6:$B$65,2,0)&amp;"、"&amp;VLOOKUP(G71,'附件一之1-開班數'!$A$6:$B$65,2,0),IF(COUNT(E71:I71)=4,VLOOKUP(E71,'附件一之1-開班數'!$A$6:$B$65,2,0)&amp;"、"&amp;VLOOKUP(F71,'附件一之1-開班數'!$A$6:$B$65,2,0)&amp;"、"&amp;VLOOKUP(G71,'附件一之1-開班數'!$A$6:$B$65,2,0)&amp;"、"&amp;VLOOKUP(H71,'附件一之1-開班數'!$A$6:$B$65,2,0),IF(COUNT(E71:I71)=5,VLOOKUP(E71,'附件一之1-開班數'!$A$6:$B$65,2,0)&amp;"、"&amp;VLOOKUP(F71,'附件一之1-開班數'!$A$6:$B$65,2,0)&amp;"、"&amp;VLOOKUP(G71,'附件一之1-開班數'!$A$6:$B$65,2,0)&amp;"、"&amp;VLOOKUP(H71,'附件一之1-開班數'!$A$6:$B$65,2,0)&amp;"、"&amp;VLOOKUP(I71,'附件一之1-開班數'!$A$6:$B$65,2,0),IF(D71="","","學生無班級"))))))),"有班級不存在,或跳格輸入")</f>
        <v/>
      </c>
      <c r="K71" s="16"/>
      <c r="L71" s="16"/>
      <c r="M71" s="16"/>
      <c r="N71" s="16"/>
      <c r="O71" s="16"/>
      <c r="P71" s="16"/>
      <c r="Q71" s="16"/>
      <c r="R71" s="16"/>
      <c r="S71" s="145">
        <f t="shared" ref="S71:S134" si="9">IF(COUNTA(D71,K71:L71)=0,1,IF(AND(D71="",SUM(K71:L71)&lt;&gt;0),2,IF(SUM(K71:L71)&lt;&gt;1,3,4)))</f>
        <v>1</v>
      </c>
      <c r="T71" s="145">
        <f t="shared" ref="T71:T134" si="10">IF(COUNTA(D71,M71:Q71)=0,1,IF(AND(D71="",SUM(M71:Q71)&lt;&gt;0),2,IF(SUM(M71:Q71)&lt;&gt;1,3,4)))</f>
        <v>1</v>
      </c>
      <c r="U71" s="10">
        <f t="shared" si="8"/>
        <v>1</v>
      </c>
      <c r="V71" s="10">
        <f t="shared" ref="V71:V134" si="11">IF(COUNTA(D71:I71)=0,1,IF(AND(D71="",COUNTA(E71:I71)&lt;&gt;0),2,3))</f>
        <v>1</v>
      </c>
      <c r="W71" s="10">
        <f t="shared" ref="W71:W134" si="12">IF(AND(D71="",COUNTA(R71)&lt;&gt;0),2,3)</f>
        <v>3</v>
      </c>
    </row>
    <row r="72" spans="1:23">
      <c r="A72" s="149" t="str">
        <f t="shared" si="7"/>
        <v/>
      </c>
      <c r="B72" s="16"/>
      <c r="C72" s="16"/>
      <c r="D72" s="16"/>
      <c r="E72" s="16"/>
      <c r="F72" s="16"/>
      <c r="G72" s="16"/>
      <c r="H72" s="16"/>
      <c r="I72" s="16"/>
      <c r="J72" s="150" t="str">
        <f>IFERROR(IF(COUNTIF(E72:I72,E72)+COUNTIF(E72:I72,F72)+COUNTIF(E72:I72,G72)+COUNTIF(E72:I72,H72)+COUNTIF(E72:I72,I72)-COUNT(E72:I72)&lt;&gt;0,"學生班級重複",IF(COUNT(E72:I72)=1,VLOOKUP(E72,'附件一之1-開班數'!$A$6:$B$65,2,0),IF(COUNT(E72:I72)=2,VLOOKUP(E72,'附件一之1-開班數'!$A$6:$B$65,2,0)&amp;"、"&amp;VLOOKUP(F72,'附件一之1-開班數'!$A$6:$B$65,2,0),IF(COUNT(E72:I72)=3,VLOOKUP(E72,'附件一之1-開班數'!$A$6:$B$65,2,0)&amp;"、"&amp;VLOOKUP(F72,'附件一之1-開班數'!$A$6:$B$65,2,0)&amp;"、"&amp;VLOOKUP(G72,'附件一之1-開班數'!$A$6:$B$65,2,0),IF(COUNT(E72:I72)=4,VLOOKUP(E72,'附件一之1-開班數'!$A$6:$B$65,2,0)&amp;"、"&amp;VLOOKUP(F72,'附件一之1-開班數'!$A$6:$B$65,2,0)&amp;"、"&amp;VLOOKUP(G72,'附件一之1-開班數'!$A$6:$B$65,2,0)&amp;"、"&amp;VLOOKUP(H72,'附件一之1-開班數'!$A$6:$B$65,2,0),IF(COUNT(E72:I72)=5,VLOOKUP(E72,'附件一之1-開班數'!$A$6:$B$65,2,0)&amp;"、"&amp;VLOOKUP(F72,'附件一之1-開班數'!$A$6:$B$65,2,0)&amp;"、"&amp;VLOOKUP(G72,'附件一之1-開班數'!$A$6:$B$65,2,0)&amp;"、"&amp;VLOOKUP(H72,'附件一之1-開班數'!$A$6:$B$65,2,0)&amp;"、"&amp;VLOOKUP(I72,'附件一之1-開班數'!$A$6:$B$65,2,0),IF(D72="","","學生無班級"))))))),"有班級不存在,或跳格輸入")</f>
        <v/>
      </c>
      <c r="K72" s="16"/>
      <c r="L72" s="16"/>
      <c r="M72" s="16"/>
      <c r="N72" s="16"/>
      <c r="O72" s="16"/>
      <c r="P72" s="16"/>
      <c r="Q72" s="16"/>
      <c r="R72" s="16"/>
      <c r="S72" s="145">
        <f t="shared" si="9"/>
        <v>1</v>
      </c>
      <c r="T72" s="145">
        <f t="shared" si="10"/>
        <v>1</v>
      </c>
      <c r="U72" s="10">
        <f t="shared" si="8"/>
        <v>1</v>
      </c>
      <c r="V72" s="10">
        <f t="shared" si="11"/>
        <v>1</v>
      </c>
      <c r="W72" s="10">
        <f t="shared" si="12"/>
        <v>3</v>
      </c>
    </row>
    <row r="73" spans="1:23">
      <c r="A73" s="149" t="str">
        <f t="shared" si="7"/>
        <v/>
      </c>
      <c r="B73" s="16"/>
      <c r="C73" s="16"/>
      <c r="D73" s="16"/>
      <c r="E73" s="16"/>
      <c r="F73" s="16"/>
      <c r="G73" s="16"/>
      <c r="H73" s="16"/>
      <c r="I73" s="16"/>
      <c r="J73" s="150" t="str">
        <f>IFERROR(IF(COUNTIF(E73:I73,E73)+COUNTIF(E73:I73,F73)+COUNTIF(E73:I73,G73)+COUNTIF(E73:I73,H73)+COUNTIF(E73:I73,I73)-COUNT(E73:I73)&lt;&gt;0,"學生班級重複",IF(COUNT(E73:I73)=1,VLOOKUP(E73,'附件一之1-開班數'!$A$6:$B$65,2,0),IF(COUNT(E73:I73)=2,VLOOKUP(E73,'附件一之1-開班數'!$A$6:$B$65,2,0)&amp;"、"&amp;VLOOKUP(F73,'附件一之1-開班數'!$A$6:$B$65,2,0),IF(COUNT(E73:I73)=3,VLOOKUP(E73,'附件一之1-開班數'!$A$6:$B$65,2,0)&amp;"、"&amp;VLOOKUP(F73,'附件一之1-開班數'!$A$6:$B$65,2,0)&amp;"、"&amp;VLOOKUP(G73,'附件一之1-開班數'!$A$6:$B$65,2,0),IF(COUNT(E73:I73)=4,VLOOKUP(E73,'附件一之1-開班數'!$A$6:$B$65,2,0)&amp;"、"&amp;VLOOKUP(F73,'附件一之1-開班數'!$A$6:$B$65,2,0)&amp;"、"&amp;VLOOKUP(G73,'附件一之1-開班數'!$A$6:$B$65,2,0)&amp;"、"&amp;VLOOKUP(H73,'附件一之1-開班數'!$A$6:$B$65,2,0),IF(COUNT(E73:I73)=5,VLOOKUP(E73,'附件一之1-開班數'!$A$6:$B$65,2,0)&amp;"、"&amp;VLOOKUP(F73,'附件一之1-開班數'!$A$6:$B$65,2,0)&amp;"、"&amp;VLOOKUP(G73,'附件一之1-開班數'!$A$6:$B$65,2,0)&amp;"、"&amp;VLOOKUP(H73,'附件一之1-開班數'!$A$6:$B$65,2,0)&amp;"、"&amp;VLOOKUP(I73,'附件一之1-開班數'!$A$6:$B$65,2,0),IF(D73="","","學生無班級"))))))),"有班級不存在,或跳格輸入")</f>
        <v/>
      </c>
      <c r="K73" s="16"/>
      <c r="L73" s="16"/>
      <c r="M73" s="16"/>
      <c r="N73" s="16"/>
      <c r="O73" s="16"/>
      <c r="P73" s="16"/>
      <c r="Q73" s="16"/>
      <c r="R73" s="16"/>
      <c r="S73" s="145">
        <f t="shared" si="9"/>
        <v>1</v>
      </c>
      <c r="T73" s="145">
        <f t="shared" si="10"/>
        <v>1</v>
      </c>
      <c r="U73" s="10">
        <f t="shared" si="8"/>
        <v>1</v>
      </c>
      <c r="V73" s="10">
        <f t="shared" si="11"/>
        <v>1</v>
      </c>
      <c r="W73" s="10">
        <f t="shared" si="12"/>
        <v>3</v>
      </c>
    </row>
    <row r="74" spans="1:23">
      <c r="A74" s="149" t="str">
        <f t="shared" si="7"/>
        <v/>
      </c>
      <c r="B74" s="16"/>
      <c r="C74" s="16"/>
      <c r="D74" s="16"/>
      <c r="E74" s="16"/>
      <c r="F74" s="16"/>
      <c r="G74" s="16"/>
      <c r="H74" s="16"/>
      <c r="I74" s="16"/>
      <c r="J74" s="150" t="str">
        <f>IFERROR(IF(COUNTIF(E74:I74,E74)+COUNTIF(E74:I74,F74)+COUNTIF(E74:I74,G74)+COUNTIF(E74:I74,H74)+COUNTIF(E74:I74,I74)-COUNT(E74:I74)&lt;&gt;0,"學生班級重複",IF(COUNT(E74:I74)=1,VLOOKUP(E74,'附件一之1-開班數'!$A$6:$B$65,2,0),IF(COUNT(E74:I74)=2,VLOOKUP(E74,'附件一之1-開班數'!$A$6:$B$65,2,0)&amp;"、"&amp;VLOOKUP(F74,'附件一之1-開班數'!$A$6:$B$65,2,0),IF(COUNT(E74:I74)=3,VLOOKUP(E74,'附件一之1-開班數'!$A$6:$B$65,2,0)&amp;"、"&amp;VLOOKUP(F74,'附件一之1-開班數'!$A$6:$B$65,2,0)&amp;"、"&amp;VLOOKUP(G74,'附件一之1-開班數'!$A$6:$B$65,2,0),IF(COUNT(E74:I74)=4,VLOOKUP(E74,'附件一之1-開班數'!$A$6:$B$65,2,0)&amp;"、"&amp;VLOOKUP(F74,'附件一之1-開班數'!$A$6:$B$65,2,0)&amp;"、"&amp;VLOOKUP(G74,'附件一之1-開班數'!$A$6:$B$65,2,0)&amp;"、"&amp;VLOOKUP(H74,'附件一之1-開班數'!$A$6:$B$65,2,0),IF(COUNT(E74:I74)=5,VLOOKUP(E74,'附件一之1-開班數'!$A$6:$B$65,2,0)&amp;"、"&amp;VLOOKUP(F74,'附件一之1-開班數'!$A$6:$B$65,2,0)&amp;"、"&amp;VLOOKUP(G74,'附件一之1-開班數'!$A$6:$B$65,2,0)&amp;"、"&amp;VLOOKUP(H74,'附件一之1-開班數'!$A$6:$B$65,2,0)&amp;"、"&amp;VLOOKUP(I74,'附件一之1-開班數'!$A$6:$B$65,2,0),IF(D74="","","學生無班級"))))))),"有班級不存在,或跳格輸入")</f>
        <v/>
      </c>
      <c r="K74" s="16"/>
      <c r="L74" s="16"/>
      <c r="M74" s="16"/>
      <c r="N74" s="16"/>
      <c r="O74" s="16"/>
      <c r="P74" s="16"/>
      <c r="Q74" s="16"/>
      <c r="R74" s="16"/>
      <c r="S74" s="145">
        <f t="shared" si="9"/>
        <v>1</v>
      </c>
      <c r="T74" s="145">
        <f t="shared" si="10"/>
        <v>1</v>
      </c>
      <c r="U74" s="10">
        <f t="shared" si="8"/>
        <v>1</v>
      </c>
      <c r="V74" s="10">
        <f t="shared" si="11"/>
        <v>1</v>
      </c>
      <c r="W74" s="10">
        <f t="shared" si="12"/>
        <v>3</v>
      </c>
    </row>
    <row r="75" spans="1:23">
      <c r="A75" s="149" t="str">
        <f t="shared" si="7"/>
        <v/>
      </c>
      <c r="B75" s="16"/>
      <c r="C75" s="16"/>
      <c r="D75" s="16"/>
      <c r="E75" s="16"/>
      <c r="F75" s="16"/>
      <c r="G75" s="16"/>
      <c r="H75" s="16"/>
      <c r="I75" s="16"/>
      <c r="J75" s="150" t="str">
        <f>IFERROR(IF(COUNTIF(E75:I75,E75)+COUNTIF(E75:I75,F75)+COUNTIF(E75:I75,G75)+COUNTIF(E75:I75,H75)+COUNTIF(E75:I75,I75)-COUNT(E75:I75)&lt;&gt;0,"學生班級重複",IF(COUNT(E75:I75)=1,VLOOKUP(E75,'附件一之1-開班數'!$A$6:$B$65,2,0),IF(COUNT(E75:I75)=2,VLOOKUP(E75,'附件一之1-開班數'!$A$6:$B$65,2,0)&amp;"、"&amp;VLOOKUP(F75,'附件一之1-開班數'!$A$6:$B$65,2,0),IF(COUNT(E75:I75)=3,VLOOKUP(E75,'附件一之1-開班數'!$A$6:$B$65,2,0)&amp;"、"&amp;VLOOKUP(F75,'附件一之1-開班數'!$A$6:$B$65,2,0)&amp;"、"&amp;VLOOKUP(G75,'附件一之1-開班數'!$A$6:$B$65,2,0),IF(COUNT(E75:I75)=4,VLOOKUP(E75,'附件一之1-開班數'!$A$6:$B$65,2,0)&amp;"、"&amp;VLOOKUP(F75,'附件一之1-開班數'!$A$6:$B$65,2,0)&amp;"、"&amp;VLOOKUP(G75,'附件一之1-開班數'!$A$6:$B$65,2,0)&amp;"、"&amp;VLOOKUP(H75,'附件一之1-開班數'!$A$6:$B$65,2,0),IF(COUNT(E75:I75)=5,VLOOKUP(E75,'附件一之1-開班數'!$A$6:$B$65,2,0)&amp;"、"&amp;VLOOKUP(F75,'附件一之1-開班數'!$A$6:$B$65,2,0)&amp;"、"&amp;VLOOKUP(G75,'附件一之1-開班數'!$A$6:$B$65,2,0)&amp;"、"&amp;VLOOKUP(H75,'附件一之1-開班數'!$A$6:$B$65,2,0)&amp;"、"&amp;VLOOKUP(I75,'附件一之1-開班數'!$A$6:$B$65,2,0),IF(D75="","","學生無班級"))))))),"有班級不存在,或跳格輸入")</f>
        <v/>
      </c>
      <c r="K75" s="16"/>
      <c r="L75" s="16"/>
      <c r="M75" s="16"/>
      <c r="N75" s="16"/>
      <c r="O75" s="16"/>
      <c r="P75" s="16"/>
      <c r="Q75" s="16"/>
      <c r="R75" s="16"/>
      <c r="S75" s="145">
        <f t="shared" si="9"/>
        <v>1</v>
      </c>
      <c r="T75" s="145">
        <f t="shared" si="10"/>
        <v>1</v>
      </c>
      <c r="U75" s="10">
        <f t="shared" si="8"/>
        <v>1</v>
      </c>
      <c r="V75" s="10">
        <f t="shared" si="11"/>
        <v>1</v>
      </c>
      <c r="W75" s="10">
        <f t="shared" si="12"/>
        <v>3</v>
      </c>
    </row>
    <row r="76" spans="1:23">
      <c r="A76" s="149" t="str">
        <f t="shared" si="7"/>
        <v/>
      </c>
      <c r="B76" s="16"/>
      <c r="C76" s="16"/>
      <c r="D76" s="16"/>
      <c r="E76" s="16"/>
      <c r="F76" s="16"/>
      <c r="G76" s="16"/>
      <c r="H76" s="16"/>
      <c r="I76" s="16"/>
      <c r="J76" s="150" t="str">
        <f>IFERROR(IF(COUNTIF(E76:I76,E76)+COUNTIF(E76:I76,F76)+COUNTIF(E76:I76,G76)+COUNTIF(E76:I76,H76)+COUNTIF(E76:I76,I76)-COUNT(E76:I76)&lt;&gt;0,"學生班級重複",IF(COUNT(E76:I76)=1,VLOOKUP(E76,'附件一之1-開班數'!$A$6:$B$65,2,0),IF(COUNT(E76:I76)=2,VLOOKUP(E76,'附件一之1-開班數'!$A$6:$B$65,2,0)&amp;"、"&amp;VLOOKUP(F76,'附件一之1-開班數'!$A$6:$B$65,2,0),IF(COUNT(E76:I76)=3,VLOOKUP(E76,'附件一之1-開班數'!$A$6:$B$65,2,0)&amp;"、"&amp;VLOOKUP(F76,'附件一之1-開班數'!$A$6:$B$65,2,0)&amp;"、"&amp;VLOOKUP(G76,'附件一之1-開班數'!$A$6:$B$65,2,0),IF(COUNT(E76:I76)=4,VLOOKUP(E76,'附件一之1-開班數'!$A$6:$B$65,2,0)&amp;"、"&amp;VLOOKUP(F76,'附件一之1-開班數'!$A$6:$B$65,2,0)&amp;"、"&amp;VLOOKUP(G76,'附件一之1-開班數'!$A$6:$B$65,2,0)&amp;"、"&amp;VLOOKUP(H76,'附件一之1-開班數'!$A$6:$B$65,2,0),IF(COUNT(E76:I76)=5,VLOOKUP(E76,'附件一之1-開班數'!$A$6:$B$65,2,0)&amp;"、"&amp;VLOOKUP(F76,'附件一之1-開班數'!$A$6:$B$65,2,0)&amp;"、"&amp;VLOOKUP(G76,'附件一之1-開班數'!$A$6:$B$65,2,0)&amp;"、"&amp;VLOOKUP(H76,'附件一之1-開班數'!$A$6:$B$65,2,0)&amp;"、"&amp;VLOOKUP(I76,'附件一之1-開班數'!$A$6:$B$65,2,0),IF(D76="","","學生無班級"))))))),"有班級不存在,或跳格輸入")</f>
        <v/>
      </c>
      <c r="K76" s="16"/>
      <c r="L76" s="16"/>
      <c r="M76" s="16"/>
      <c r="N76" s="16"/>
      <c r="O76" s="16"/>
      <c r="P76" s="16"/>
      <c r="Q76" s="16"/>
      <c r="R76" s="16"/>
      <c r="S76" s="145">
        <f t="shared" si="9"/>
        <v>1</v>
      </c>
      <c r="T76" s="145">
        <f t="shared" si="10"/>
        <v>1</v>
      </c>
      <c r="U76" s="10">
        <f t="shared" si="8"/>
        <v>1</v>
      </c>
      <c r="V76" s="10">
        <f t="shared" si="11"/>
        <v>1</v>
      </c>
      <c r="W76" s="10">
        <f t="shared" si="12"/>
        <v>3</v>
      </c>
    </row>
    <row r="77" spans="1:23">
      <c r="A77" s="149" t="str">
        <f t="shared" si="7"/>
        <v/>
      </c>
      <c r="B77" s="16"/>
      <c r="C77" s="16"/>
      <c r="D77" s="16"/>
      <c r="E77" s="16"/>
      <c r="F77" s="16"/>
      <c r="G77" s="16"/>
      <c r="H77" s="16"/>
      <c r="I77" s="16"/>
      <c r="J77" s="150" t="str">
        <f>IFERROR(IF(COUNTIF(E77:I77,E77)+COUNTIF(E77:I77,F77)+COUNTIF(E77:I77,G77)+COUNTIF(E77:I77,H77)+COUNTIF(E77:I77,I77)-COUNT(E77:I77)&lt;&gt;0,"學生班級重複",IF(COUNT(E77:I77)=1,VLOOKUP(E77,'附件一之1-開班數'!$A$6:$B$65,2,0),IF(COUNT(E77:I77)=2,VLOOKUP(E77,'附件一之1-開班數'!$A$6:$B$65,2,0)&amp;"、"&amp;VLOOKUP(F77,'附件一之1-開班數'!$A$6:$B$65,2,0),IF(COUNT(E77:I77)=3,VLOOKUP(E77,'附件一之1-開班數'!$A$6:$B$65,2,0)&amp;"、"&amp;VLOOKUP(F77,'附件一之1-開班數'!$A$6:$B$65,2,0)&amp;"、"&amp;VLOOKUP(G77,'附件一之1-開班數'!$A$6:$B$65,2,0),IF(COUNT(E77:I77)=4,VLOOKUP(E77,'附件一之1-開班數'!$A$6:$B$65,2,0)&amp;"、"&amp;VLOOKUP(F77,'附件一之1-開班數'!$A$6:$B$65,2,0)&amp;"、"&amp;VLOOKUP(G77,'附件一之1-開班數'!$A$6:$B$65,2,0)&amp;"、"&amp;VLOOKUP(H77,'附件一之1-開班數'!$A$6:$B$65,2,0),IF(COUNT(E77:I77)=5,VLOOKUP(E77,'附件一之1-開班數'!$A$6:$B$65,2,0)&amp;"、"&amp;VLOOKUP(F77,'附件一之1-開班數'!$A$6:$B$65,2,0)&amp;"、"&amp;VLOOKUP(G77,'附件一之1-開班數'!$A$6:$B$65,2,0)&amp;"、"&amp;VLOOKUP(H77,'附件一之1-開班數'!$A$6:$B$65,2,0)&amp;"、"&amp;VLOOKUP(I77,'附件一之1-開班數'!$A$6:$B$65,2,0),IF(D77="","","學生無班級"))))))),"有班級不存在,或跳格輸入")</f>
        <v/>
      </c>
      <c r="K77" s="16"/>
      <c r="L77" s="16"/>
      <c r="M77" s="16"/>
      <c r="N77" s="16"/>
      <c r="O77" s="16"/>
      <c r="P77" s="16"/>
      <c r="Q77" s="16"/>
      <c r="R77" s="16"/>
      <c r="S77" s="145">
        <f t="shared" si="9"/>
        <v>1</v>
      </c>
      <c r="T77" s="145">
        <f t="shared" si="10"/>
        <v>1</v>
      </c>
      <c r="U77" s="10">
        <f t="shared" si="8"/>
        <v>1</v>
      </c>
      <c r="V77" s="10">
        <f t="shared" si="11"/>
        <v>1</v>
      </c>
      <c r="W77" s="10">
        <f t="shared" si="12"/>
        <v>3</v>
      </c>
    </row>
    <row r="78" spans="1:23">
      <c r="A78" s="149" t="str">
        <f t="shared" si="7"/>
        <v/>
      </c>
      <c r="B78" s="16"/>
      <c r="C78" s="16"/>
      <c r="D78" s="16"/>
      <c r="E78" s="16"/>
      <c r="F78" s="16"/>
      <c r="G78" s="16"/>
      <c r="H78" s="16"/>
      <c r="I78" s="16"/>
      <c r="J78" s="150" t="str">
        <f>IFERROR(IF(COUNTIF(E78:I78,E78)+COUNTIF(E78:I78,F78)+COUNTIF(E78:I78,G78)+COUNTIF(E78:I78,H78)+COUNTIF(E78:I78,I78)-COUNT(E78:I78)&lt;&gt;0,"學生班級重複",IF(COUNT(E78:I78)=1,VLOOKUP(E78,'附件一之1-開班數'!$A$6:$B$65,2,0),IF(COUNT(E78:I78)=2,VLOOKUP(E78,'附件一之1-開班數'!$A$6:$B$65,2,0)&amp;"、"&amp;VLOOKUP(F78,'附件一之1-開班數'!$A$6:$B$65,2,0),IF(COUNT(E78:I78)=3,VLOOKUP(E78,'附件一之1-開班數'!$A$6:$B$65,2,0)&amp;"、"&amp;VLOOKUP(F78,'附件一之1-開班數'!$A$6:$B$65,2,0)&amp;"、"&amp;VLOOKUP(G78,'附件一之1-開班數'!$A$6:$B$65,2,0),IF(COUNT(E78:I78)=4,VLOOKUP(E78,'附件一之1-開班數'!$A$6:$B$65,2,0)&amp;"、"&amp;VLOOKUP(F78,'附件一之1-開班數'!$A$6:$B$65,2,0)&amp;"、"&amp;VLOOKUP(G78,'附件一之1-開班數'!$A$6:$B$65,2,0)&amp;"、"&amp;VLOOKUP(H78,'附件一之1-開班數'!$A$6:$B$65,2,0),IF(COUNT(E78:I78)=5,VLOOKUP(E78,'附件一之1-開班數'!$A$6:$B$65,2,0)&amp;"、"&amp;VLOOKUP(F78,'附件一之1-開班數'!$A$6:$B$65,2,0)&amp;"、"&amp;VLOOKUP(G78,'附件一之1-開班數'!$A$6:$B$65,2,0)&amp;"、"&amp;VLOOKUP(H78,'附件一之1-開班數'!$A$6:$B$65,2,0)&amp;"、"&amp;VLOOKUP(I78,'附件一之1-開班數'!$A$6:$B$65,2,0),IF(D78="","","學生無班級"))))))),"有班級不存在,或跳格輸入")</f>
        <v/>
      </c>
      <c r="K78" s="16"/>
      <c r="L78" s="16"/>
      <c r="M78" s="16"/>
      <c r="N78" s="16"/>
      <c r="O78" s="16"/>
      <c r="P78" s="16"/>
      <c r="Q78" s="16"/>
      <c r="R78" s="16"/>
      <c r="S78" s="145">
        <f t="shared" si="9"/>
        <v>1</v>
      </c>
      <c r="T78" s="145">
        <f t="shared" si="10"/>
        <v>1</v>
      </c>
      <c r="U78" s="10">
        <f t="shared" si="8"/>
        <v>1</v>
      </c>
      <c r="V78" s="10">
        <f t="shared" si="11"/>
        <v>1</v>
      </c>
      <c r="W78" s="10">
        <f t="shared" si="12"/>
        <v>3</v>
      </c>
    </row>
    <row r="79" spans="1:23">
      <c r="A79" s="149" t="str">
        <f t="shared" si="7"/>
        <v/>
      </c>
      <c r="B79" s="16"/>
      <c r="C79" s="16"/>
      <c r="D79" s="16"/>
      <c r="E79" s="16"/>
      <c r="F79" s="16"/>
      <c r="G79" s="16"/>
      <c r="H79" s="16"/>
      <c r="I79" s="16"/>
      <c r="J79" s="150" t="str">
        <f>IFERROR(IF(COUNTIF(E79:I79,E79)+COUNTIF(E79:I79,F79)+COUNTIF(E79:I79,G79)+COUNTIF(E79:I79,H79)+COUNTIF(E79:I79,I79)-COUNT(E79:I79)&lt;&gt;0,"學生班級重複",IF(COUNT(E79:I79)=1,VLOOKUP(E79,'附件一之1-開班數'!$A$6:$B$65,2,0),IF(COUNT(E79:I79)=2,VLOOKUP(E79,'附件一之1-開班數'!$A$6:$B$65,2,0)&amp;"、"&amp;VLOOKUP(F79,'附件一之1-開班數'!$A$6:$B$65,2,0),IF(COUNT(E79:I79)=3,VLOOKUP(E79,'附件一之1-開班數'!$A$6:$B$65,2,0)&amp;"、"&amp;VLOOKUP(F79,'附件一之1-開班數'!$A$6:$B$65,2,0)&amp;"、"&amp;VLOOKUP(G79,'附件一之1-開班數'!$A$6:$B$65,2,0),IF(COUNT(E79:I79)=4,VLOOKUP(E79,'附件一之1-開班數'!$A$6:$B$65,2,0)&amp;"、"&amp;VLOOKUP(F79,'附件一之1-開班數'!$A$6:$B$65,2,0)&amp;"、"&amp;VLOOKUP(G79,'附件一之1-開班數'!$A$6:$B$65,2,0)&amp;"、"&amp;VLOOKUP(H79,'附件一之1-開班數'!$A$6:$B$65,2,0),IF(COUNT(E79:I79)=5,VLOOKUP(E79,'附件一之1-開班數'!$A$6:$B$65,2,0)&amp;"、"&amp;VLOOKUP(F79,'附件一之1-開班數'!$A$6:$B$65,2,0)&amp;"、"&amp;VLOOKUP(G79,'附件一之1-開班數'!$A$6:$B$65,2,0)&amp;"、"&amp;VLOOKUP(H79,'附件一之1-開班數'!$A$6:$B$65,2,0)&amp;"、"&amp;VLOOKUP(I79,'附件一之1-開班數'!$A$6:$B$65,2,0),IF(D79="","","學生無班級"))))))),"有班級不存在,或跳格輸入")</f>
        <v/>
      </c>
      <c r="K79" s="16"/>
      <c r="L79" s="16"/>
      <c r="M79" s="16"/>
      <c r="N79" s="16"/>
      <c r="O79" s="16"/>
      <c r="P79" s="16"/>
      <c r="Q79" s="16"/>
      <c r="R79" s="16"/>
      <c r="S79" s="145">
        <f t="shared" si="9"/>
        <v>1</v>
      </c>
      <c r="T79" s="145">
        <f t="shared" si="10"/>
        <v>1</v>
      </c>
      <c r="U79" s="10">
        <f t="shared" si="8"/>
        <v>1</v>
      </c>
      <c r="V79" s="10">
        <f t="shared" si="11"/>
        <v>1</v>
      </c>
      <c r="W79" s="10">
        <f t="shared" si="12"/>
        <v>3</v>
      </c>
    </row>
    <row r="80" spans="1:23">
      <c r="A80" s="149" t="str">
        <f t="shared" si="7"/>
        <v/>
      </c>
      <c r="B80" s="16"/>
      <c r="C80" s="16"/>
      <c r="D80" s="16"/>
      <c r="E80" s="16"/>
      <c r="F80" s="16"/>
      <c r="G80" s="16"/>
      <c r="H80" s="16"/>
      <c r="I80" s="16"/>
      <c r="J80" s="150" t="str">
        <f>IFERROR(IF(COUNTIF(E80:I80,E80)+COUNTIF(E80:I80,F80)+COUNTIF(E80:I80,G80)+COUNTIF(E80:I80,H80)+COUNTIF(E80:I80,I80)-COUNT(E80:I80)&lt;&gt;0,"學生班級重複",IF(COUNT(E80:I80)=1,VLOOKUP(E80,'附件一之1-開班數'!$A$6:$B$65,2,0),IF(COUNT(E80:I80)=2,VLOOKUP(E80,'附件一之1-開班數'!$A$6:$B$65,2,0)&amp;"、"&amp;VLOOKUP(F80,'附件一之1-開班數'!$A$6:$B$65,2,0),IF(COUNT(E80:I80)=3,VLOOKUP(E80,'附件一之1-開班數'!$A$6:$B$65,2,0)&amp;"、"&amp;VLOOKUP(F80,'附件一之1-開班數'!$A$6:$B$65,2,0)&amp;"、"&amp;VLOOKUP(G80,'附件一之1-開班數'!$A$6:$B$65,2,0),IF(COUNT(E80:I80)=4,VLOOKUP(E80,'附件一之1-開班數'!$A$6:$B$65,2,0)&amp;"、"&amp;VLOOKUP(F80,'附件一之1-開班數'!$A$6:$B$65,2,0)&amp;"、"&amp;VLOOKUP(G80,'附件一之1-開班數'!$A$6:$B$65,2,0)&amp;"、"&amp;VLOOKUP(H80,'附件一之1-開班數'!$A$6:$B$65,2,0),IF(COUNT(E80:I80)=5,VLOOKUP(E80,'附件一之1-開班數'!$A$6:$B$65,2,0)&amp;"、"&amp;VLOOKUP(F80,'附件一之1-開班數'!$A$6:$B$65,2,0)&amp;"、"&amp;VLOOKUP(G80,'附件一之1-開班數'!$A$6:$B$65,2,0)&amp;"、"&amp;VLOOKUP(H80,'附件一之1-開班數'!$A$6:$B$65,2,0)&amp;"、"&amp;VLOOKUP(I80,'附件一之1-開班數'!$A$6:$B$65,2,0),IF(D80="","","學生無班級"))))))),"有班級不存在,或跳格輸入")</f>
        <v/>
      </c>
      <c r="K80" s="16"/>
      <c r="L80" s="16"/>
      <c r="M80" s="16"/>
      <c r="N80" s="16"/>
      <c r="O80" s="16"/>
      <c r="P80" s="16"/>
      <c r="Q80" s="16"/>
      <c r="R80" s="16"/>
      <c r="S80" s="145">
        <f t="shared" si="9"/>
        <v>1</v>
      </c>
      <c r="T80" s="145">
        <f t="shared" si="10"/>
        <v>1</v>
      </c>
      <c r="U80" s="10">
        <f t="shared" si="8"/>
        <v>1</v>
      </c>
      <c r="V80" s="10">
        <f t="shared" si="11"/>
        <v>1</v>
      </c>
      <c r="W80" s="10">
        <f t="shared" si="12"/>
        <v>3</v>
      </c>
    </row>
    <row r="81" spans="1:23">
      <c r="A81" s="149" t="str">
        <f t="shared" si="7"/>
        <v/>
      </c>
      <c r="B81" s="16"/>
      <c r="C81" s="16"/>
      <c r="D81" s="16"/>
      <c r="E81" s="16"/>
      <c r="F81" s="16"/>
      <c r="G81" s="16"/>
      <c r="H81" s="16"/>
      <c r="I81" s="16"/>
      <c r="J81" s="150" t="str">
        <f>IFERROR(IF(COUNTIF(E81:I81,E81)+COUNTIF(E81:I81,F81)+COUNTIF(E81:I81,G81)+COUNTIF(E81:I81,H81)+COUNTIF(E81:I81,I81)-COUNT(E81:I81)&lt;&gt;0,"學生班級重複",IF(COUNT(E81:I81)=1,VLOOKUP(E81,'附件一之1-開班數'!$A$6:$B$65,2,0),IF(COUNT(E81:I81)=2,VLOOKUP(E81,'附件一之1-開班數'!$A$6:$B$65,2,0)&amp;"、"&amp;VLOOKUP(F81,'附件一之1-開班數'!$A$6:$B$65,2,0),IF(COUNT(E81:I81)=3,VLOOKUP(E81,'附件一之1-開班數'!$A$6:$B$65,2,0)&amp;"、"&amp;VLOOKUP(F81,'附件一之1-開班數'!$A$6:$B$65,2,0)&amp;"、"&amp;VLOOKUP(G81,'附件一之1-開班數'!$A$6:$B$65,2,0),IF(COUNT(E81:I81)=4,VLOOKUP(E81,'附件一之1-開班數'!$A$6:$B$65,2,0)&amp;"、"&amp;VLOOKUP(F81,'附件一之1-開班數'!$A$6:$B$65,2,0)&amp;"、"&amp;VLOOKUP(G81,'附件一之1-開班數'!$A$6:$B$65,2,0)&amp;"、"&amp;VLOOKUP(H81,'附件一之1-開班數'!$A$6:$B$65,2,0),IF(COUNT(E81:I81)=5,VLOOKUP(E81,'附件一之1-開班數'!$A$6:$B$65,2,0)&amp;"、"&amp;VLOOKUP(F81,'附件一之1-開班數'!$A$6:$B$65,2,0)&amp;"、"&amp;VLOOKUP(G81,'附件一之1-開班數'!$A$6:$B$65,2,0)&amp;"、"&amp;VLOOKUP(H81,'附件一之1-開班數'!$A$6:$B$65,2,0)&amp;"、"&amp;VLOOKUP(I81,'附件一之1-開班數'!$A$6:$B$65,2,0),IF(D81="","","學生無班級"))))))),"有班級不存在,或跳格輸入")</f>
        <v/>
      </c>
      <c r="K81" s="16"/>
      <c r="L81" s="16"/>
      <c r="M81" s="16"/>
      <c r="N81" s="16"/>
      <c r="O81" s="16"/>
      <c r="P81" s="16"/>
      <c r="Q81" s="16"/>
      <c r="R81" s="16"/>
      <c r="S81" s="145">
        <f t="shared" si="9"/>
        <v>1</v>
      </c>
      <c r="T81" s="145">
        <f t="shared" si="10"/>
        <v>1</v>
      </c>
      <c r="U81" s="10">
        <f t="shared" si="8"/>
        <v>1</v>
      </c>
      <c r="V81" s="10">
        <f t="shared" si="11"/>
        <v>1</v>
      </c>
      <c r="W81" s="10">
        <f t="shared" si="12"/>
        <v>3</v>
      </c>
    </row>
    <row r="82" spans="1:23">
      <c r="A82" s="149" t="str">
        <f t="shared" si="7"/>
        <v/>
      </c>
      <c r="B82" s="16"/>
      <c r="C82" s="16"/>
      <c r="D82" s="16"/>
      <c r="E82" s="16"/>
      <c r="F82" s="16"/>
      <c r="G82" s="16"/>
      <c r="H82" s="16"/>
      <c r="I82" s="16"/>
      <c r="J82" s="150" t="str">
        <f>IFERROR(IF(COUNTIF(E82:I82,E82)+COUNTIF(E82:I82,F82)+COUNTIF(E82:I82,G82)+COUNTIF(E82:I82,H82)+COUNTIF(E82:I82,I82)-COUNT(E82:I82)&lt;&gt;0,"學生班級重複",IF(COUNT(E82:I82)=1,VLOOKUP(E82,'附件一之1-開班數'!$A$6:$B$65,2,0),IF(COUNT(E82:I82)=2,VLOOKUP(E82,'附件一之1-開班數'!$A$6:$B$65,2,0)&amp;"、"&amp;VLOOKUP(F82,'附件一之1-開班數'!$A$6:$B$65,2,0),IF(COUNT(E82:I82)=3,VLOOKUP(E82,'附件一之1-開班數'!$A$6:$B$65,2,0)&amp;"、"&amp;VLOOKUP(F82,'附件一之1-開班數'!$A$6:$B$65,2,0)&amp;"、"&amp;VLOOKUP(G82,'附件一之1-開班數'!$A$6:$B$65,2,0),IF(COUNT(E82:I82)=4,VLOOKUP(E82,'附件一之1-開班數'!$A$6:$B$65,2,0)&amp;"、"&amp;VLOOKUP(F82,'附件一之1-開班數'!$A$6:$B$65,2,0)&amp;"、"&amp;VLOOKUP(G82,'附件一之1-開班數'!$A$6:$B$65,2,0)&amp;"、"&amp;VLOOKUP(H82,'附件一之1-開班數'!$A$6:$B$65,2,0),IF(COUNT(E82:I82)=5,VLOOKUP(E82,'附件一之1-開班數'!$A$6:$B$65,2,0)&amp;"、"&amp;VLOOKUP(F82,'附件一之1-開班數'!$A$6:$B$65,2,0)&amp;"、"&amp;VLOOKUP(G82,'附件一之1-開班數'!$A$6:$B$65,2,0)&amp;"、"&amp;VLOOKUP(H82,'附件一之1-開班數'!$A$6:$B$65,2,0)&amp;"、"&amp;VLOOKUP(I82,'附件一之1-開班數'!$A$6:$B$65,2,0),IF(D82="","","學生無班級"))))))),"有班級不存在,或跳格輸入")</f>
        <v/>
      </c>
      <c r="K82" s="16"/>
      <c r="L82" s="16"/>
      <c r="M82" s="16"/>
      <c r="N82" s="16"/>
      <c r="O82" s="16"/>
      <c r="P82" s="16"/>
      <c r="Q82" s="16"/>
      <c r="R82" s="16"/>
      <c r="S82" s="145">
        <f t="shared" si="9"/>
        <v>1</v>
      </c>
      <c r="T82" s="145">
        <f t="shared" si="10"/>
        <v>1</v>
      </c>
      <c r="U82" s="10">
        <f t="shared" si="8"/>
        <v>1</v>
      </c>
      <c r="V82" s="10">
        <f t="shared" si="11"/>
        <v>1</v>
      </c>
      <c r="W82" s="10">
        <f t="shared" si="12"/>
        <v>3</v>
      </c>
    </row>
    <row r="83" spans="1:23">
      <c r="A83" s="149" t="str">
        <f t="shared" si="7"/>
        <v/>
      </c>
      <c r="B83" s="16"/>
      <c r="C83" s="16"/>
      <c r="D83" s="16"/>
      <c r="E83" s="16"/>
      <c r="F83" s="16"/>
      <c r="G83" s="16"/>
      <c r="H83" s="16"/>
      <c r="I83" s="16"/>
      <c r="J83" s="150" t="str">
        <f>IFERROR(IF(COUNTIF(E83:I83,E83)+COUNTIF(E83:I83,F83)+COUNTIF(E83:I83,G83)+COUNTIF(E83:I83,H83)+COUNTIF(E83:I83,I83)-COUNT(E83:I83)&lt;&gt;0,"學生班級重複",IF(COUNT(E83:I83)=1,VLOOKUP(E83,'附件一之1-開班數'!$A$6:$B$65,2,0),IF(COUNT(E83:I83)=2,VLOOKUP(E83,'附件一之1-開班數'!$A$6:$B$65,2,0)&amp;"、"&amp;VLOOKUP(F83,'附件一之1-開班數'!$A$6:$B$65,2,0),IF(COUNT(E83:I83)=3,VLOOKUP(E83,'附件一之1-開班數'!$A$6:$B$65,2,0)&amp;"、"&amp;VLOOKUP(F83,'附件一之1-開班數'!$A$6:$B$65,2,0)&amp;"、"&amp;VLOOKUP(G83,'附件一之1-開班數'!$A$6:$B$65,2,0),IF(COUNT(E83:I83)=4,VLOOKUP(E83,'附件一之1-開班數'!$A$6:$B$65,2,0)&amp;"、"&amp;VLOOKUP(F83,'附件一之1-開班數'!$A$6:$B$65,2,0)&amp;"、"&amp;VLOOKUP(G83,'附件一之1-開班數'!$A$6:$B$65,2,0)&amp;"、"&amp;VLOOKUP(H83,'附件一之1-開班數'!$A$6:$B$65,2,0),IF(COUNT(E83:I83)=5,VLOOKUP(E83,'附件一之1-開班數'!$A$6:$B$65,2,0)&amp;"、"&amp;VLOOKUP(F83,'附件一之1-開班數'!$A$6:$B$65,2,0)&amp;"、"&amp;VLOOKUP(G83,'附件一之1-開班數'!$A$6:$B$65,2,0)&amp;"、"&amp;VLOOKUP(H83,'附件一之1-開班數'!$A$6:$B$65,2,0)&amp;"、"&amp;VLOOKUP(I83,'附件一之1-開班數'!$A$6:$B$65,2,0),IF(D83="","","學生無班級"))))))),"有班級不存在,或跳格輸入")</f>
        <v/>
      </c>
      <c r="K83" s="16"/>
      <c r="L83" s="16"/>
      <c r="M83" s="16"/>
      <c r="N83" s="16"/>
      <c r="O83" s="16"/>
      <c r="P83" s="16"/>
      <c r="Q83" s="16"/>
      <c r="R83" s="16"/>
      <c r="S83" s="145">
        <f t="shared" si="9"/>
        <v>1</v>
      </c>
      <c r="T83" s="145">
        <f t="shared" si="10"/>
        <v>1</v>
      </c>
      <c r="U83" s="10">
        <f t="shared" si="8"/>
        <v>1</v>
      </c>
      <c r="V83" s="10">
        <f t="shared" si="11"/>
        <v>1</v>
      </c>
      <c r="W83" s="10">
        <f t="shared" si="12"/>
        <v>3</v>
      </c>
    </row>
    <row r="84" spans="1:23">
      <c r="A84" s="149" t="str">
        <f t="shared" si="7"/>
        <v/>
      </c>
      <c r="B84" s="16"/>
      <c r="C84" s="16"/>
      <c r="D84" s="16"/>
      <c r="E84" s="16"/>
      <c r="F84" s="16"/>
      <c r="G84" s="16"/>
      <c r="H84" s="16"/>
      <c r="I84" s="16"/>
      <c r="J84" s="150" t="str">
        <f>IFERROR(IF(COUNTIF(E84:I84,E84)+COUNTIF(E84:I84,F84)+COUNTIF(E84:I84,G84)+COUNTIF(E84:I84,H84)+COUNTIF(E84:I84,I84)-COUNT(E84:I84)&lt;&gt;0,"學生班級重複",IF(COUNT(E84:I84)=1,VLOOKUP(E84,'附件一之1-開班數'!$A$6:$B$65,2,0),IF(COUNT(E84:I84)=2,VLOOKUP(E84,'附件一之1-開班數'!$A$6:$B$65,2,0)&amp;"、"&amp;VLOOKUP(F84,'附件一之1-開班數'!$A$6:$B$65,2,0),IF(COUNT(E84:I84)=3,VLOOKUP(E84,'附件一之1-開班數'!$A$6:$B$65,2,0)&amp;"、"&amp;VLOOKUP(F84,'附件一之1-開班數'!$A$6:$B$65,2,0)&amp;"、"&amp;VLOOKUP(G84,'附件一之1-開班數'!$A$6:$B$65,2,0),IF(COUNT(E84:I84)=4,VLOOKUP(E84,'附件一之1-開班數'!$A$6:$B$65,2,0)&amp;"、"&amp;VLOOKUP(F84,'附件一之1-開班數'!$A$6:$B$65,2,0)&amp;"、"&amp;VLOOKUP(G84,'附件一之1-開班數'!$A$6:$B$65,2,0)&amp;"、"&amp;VLOOKUP(H84,'附件一之1-開班數'!$A$6:$B$65,2,0),IF(COUNT(E84:I84)=5,VLOOKUP(E84,'附件一之1-開班數'!$A$6:$B$65,2,0)&amp;"、"&amp;VLOOKUP(F84,'附件一之1-開班數'!$A$6:$B$65,2,0)&amp;"、"&amp;VLOOKUP(G84,'附件一之1-開班數'!$A$6:$B$65,2,0)&amp;"、"&amp;VLOOKUP(H84,'附件一之1-開班數'!$A$6:$B$65,2,0)&amp;"、"&amp;VLOOKUP(I84,'附件一之1-開班數'!$A$6:$B$65,2,0),IF(D84="","","學生無班級"))))))),"有班級不存在,或跳格輸入")</f>
        <v/>
      </c>
      <c r="K84" s="16"/>
      <c r="L84" s="16"/>
      <c r="M84" s="16"/>
      <c r="N84" s="16"/>
      <c r="O84" s="16"/>
      <c r="P84" s="16"/>
      <c r="Q84" s="16"/>
      <c r="R84" s="16"/>
      <c r="S84" s="145">
        <f t="shared" si="9"/>
        <v>1</v>
      </c>
      <c r="T84" s="145">
        <f t="shared" si="10"/>
        <v>1</v>
      </c>
      <c r="U84" s="10">
        <f t="shared" si="8"/>
        <v>1</v>
      </c>
      <c r="V84" s="10">
        <f t="shared" si="11"/>
        <v>1</v>
      </c>
      <c r="W84" s="10">
        <f t="shared" si="12"/>
        <v>3</v>
      </c>
    </row>
    <row r="85" spans="1:23">
      <c r="A85" s="149" t="str">
        <f t="shared" si="7"/>
        <v/>
      </c>
      <c r="B85" s="16"/>
      <c r="C85" s="16"/>
      <c r="D85" s="16"/>
      <c r="E85" s="16"/>
      <c r="F85" s="16"/>
      <c r="G85" s="16"/>
      <c r="H85" s="16"/>
      <c r="I85" s="16"/>
      <c r="J85" s="150" t="str">
        <f>IFERROR(IF(COUNTIF(E85:I85,E85)+COUNTIF(E85:I85,F85)+COUNTIF(E85:I85,G85)+COUNTIF(E85:I85,H85)+COUNTIF(E85:I85,I85)-COUNT(E85:I85)&lt;&gt;0,"學生班級重複",IF(COUNT(E85:I85)=1,VLOOKUP(E85,'附件一之1-開班數'!$A$6:$B$65,2,0),IF(COUNT(E85:I85)=2,VLOOKUP(E85,'附件一之1-開班數'!$A$6:$B$65,2,0)&amp;"、"&amp;VLOOKUP(F85,'附件一之1-開班數'!$A$6:$B$65,2,0),IF(COUNT(E85:I85)=3,VLOOKUP(E85,'附件一之1-開班數'!$A$6:$B$65,2,0)&amp;"、"&amp;VLOOKUP(F85,'附件一之1-開班數'!$A$6:$B$65,2,0)&amp;"、"&amp;VLOOKUP(G85,'附件一之1-開班數'!$A$6:$B$65,2,0),IF(COUNT(E85:I85)=4,VLOOKUP(E85,'附件一之1-開班數'!$A$6:$B$65,2,0)&amp;"、"&amp;VLOOKUP(F85,'附件一之1-開班數'!$A$6:$B$65,2,0)&amp;"、"&amp;VLOOKUP(G85,'附件一之1-開班數'!$A$6:$B$65,2,0)&amp;"、"&amp;VLOOKUP(H85,'附件一之1-開班數'!$A$6:$B$65,2,0),IF(COUNT(E85:I85)=5,VLOOKUP(E85,'附件一之1-開班數'!$A$6:$B$65,2,0)&amp;"、"&amp;VLOOKUP(F85,'附件一之1-開班數'!$A$6:$B$65,2,0)&amp;"、"&amp;VLOOKUP(G85,'附件一之1-開班數'!$A$6:$B$65,2,0)&amp;"、"&amp;VLOOKUP(H85,'附件一之1-開班數'!$A$6:$B$65,2,0)&amp;"、"&amp;VLOOKUP(I85,'附件一之1-開班數'!$A$6:$B$65,2,0),IF(D85="","","學生無班級"))))))),"有班級不存在,或跳格輸入")</f>
        <v/>
      </c>
      <c r="K85" s="16"/>
      <c r="L85" s="16"/>
      <c r="M85" s="16"/>
      <c r="N85" s="16"/>
      <c r="O85" s="16"/>
      <c r="P85" s="16"/>
      <c r="Q85" s="16"/>
      <c r="R85" s="16"/>
      <c r="S85" s="145">
        <f t="shared" si="9"/>
        <v>1</v>
      </c>
      <c r="T85" s="145">
        <f t="shared" si="10"/>
        <v>1</v>
      </c>
      <c r="U85" s="10">
        <f t="shared" si="8"/>
        <v>1</v>
      </c>
      <c r="V85" s="10">
        <f t="shared" si="11"/>
        <v>1</v>
      </c>
      <c r="W85" s="10">
        <f t="shared" si="12"/>
        <v>3</v>
      </c>
    </row>
    <row r="86" spans="1:23">
      <c r="A86" s="149" t="str">
        <f t="shared" si="7"/>
        <v/>
      </c>
      <c r="B86" s="16"/>
      <c r="C86" s="16"/>
      <c r="D86" s="16"/>
      <c r="E86" s="16"/>
      <c r="F86" s="16"/>
      <c r="G86" s="16"/>
      <c r="H86" s="16"/>
      <c r="I86" s="16"/>
      <c r="J86" s="150" t="str">
        <f>IFERROR(IF(COUNTIF(E86:I86,E86)+COUNTIF(E86:I86,F86)+COUNTIF(E86:I86,G86)+COUNTIF(E86:I86,H86)+COUNTIF(E86:I86,I86)-COUNT(E86:I86)&lt;&gt;0,"學生班級重複",IF(COUNT(E86:I86)=1,VLOOKUP(E86,'附件一之1-開班數'!$A$6:$B$65,2,0),IF(COUNT(E86:I86)=2,VLOOKUP(E86,'附件一之1-開班數'!$A$6:$B$65,2,0)&amp;"、"&amp;VLOOKUP(F86,'附件一之1-開班數'!$A$6:$B$65,2,0),IF(COUNT(E86:I86)=3,VLOOKUP(E86,'附件一之1-開班數'!$A$6:$B$65,2,0)&amp;"、"&amp;VLOOKUP(F86,'附件一之1-開班數'!$A$6:$B$65,2,0)&amp;"、"&amp;VLOOKUP(G86,'附件一之1-開班數'!$A$6:$B$65,2,0),IF(COUNT(E86:I86)=4,VLOOKUP(E86,'附件一之1-開班數'!$A$6:$B$65,2,0)&amp;"、"&amp;VLOOKUP(F86,'附件一之1-開班數'!$A$6:$B$65,2,0)&amp;"、"&amp;VLOOKUP(G86,'附件一之1-開班數'!$A$6:$B$65,2,0)&amp;"、"&amp;VLOOKUP(H86,'附件一之1-開班數'!$A$6:$B$65,2,0),IF(COUNT(E86:I86)=5,VLOOKUP(E86,'附件一之1-開班數'!$A$6:$B$65,2,0)&amp;"、"&amp;VLOOKUP(F86,'附件一之1-開班數'!$A$6:$B$65,2,0)&amp;"、"&amp;VLOOKUP(G86,'附件一之1-開班數'!$A$6:$B$65,2,0)&amp;"、"&amp;VLOOKUP(H86,'附件一之1-開班數'!$A$6:$B$65,2,0)&amp;"、"&amp;VLOOKUP(I86,'附件一之1-開班數'!$A$6:$B$65,2,0),IF(D86="","","學生無班級"))))))),"有班級不存在,或跳格輸入")</f>
        <v/>
      </c>
      <c r="K86" s="16"/>
      <c r="L86" s="16"/>
      <c r="M86" s="16"/>
      <c r="N86" s="16"/>
      <c r="O86" s="16"/>
      <c r="P86" s="16"/>
      <c r="Q86" s="16"/>
      <c r="R86" s="16"/>
      <c r="S86" s="145">
        <f t="shared" si="9"/>
        <v>1</v>
      </c>
      <c r="T86" s="145">
        <f t="shared" si="10"/>
        <v>1</v>
      </c>
      <c r="U86" s="10">
        <f t="shared" si="8"/>
        <v>1</v>
      </c>
      <c r="V86" s="10">
        <f t="shared" si="11"/>
        <v>1</v>
      </c>
      <c r="W86" s="10">
        <f t="shared" si="12"/>
        <v>3</v>
      </c>
    </row>
    <row r="87" spans="1:23">
      <c r="A87" s="149" t="str">
        <f t="shared" si="7"/>
        <v/>
      </c>
      <c r="B87" s="16"/>
      <c r="C87" s="16"/>
      <c r="D87" s="16"/>
      <c r="E87" s="16"/>
      <c r="F87" s="16"/>
      <c r="G87" s="16"/>
      <c r="H87" s="16"/>
      <c r="I87" s="16"/>
      <c r="J87" s="150" t="str">
        <f>IFERROR(IF(COUNTIF(E87:I87,E87)+COUNTIF(E87:I87,F87)+COUNTIF(E87:I87,G87)+COUNTIF(E87:I87,H87)+COUNTIF(E87:I87,I87)-COUNT(E87:I87)&lt;&gt;0,"學生班級重複",IF(COUNT(E87:I87)=1,VLOOKUP(E87,'附件一之1-開班數'!$A$6:$B$65,2,0),IF(COUNT(E87:I87)=2,VLOOKUP(E87,'附件一之1-開班數'!$A$6:$B$65,2,0)&amp;"、"&amp;VLOOKUP(F87,'附件一之1-開班數'!$A$6:$B$65,2,0),IF(COUNT(E87:I87)=3,VLOOKUP(E87,'附件一之1-開班數'!$A$6:$B$65,2,0)&amp;"、"&amp;VLOOKUP(F87,'附件一之1-開班數'!$A$6:$B$65,2,0)&amp;"、"&amp;VLOOKUP(G87,'附件一之1-開班數'!$A$6:$B$65,2,0),IF(COUNT(E87:I87)=4,VLOOKUP(E87,'附件一之1-開班數'!$A$6:$B$65,2,0)&amp;"、"&amp;VLOOKUP(F87,'附件一之1-開班數'!$A$6:$B$65,2,0)&amp;"、"&amp;VLOOKUP(G87,'附件一之1-開班數'!$A$6:$B$65,2,0)&amp;"、"&amp;VLOOKUP(H87,'附件一之1-開班數'!$A$6:$B$65,2,0),IF(COUNT(E87:I87)=5,VLOOKUP(E87,'附件一之1-開班數'!$A$6:$B$65,2,0)&amp;"、"&amp;VLOOKUP(F87,'附件一之1-開班數'!$A$6:$B$65,2,0)&amp;"、"&amp;VLOOKUP(G87,'附件一之1-開班數'!$A$6:$B$65,2,0)&amp;"、"&amp;VLOOKUP(H87,'附件一之1-開班數'!$A$6:$B$65,2,0)&amp;"、"&amp;VLOOKUP(I87,'附件一之1-開班數'!$A$6:$B$65,2,0),IF(D87="","","學生無班級"))))))),"有班級不存在,或跳格輸入")</f>
        <v/>
      </c>
      <c r="K87" s="16"/>
      <c r="L87" s="16"/>
      <c r="M87" s="16"/>
      <c r="N87" s="16"/>
      <c r="O87" s="16"/>
      <c r="P87" s="16"/>
      <c r="Q87" s="16"/>
      <c r="R87" s="16"/>
      <c r="S87" s="145">
        <f t="shared" si="9"/>
        <v>1</v>
      </c>
      <c r="T87" s="145">
        <f t="shared" si="10"/>
        <v>1</v>
      </c>
      <c r="U87" s="10">
        <f t="shared" si="8"/>
        <v>1</v>
      </c>
      <c r="V87" s="10">
        <f t="shared" si="11"/>
        <v>1</v>
      </c>
      <c r="W87" s="10">
        <f t="shared" si="12"/>
        <v>3</v>
      </c>
    </row>
    <row r="88" spans="1:23">
      <c r="A88" s="149" t="str">
        <f t="shared" si="7"/>
        <v/>
      </c>
      <c r="B88" s="16"/>
      <c r="C88" s="16"/>
      <c r="D88" s="16"/>
      <c r="E88" s="16"/>
      <c r="F88" s="16"/>
      <c r="G88" s="16"/>
      <c r="H88" s="16"/>
      <c r="I88" s="16"/>
      <c r="J88" s="150" t="str">
        <f>IFERROR(IF(COUNTIF(E88:I88,E88)+COUNTIF(E88:I88,F88)+COUNTIF(E88:I88,G88)+COUNTIF(E88:I88,H88)+COUNTIF(E88:I88,I88)-COUNT(E88:I88)&lt;&gt;0,"學生班級重複",IF(COUNT(E88:I88)=1,VLOOKUP(E88,'附件一之1-開班數'!$A$6:$B$65,2,0),IF(COUNT(E88:I88)=2,VLOOKUP(E88,'附件一之1-開班數'!$A$6:$B$65,2,0)&amp;"、"&amp;VLOOKUP(F88,'附件一之1-開班數'!$A$6:$B$65,2,0),IF(COUNT(E88:I88)=3,VLOOKUP(E88,'附件一之1-開班數'!$A$6:$B$65,2,0)&amp;"、"&amp;VLOOKUP(F88,'附件一之1-開班數'!$A$6:$B$65,2,0)&amp;"、"&amp;VLOOKUP(G88,'附件一之1-開班數'!$A$6:$B$65,2,0),IF(COUNT(E88:I88)=4,VLOOKUP(E88,'附件一之1-開班數'!$A$6:$B$65,2,0)&amp;"、"&amp;VLOOKUP(F88,'附件一之1-開班數'!$A$6:$B$65,2,0)&amp;"、"&amp;VLOOKUP(G88,'附件一之1-開班數'!$A$6:$B$65,2,0)&amp;"、"&amp;VLOOKUP(H88,'附件一之1-開班數'!$A$6:$B$65,2,0),IF(COUNT(E88:I88)=5,VLOOKUP(E88,'附件一之1-開班數'!$A$6:$B$65,2,0)&amp;"、"&amp;VLOOKUP(F88,'附件一之1-開班數'!$A$6:$B$65,2,0)&amp;"、"&amp;VLOOKUP(G88,'附件一之1-開班數'!$A$6:$B$65,2,0)&amp;"、"&amp;VLOOKUP(H88,'附件一之1-開班數'!$A$6:$B$65,2,0)&amp;"、"&amp;VLOOKUP(I88,'附件一之1-開班數'!$A$6:$B$65,2,0),IF(D88="","","學生無班級"))))))),"有班級不存在,或跳格輸入")</f>
        <v/>
      </c>
      <c r="K88" s="16"/>
      <c r="L88" s="16"/>
      <c r="M88" s="16"/>
      <c r="N88" s="16"/>
      <c r="O88" s="16"/>
      <c r="P88" s="16"/>
      <c r="Q88" s="16"/>
      <c r="R88" s="16"/>
      <c r="S88" s="145">
        <f t="shared" si="9"/>
        <v>1</v>
      </c>
      <c r="T88" s="145">
        <f t="shared" si="10"/>
        <v>1</v>
      </c>
      <c r="U88" s="10">
        <f t="shared" si="8"/>
        <v>1</v>
      </c>
      <c r="V88" s="10">
        <f t="shared" si="11"/>
        <v>1</v>
      </c>
      <c r="W88" s="10">
        <f t="shared" si="12"/>
        <v>3</v>
      </c>
    </row>
    <row r="89" spans="1:23">
      <c r="A89" s="149" t="str">
        <f t="shared" si="7"/>
        <v/>
      </c>
      <c r="B89" s="16"/>
      <c r="C89" s="16"/>
      <c r="D89" s="16"/>
      <c r="E89" s="16"/>
      <c r="F89" s="16"/>
      <c r="G89" s="16"/>
      <c r="H89" s="16"/>
      <c r="I89" s="16"/>
      <c r="J89" s="150" t="str">
        <f>IFERROR(IF(COUNTIF(E89:I89,E89)+COUNTIF(E89:I89,F89)+COUNTIF(E89:I89,G89)+COUNTIF(E89:I89,H89)+COUNTIF(E89:I89,I89)-COUNT(E89:I89)&lt;&gt;0,"學生班級重複",IF(COUNT(E89:I89)=1,VLOOKUP(E89,'附件一之1-開班數'!$A$6:$B$65,2,0),IF(COUNT(E89:I89)=2,VLOOKUP(E89,'附件一之1-開班數'!$A$6:$B$65,2,0)&amp;"、"&amp;VLOOKUP(F89,'附件一之1-開班數'!$A$6:$B$65,2,0),IF(COUNT(E89:I89)=3,VLOOKUP(E89,'附件一之1-開班數'!$A$6:$B$65,2,0)&amp;"、"&amp;VLOOKUP(F89,'附件一之1-開班數'!$A$6:$B$65,2,0)&amp;"、"&amp;VLOOKUP(G89,'附件一之1-開班數'!$A$6:$B$65,2,0),IF(COUNT(E89:I89)=4,VLOOKUP(E89,'附件一之1-開班數'!$A$6:$B$65,2,0)&amp;"、"&amp;VLOOKUP(F89,'附件一之1-開班數'!$A$6:$B$65,2,0)&amp;"、"&amp;VLOOKUP(G89,'附件一之1-開班數'!$A$6:$B$65,2,0)&amp;"、"&amp;VLOOKUP(H89,'附件一之1-開班數'!$A$6:$B$65,2,0),IF(COUNT(E89:I89)=5,VLOOKUP(E89,'附件一之1-開班數'!$A$6:$B$65,2,0)&amp;"、"&amp;VLOOKUP(F89,'附件一之1-開班數'!$A$6:$B$65,2,0)&amp;"、"&amp;VLOOKUP(G89,'附件一之1-開班數'!$A$6:$B$65,2,0)&amp;"、"&amp;VLOOKUP(H89,'附件一之1-開班數'!$A$6:$B$65,2,0)&amp;"、"&amp;VLOOKUP(I89,'附件一之1-開班數'!$A$6:$B$65,2,0),IF(D89="","","學生無班級"))))))),"有班級不存在,或跳格輸入")</f>
        <v/>
      </c>
      <c r="K89" s="16"/>
      <c r="L89" s="16"/>
      <c r="M89" s="16"/>
      <c r="N89" s="16"/>
      <c r="O89" s="16"/>
      <c r="P89" s="16"/>
      <c r="Q89" s="16"/>
      <c r="R89" s="16"/>
      <c r="S89" s="145">
        <f t="shared" si="9"/>
        <v>1</v>
      </c>
      <c r="T89" s="145">
        <f t="shared" si="10"/>
        <v>1</v>
      </c>
      <c r="U89" s="10">
        <f t="shared" si="8"/>
        <v>1</v>
      </c>
      <c r="V89" s="10">
        <f t="shared" si="11"/>
        <v>1</v>
      </c>
      <c r="W89" s="10">
        <f t="shared" si="12"/>
        <v>3</v>
      </c>
    </row>
    <row r="90" spans="1:23">
      <c r="A90" s="149" t="str">
        <f t="shared" si="7"/>
        <v/>
      </c>
      <c r="B90" s="16"/>
      <c r="C90" s="16"/>
      <c r="D90" s="16"/>
      <c r="E90" s="16"/>
      <c r="F90" s="16"/>
      <c r="G90" s="16"/>
      <c r="H90" s="16"/>
      <c r="I90" s="16"/>
      <c r="J90" s="150" t="str">
        <f>IFERROR(IF(COUNTIF(E90:I90,E90)+COUNTIF(E90:I90,F90)+COUNTIF(E90:I90,G90)+COUNTIF(E90:I90,H90)+COUNTIF(E90:I90,I90)-COUNT(E90:I90)&lt;&gt;0,"學生班級重複",IF(COUNT(E90:I90)=1,VLOOKUP(E90,'附件一之1-開班數'!$A$6:$B$65,2,0),IF(COUNT(E90:I90)=2,VLOOKUP(E90,'附件一之1-開班數'!$A$6:$B$65,2,0)&amp;"、"&amp;VLOOKUP(F90,'附件一之1-開班數'!$A$6:$B$65,2,0),IF(COUNT(E90:I90)=3,VLOOKUP(E90,'附件一之1-開班數'!$A$6:$B$65,2,0)&amp;"、"&amp;VLOOKUP(F90,'附件一之1-開班數'!$A$6:$B$65,2,0)&amp;"、"&amp;VLOOKUP(G90,'附件一之1-開班數'!$A$6:$B$65,2,0),IF(COUNT(E90:I90)=4,VLOOKUP(E90,'附件一之1-開班數'!$A$6:$B$65,2,0)&amp;"、"&amp;VLOOKUP(F90,'附件一之1-開班數'!$A$6:$B$65,2,0)&amp;"、"&amp;VLOOKUP(G90,'附件一之1-開班數'!$A$6:$B$65,2,0)&amp;"、"&amp;VLOOKUP(H90,'附件一之1-開班數'!$A$6:$B$65,2,0),IF(COUNT(E90:I90)=5,VLOOKUP(E90,'附件一之1-開班數'!$A$6:$B$65,2,0)&amp;"、"&amp;VLOOKUP(F90,'附件一之1-開班數'!$A$6:$B$65,2,0)&amp;"、"&amp;VLOOKUP(G90,'附件一之1-開班數'!$A$6:$B$65,2,0)&amp;"、"&amp;VLOOKUP(H90,'附件一之1-開班數'!$A$6:$B$65,2,0)&amp;"、"&amp;VLOOKUP(I90,'附件一之1-開班數'!$A$6:$B$65,2,0),IF(D90="","","學生無班級"))))))),"有班級不存在,或跳格輸入")</f>
        <v/>
      </c>
      <c r="K90" s="16"/>
      <c r="L90" s="16"/>
      <c r="M90" s="16"/>
      <c r="N90" s="16"/>
      <c r="O90" s="16"/>
      <c r="P90" s="16"/>
      <c r="Q90" s="16"/>
      <c r="R90" s="16"/>
      <c r="S90" s="145">
        <f t="shared" si="9"/>
        <v>1</v>
      </c>
      <c r="T90" s="145">
        <f t="shared" si="10"/>
        <v>1</v>
      </c>
      <c r="U90" s="10">
        <f t="shared" si="8"/>
        <v>1</v>
      </c>
      <c r="V90" s="10">
        <f t="shared" si="11"/>
        <v>1</v>
      </c>
      <c r="W90" s="10">
        <f t="shared" si="12"/>
        <v>3</v>
      </c>
    </row>
    <row r="91" spans="1:23">
      <c r="A91" s="149" t="str">
        <f t="shared" si="7"/>
        <v/>
      </c>
      <c r="B91" s="16"/>
      <c r="C91" s="16"/>
      <c r="D91" s="16"/>
      <c r="E91" s="16"/>
      <c r="F91" s="16"/>
      <c r="G91" s="16"/>
      <c r="H91" s="16"/>
      <c r="I91" s="16"/>
      <c r="J91" s="150" t="str">
        <f>IFERROR(IF(COUNTIF(E91:I91,E91)+COUNTIF(E91:I91,F91)+COUNTIF(E91:I91,G91)+COUNTIF(E91:I91,H91)+COUNTIF(E91:I91,I91)-COUNT(E91:I91)&lt;&gt;0,"學生班級重複",IF(COUNT(E91:I91)=1,VLOOKUP(E91,'附件一之1-開班數'!$A$6:$B$65,2,0),IF(COUNT(E91:I91)=2,VLOOKUP(E91,'附件一之1-開班數'!$A$6:$B$65,2,0)&amp;"、"&amp;VLOOKUP(F91,'附件一之1-開班數'!$A$6:$B$65,2,0),IF(COUNT(E91:I91)=3,VLOOKUP(E91,'附件一之1-開班數'!$A$6:$B$65,2,0)&amp;"、"&amp;VLOOKUP(F91,'附件一之1-開班數'!$A$6:$B$65,2,0)&amp;"、"&amp;VLOOKUP(G91,'附件一之1-開班數'!$A$6:$B$65,2,0),IF(COUNT(E91:I91)=4,VLOOKUP(E91,'附件一之1-開班數'!$A$6:$B$65,2,0)&amp;"、"&amp;VLOOKUP(F91,'附件一之1-開班數'!$A$6:$B$65,2,0)&amp;"、"&amp;VLOOKUP(G91,'附件一之1-開班數'!$A$6:$B$65,2,0)&amp;"、"&amp;VLOOKUP(H91,'附件一之1-開班數'!$A$6:$B$65,2,0),IF(COUNT(E91:I91)=5,VLOOKUP(E91,'附件一之1-開班數'!$A$6:$B$65,2,0)&amp;"、"&amp;VLOOKUP(F91,'附件一之1-開班數'!$A$6:$B$65,2,0)&amp;"、"&amp;VLOOKUP(G91,'附件一之1-開班數'!$A$6:$B$65,2,0)&amp;"、"&amp;VLOOKUP(H91,'附件一之1-開班數'!$A$6:$B$65,2,0)&amp;"、"&amp;VLOOKUP(I91,'附件一之1-開班數'!$A$6:$B$65,2,0),IF(D91="","","學生無班級"))))))),"有班級不存在,或跳格輸入")</f>
        <v/>
      </c>
      <c r="K91" s="16"/>
      <c r="L91" s="16"/>
      <c r="M91" s="16"/>
      <c r="N91" s="16"/>
      <c r="O91" s="16"/>
      <c r="P91" s="16"/>
      <c r="Q91" s="16"/>
      <c r="R91" s="16"/>
      <c r="S91" s="145">
        <f t="shared" si="9"/>
        <v>1</v>
      </c>
      <c r="T91" s="145">
        <f t="shared" si="10"/>
        <v>1</v>
      </c>
      <c r="U91" s="10">
        <f t="shared" si="8"/>
        <v>1</v>
      </c>
      <c r="V91" s="10">
        <f t="shared" si="11"/>
        <v>1</v>
      </c>
      <c r="W91" s="10">
        <f t="shared" si="12"/>
        <v>3</v>
      </c>
    </row>
    <row r="92" spans="1:23">
      <c r="A92" s="149" t="str">
        <f t="shared" si="7"/>
        <v/>
      </c>
      <c r="B92" s="16"/>
      <c r="C92" s="16"/>
      <c r="D92" s="16"/>
      <c r="E92" s="16"/>
      <c r="F92" s="16"/>
      <c r="G92" s="16"/>
      <c r="H92" s="16"/>
      <c r="I92" s="16"/>
      <c r="J92" s="150" t="str">
        <f>IFERROR(IF(COUNTIF(E92:I92,E92)+COUNTIF(E92:I92,F92)+COUNTIF(E92:I92,G92)+COUNTIF(E92:I92,H92)+COUNTIF(E92:I92,I92)-COUNT(E92:I92)&lt;&gt;0,"學生班級重複",IF(COUNT(E92:I92)=1,VLOOKUP(E92,'附件一之1-開班數'!$A$6:$B$65,2,0),IF(COUNT(E92:I92)=2,VLOOKUP(E92,'附件一之1-開班數'!$A$6:$B$65,2,0)&amp;"、"&amp;VLOOKUP(F92,'附件一之1-開班數'!$A$6:$B$65,2,0),IF(COUNT(E92:I92)=3,VLOOKUP(E92,'附件一之1-開班數'!$A$6:$B$65,2,0)&amp;"、"&amp;VLOOKUP(F92,'附件一之1-開班數'!$A$6:$B$65,2,0)&amp;"、"&amp;VLOOKUP(G92,'附件一之1-開班數'!$A$6:$B$65,2,0),IF(COUNT(E92:I92)=4,VLOOKUP(E92,'附件一之1-開班數'!$A$6:$B$65,2,0)&amp;"、"&amp;VLOOKUP(F92,'附件一之1-開班數'!$A$6:$B$65,2,0)&amp;"、"&amp;VLOOKUP(G92,'附件一之1-開班數'!$A$6:$B$65,2,0)&amp;"、"&amp;VLOOKUP(H92,'附件一之1-開班數'!$A$6:$B$65,2,0),IF(COUNT(E92:I92)=5,VLOOKUP(E92,'附件一之1-開班數'!$A$6:$B$65,2,0)&amp;"、"&amp;VLOOKUP(F92,'附件一之1-開班數'!$A$6:$B$65,2,0)&amp;"、"&amp;VLOOKUP(G92,'附件一之1-開班數'!$A$6:$B$65,2,0)&amp;"、"&amp;VLOOKUP(H92,'附件一之1-開班數'!$A$6:$B$65,2,0)&amp;"、"&amp;VLOOKUP(I92,'附件一之1-開班數'!$A$6:$B$65,2,0),IF(D92="","","學生無班級"))))))),"有班級不存在,或跳格輸入")</f>
        <v/>
      </c>
      <c r="K92" s="16"/>
      <c r="L92" s="16"/>
      <c r="M92" s="16"/>
      <c r="N92" s="16"/>
      <c r="O92" s="16"/>
      <c r="P92" s="16"/>
      <c r="Q92" s="16"/>
      <c r="R92" s="16"/>
      <c r="S92" s="145">
        <f t="shared" si="9"/>
        <v>1</v>
      </c>
      <c r="T92" s="145">
        <f t="shared" si="10"/>
        <v>1</v>
      </c>
      <c r="U92" s="10">
        <f t="shared" si="8"/>
        <v>1</v>
      </c>
      <c r="V92" s="10">
        <f t="shared" si="11"/>
        <v>1</v>
      </c>
      <c r="W92" s="10">
        <f t="shared" si="12"/>
        <v>3</v>
      </c>
    </row>
    <row r="93" spans="1:23">
      <c r="A93" s="149" t="str">
        <f t="shared" si="7"/>
        <v/>
      </c>
      <c r="B93" s="16"/>
      <c r="C93" s="16"/>
      <c r="D93" s="16"/>
      <c r="E93" s="16"/>
      <c r="F93" s="16"/>
      <c r="G93" s="16"/>
      <c r="H93" s="16"/>
      <c r="I93" s="16"/>
      <c r="J93" s="150" t="str">
        <f>IFERROR(IF(COUNTIF(E93:I93,E93)+COUNTIF(E93:I93,F93)+COUNTIF(E93:I93,G93)+COUNTIF(E93:I93,H93)+COUNTIF(E93:I93,I93)-COUNT(E93:I93)&lt;&gt;0,"學生班級重複",IF(COUNT(E93:I93)=1,VLOOKUP(E93,'附件一之1-開班數'!$A$6:$B$65,2,0),IF(COUNT(E93:I93)=2,VLOOKUP(E93,'附件一之1-開班數'!$A$6:$B$65,2,0)&amp;"、"&amp;VLOOKUP(F93,'附件一之1-開班數'!$A$6:$B$65,2,0),IF(COUNT(E93:I93)=3,VLOOKUP(E93,'附件一之1-開班數'!$A$6:$B$65,2,0)&amp;"、"&amp;VLOOKUP(F93,'附件一之1-開班數'!$A$6:$B$65,2,0)&amp;"、"&amp;VLOOKUP(G93,'附件一之1-開班數'!$A$6:$B$65,2,0),IF(COUNT(E93:I93)=4,VLOOKUP(E93,'附件一之1-開班數'!$A$6:$B$65,2,0)&amp;"、"&amp;VLOOKUP(F93,'附件一之1-開班數'!$A$6:$B$65,2,0)&amp;"、"&amp;VLOOKUP(G93,'附件一之1-開班數'!$A$6:$B$65,2,0)&amp;"、"&amp;VLOOKUP(H93,'附件一之1-開班數'!$A$6:$B$65,2,0),IF(COUNT(E93:I93)=5,VLOOKUP(E93,'附件一之1-開班數'!$A$6:$B$65,2,0)&amp;"、"&amp;VLOOKUP(F93,'附件一之1-開班數'!$A$6:$B$65,2,0)&amp;"、"&amp;VLOOKUP(G93,'附件一之1-開班數'!$A$6:$B$65,2,0)&amp;"、"&amp;VLOOKUP(H93,'附件一之1-開班數'!$A$6:$B$65,2,0)&amp;"、"&amp;VLOOKUP(I93,'附件一之1-開班數'!$A$6:$B$65,2,0),IF(D93="","","學生無班級"))))))),"有班級不存在,或跳格輸入")</f>
        <v/>
      </c>
      <c r="K93" s="16"/>
      <c r="L93" s="16"/>
      <c r="M93" s="16"/>
      <c r="N93" s="16"/>
      <c r="O93" s="16"/>
      <c r="P93" s="16"/>
      <c r="Q93" s="16"/>
      <c r="R93" s="16"/>
      <c r="S93" s="145">
        <f t="shared" si="9"/>
        <v>1</v>
      </c>
      <c r="T93" s="145">
        <f t="shared" si="10"/>
        <v>1</v>
      </c>
      <c r="U93" s="10">
        <f t="shared" si="8"/>
        <v>1</v>
      </c>
      <c r="V93" s="10">
        <f t="shared" si="11"/>
        <v>1</v>
      </c>
      <c r="W93" s="10">
        <f t="shared" si="12"/>
        <v>3</v>
      </c>
    </row>
    <row r="94" spans="1:23">
      <c r="A94" s="149" t="str">
        <f t="shared" si="7"/>
        <v/>
      </c>
      <c r="B94" s="16"/>
      <c r="C94" s="16"/>
      <c r="D94" s="16"/>
      <c r="E94" s="16"/>
      <c r="F94" s="16"/>
      <c r="G94" s="16"/>
      <c r="H94" s="16"/>
      <c r="I94" s="16"/>
      <c r="J94" s="150" t="str">
        <f>IFERROR(IF(COUNTIF(E94:I94,E94)+COUNTIF(E94:I94,F94)+COUNTIF(E94:I94,G94)+COUNTIF(E94:I94,H94)+COUNTIF(E94:I94,I94)-COUNT(E94:I94)&lt;&gt;0,"學生班級重複",IF(COUNT(E94:I94)=1,VLOOKUP(E94,'附件一之1-開班數'!$A$6:$B$65,2,0),IF(COUNT(E94:I94)=2,VLOOKUP(E94,'附件一之1-開班數'!$A$6:$B$65,2,0)&amp;"、"&amp;VLOOKUP(F94,'附件一之1-開班數'!$A$6:$B$65,2,0),IF(COUNT(E94:I94)=3,VLOOKUP(E94,'附件一之1-開班數'!$A$6:$B$65,2,0)&amp;"、"&amp;VLOOKUP(F94,'附件一之1-開班數'!$A$6:$B$65,2,0)&amp;"、"&amp;VLOOKUP(G94,'附件一之1-開班數'!$A$6:$B$65,2,0),IF(COUNT(E94:I94)=4,VLOOKUP(E94,'附件一之1-開班數'!$A$6:$B$65,2,0)&amp;"、"&amp;VLOOKUP(F94,'附件一之1-開班數'!$A$6:$B$65,2,0)&amp;"、"&amp;VLOOKUP(G94,'附件一之1-開班數'!$A$6:$B$65,2,0)&amp;"、"&amp;VLOOKUP(H94,'附件一之1-開班數'!$A$6:$B$65,2,0),IF(COUNT(E94:I94)=5,VLOOKUP(E94,'附件一之1-開班數'!$A$6:$B$65,2,0)&amp;"、"&amp;VLOOKUP(F94,'附件一之1-開班數'!$A$6:$B$65,2,0)&amp;"、"&amp;VLOOKUP(G94,'附件一之1-開班數'!$A$6:$B$65,2,0)&amp;"、"&amp;VLOOKUP(H94,'附件一之1-開班數'!$A$6:$B$65,2,0)&amp;"、"&amp;VLOOKUP(I94,'附件一之1-開班數'!$A$6:$B$65,2,0),IF(D94="","","學生無班級"))))))),"有班級不存在,或跳格輸入")</f>
        <v/>
      </c>
      <c r="K94" s="16"/>
      <c r="L94" s="16"/>
      <c r="M94" s="16"/>
      <c r="N94" s="16"/>
      <c r="O94" s="16"/>
      <c r="P94" s="16"/>
      <c r="Q94" s="16"/>
      <c r="R94" s="16"/>
      <c r="S94" s="145">
        <f t="shared" si="9"/>
        <v>1</v>
      </c>
      <c r="T94" s="145">
        <f t="shared" si="10"/>
        <v>1</v>
      </c>
      <c r="U94" s="10">
        <f t="shared" si="8"/>
        <v>1</v>
      </c>
      <c r="V94" s="10">
        <f t="shared" si="11"/>
        <v>1</v>
      </c>
      <c r="W94" s="10">
        <f t="shared" si="12"/>
        <v>3</v>
      </c>
    </row>
    <row r="95" spans="1:23">
      <c r="A95" s="149" t="str">
        <f t="shared" si="7"/>
        <v/>
      </c>
      <c r="B95" s="16"/>
      <c r="C95" s="16"/>
      <c r="D95" s="16"/>
      <c r="E95" s="16"/>
      <c r="F95" s="16"/>
      <c r="G95" s="16"/>
      <c r="H95" s="16"/>
      <c r="I95" s="16"/>
      <c r="J95" s="150" t="str">
        <f>IFERROR(IF(COUNTIF(E95:I95,E95)+COUNTIF(E95:I95,F95)+COUNTIF(E95:I95,G95)+COUNTIF(E95:I95,H95)+COUNTIF(E95:I95,I95)-COUNT(E95:I95)&lt;&gt;0,"學生班級重複",IF(COUNT(E95:I95)=1,VLOOKUP(E95,'附件一之1-開班數'!$A$6:$B$65,2,0),IF(COUNT(E95:I95)=2,VLOOKUP(E95,'附件一之1-開班數'!$A$6:$B$65,2,0)&amp;"、"&amp;VLOOKUP(F95,'附件一之1-開班數'!$A$6:$B$65,2,0),IF(COUNT(E95:I95)=3,VLOOKUP(E95,'附件一之1-開班數'!$A$6:$B$65,2,0)&amp;"、"&amp;VLOOKUP(F95,'附件一之1-開班數'!$A$6:$B$65,2,0)&amp;"、"&amp;VLOOKUP(G95,'附件一之1-開班數'!$A$6:$B$65,2,0),IF(COUNT(E95:I95)=4,VLOOKUP(E95,'附件一之1-開班數'!$A$6:$B$65,2,0)&amp;"、"&amp;VLOOKUP(F95,'附件一之1-開班數'!$A$6:$B$65,2,0)&amp;"、"&amp;VLOOKUP(G95,'附件一之1-開班數'!$A$6:$B$65,2,0)&amp;"、"&amp;VLOOKUP(H95,'附件一之1-開班數'!$A$6:$B$65,2,0),IF(COUNT(E95:I95)=5,VLOOKUP(E95,'附件一之1-開班數'!$A$6:$B$65,2,0)&amp;"、"&amp;VLOOKUP(F95,'附件一之1-開班數'!$A$6:$B$65,2,0)&amp;"、"&amp;VLOOKUP(G95,'附件一之1-開班數'!$A$6:$B$65,2,0)&amp;"、"&amp;VLOOKUP(H95,'附件一之1-開班數'!$A$6:$B$65,2,0)&amp;"、"&amp;VLOOKUP(I95,'附件一之1-開班數'!$A$6:$B$65,2,0),IF(D95="","","學生無班級"))))))),"有班級不存在,或跳格輸入")</f>
        <v/>
      </c>
      <c r="K95" s="16"/>
      <c r="L95" s="16"/>
      <c r="M95" s="16"/>
      <c r="N95" s="16"/>
      <c r="O95" s="16"/>
      <c r="P95" s="16"/>
      <c r="Q95" s="16"/>
      <c r="R95" s="16"/>
      <c r="S95" s="145">
        <f t="shared" si="9"/>
        <v>1</v>
      </c>
      <c r="T95" s="145">
        <f t="shared" si="10"/>
        <v>1</v>
      </c>
      <c r="U95" s="10">
        <f t="shared" si="8"/>
        <v>1</v>
      </c>
      <c r="V95" s="10">
        <f t="shared" si="11"/>
        <v>1</v>
      </c>
      <c r="W95" s="10">
        <f t="shared" si="12"/>
        <v>3</v>
      </c>
    </row>
    <row r="96" spans="1:23">
      <c r="A96" s="149" t="str">
        <f t="shared" si="7"/>
        <v/>
      </c>
      <c r="B96" s="16"/>
      <c r="C96" s="16"/>
      <c r="D96" s="16"/>
      <c r="E96" s="16"/>
      <c r="F96" s="16"/>
      <c r="G96" s="16"/>
      <c r="H96" s="16"/>
      <c r="I96" s="16"/>
      <c r="J96" s="150" t="str">
        <f>IFERROR(IF(COUNTIF(E96:I96,E96)+COUNTIF(E96:I96,F96)+COUNTIF(E96:I96,G96)+COUNTIF(E96:I96,H96)+COUNTIF(E96:I96,I96)-COUNT(E96:I96)&lt;&gt;0,"學生班級重複",IF(COUNT(E96:I96)=1,VLOOKUP(E96,'附件一之1-開班數'!$A$6:$B$65,2,0),IF(COUNT(E96:I96)=2,VLOOKUP(E96,'附件一之1-開班數'!$A$6:$B$65,2,0)&amp;"、"&amp;VLOOKUP(F96,'附件一之1-開班數'!$A$6:$B$65,2,0),IF(COUNT(E96:I96)=3,VLOOKUP(E96,'附件一之1-開班數'!$A$6:$B$65,2,0)&amp;"、"&amp;VLOOKUP(F96,'附件一之1-開班數'!$A$6:$B$65,2,0)&amp;"、"&amp;VLOOKUP(G96,'附件一之1-開班數'!$A$6:$B$65,2,0),IF(COUNT(E96:I96)=4,VLOOKUP(E96,'附件一之1-開班數'!$A$6:$B$65,2,0)&amp;"、"&amp;VLOOKUP(F96,'附件一之1-開班數'!$A$6:$B$65,2,0)&amp;"、"&amp;VLOOKUP(G96,'附件一之1-開班數'!$A$6:$B$65,2,0)&amp;"、"&amp;VLOOKUP(H96,'附件一之1-開班數'!$A$6:$B$65,2,0),IF(COUNT(E96:I96)=5,VLOOKUP(E96,'附件一之1-開班數'!$A$6:$B$65,2,0)&amp;"、"&amp;VLOOKUP(F96,'附件一之1-開班數'!$A$6:$B$65,2,0)&amp;"、"&amp;VLOOKUP(G96,'附件一之1-開班數'!$A$6:$B$65,2,0)&amp;"、"&amp;VLOOKUP(H96,'附件一之1-開班數'!$A$6:$B$65,2,0)&amp;"、"&amp;VLOOKUP(I96,'附件一之1-開班數'!$A$6:$B$65,2,0),IF(D96="","","學生無班級"))))))),"有班級不存在,或跳格輸入")</f>
        <v/>
      </c>
      <c r="K96" s="16"/>
      <c r="L96" s="16"/>
      <c r="M96" s="16"/>
      <c r="N96" s="16"/>
      <c r="O96" s="16"/>
      <c r="P96" s="16"/>
      <c r="Q96" s="16"/>
      <c r="R96" s="16"/>
      <c r="S96" s="145">
        <f t="shared" si="9"/>
        <v>1</v>
      </c>
      <c r="T96" s="145">
        <f t="shared" si="10"/>
        <v>1</v>
      </c>
      <c r="U96" s="10">
        <f t="shared" si="8"/>
        <v>1</v>
      </c>
      <c r="V96" s="10">
        <f t="shared" si="11"/>
        <v>1</v>
      </c>
      <c r="W96" s="10">
        <f t="shared" si="12"/>
        <v>3</v>
      </c>
    </row>
    <row r="97" spans="1:23">
      <c r="A97" s="149" t="str">
        <f t="shared" si="7"/>
        <v/>
      </c>
      <c r="B97" s="16"/>
      <c r="C97" s="16"/>
      <c r="D97" s="16"/>
      <c r="E97" s="16"/>
      <c r="F97" s="16"/>
      <c r="G97" s="16"/>
      <c r="H97" s="16"/>
      <c r="I97" s="16"/>
      <c r="J97" s="150" t="str">
        <f>IFERROR(IF(COUNTIF(E97:I97,E97)+COUNTIF(E97:I97,F97)+COUNTIF(E97:I97,G97)+COUNTIF(E97:I97,H97)+COUNTIF(E97:I97,I97)-COUNT(E97:I97)&lt;&gt;0,"學生班級重複",IF(COUNT(E97:I97)=1,VLOOKUP(E97,'附件一之1-開班數'!$A$6:$B$65,2,0),IF(COUNT(E97:I97)=2,VLOOKUP(E97,'附件一之1-開班數'!$A$6:$B$65,2,0)&amp;"、"&amp;VLOOKUP(F97,'附件一之1-開班數'!$A$6:$B$65,2,0),IF(COUNT(E97:I97)=3,VLOOKUP(E97,'附件一之1-開班數'!$A$6:$B$65,2,0)&amp;"、"&amp;VLOOKUP(F97,'附件一之1-開班數'!$A$6:$B$65,2,0)&amp;"、"&amp;VLOOKUP(G97,'附件一之1-開班數'!$A$6:$B$65,2,0),IF(COUNT(E97:I97)=4,VLOOKUP(E97,'附件一之1-開班數'!$A$6:$B$65,2,0)&amp;"、"&amp;VLOOKUP(F97,'附件一之1-開班數'!$A$6:$B$65,2,0)&amp;"、"&amp;VLOOKUP(G97,'附件一之1-開班數'!$A$6:$B$65,2,0)&amp;"、"&amp;VLOOKUP(H97,'附件一之1-開班數'!$A$6:$B$65,2,0),IF(COUNT(E97:I97)=5,VLOOKUP(E97,'附件一之1-開班數'!$A$6:$B$65,2,0)&amp;"、"&amp;VLOOKUP(F97,'附件一之1-開班數'!$A$6:$B$65,2,0)&amp;"、"&amp;VLOOKUP(G97,'附件一之1-開班數'!$A$6:$B$65,2,0)&amp;"、"&amp;VLOOKUP(H97,'附件一之1-開班數'!$A$6:$B$65,2,0)&amp;"、"&amp;VLOOKUP(I97,'附件一之1-開班數'!$A$6:$B$65,2,0),IF(D97="","","學生無班級"))))))),"有班級不存在,或跳格輸入")</f>
        <v/>
      </c>
      <c r="K97" s="16"/>
      <c r="L97" s="16"/>
      <c r="M97" s="16"/>
      <c r="N97" s="16"/>
      <c r="O97" s="16"/>
      <c r="P97" s="16"/>
      <c r="Q97" s="16"/>
      <c r="R97" s="16"/>
      <c r="S97" s="145">
        <f t="shared" si="9"/>
        <v>1</v>
      </c>
      <c r="T97" s="145">
        <f t="shared" si="10"/>
        <v>1</v>
      </c>
      <c r="U97" s="10">
        <f t="shared" si="8"/>
        <v>1</v>
      </c>
      <c r="V97" s="10">
        <f t="shared" si="11"/>
        <v>1</v>
      </c>
      <c r="W97" s="10">
        <f t="shared" si="12"/>
        <v>3</v>
      </c>
    </row>
    <row r="98" spans="1:23">
      <c r="A98" s="149" t="str">
        <f t="shared" si="7"/>
        <v/>
      </c>
      <c r="B98" s="16"/>
      <c r="C98" s="16"/>
      <c r="D98" s="16"/>
      <c r="E98" s="16"/>
      <c r="F98" s="16"/>
      <c r="G98" s="16"/>
      <c r="H98" s="16"/>
      <c r="I98" s="16"/>
      <c r="J98" s="150" t="str">
        <f>IFERROR(IF(COUNTIF(E98:I98,E98)+COUNTIF(E98:I98,F98)+COUNTIF(E98:I98,G98)+COUNTIF(E98:I98,H98)+COUNTIF(E98:I98,I98)-COUNT(E98:I98)&lt;&gt;0,"學生班級重複",IF(COUNT(E98:I98)=1,VLOOKUP(E98,'附件一之1-開班數'!$A$6:$B$65,2,0),IF(COUNT(E98:I98)=2,VLOOKUP(E98,'附件一之1-開班數'!$A$6:$B$65,2,0)&amp;"、"&amp;VLOOKUP(F98,'附件一之1-開班數'!$A$6:$B$65,2,0),IF(COUNT(E98:I98)=3,VLOOKUP(E98,'附件一之1-開班數'!$A$6:$B$65,2,0)&amp;"、"&amp;VLOOKUP(F98,'附件一之1-開班數'!$A$6:$B$65,2,0)&amp;"、"&amp;VLOOKUP(G98,'附件一之1-開班數'!$A$6:$B$65,2,0),IF(COUNT(E98:I98)=4,VLOOKUP(E98,'附件一之1-開班數'!$A$6:$B$65,2,0)&amp;"、"&amp;VLOOKUP(F98,'附件一之1-開班數'!$A$6:$B$65,2,0)&amp;"、"&amp;VLOOKUP(G98,'附件一之1-開班數'!$A$6:$B$65,2,0)&amp;"、"&amp;VLOOKUP(H98,'附件一之1-開班數'!$A$6:$B$65,2,0),IF(COUNT(E98:I98)=5,VLOOKUP(E98,'附件一之1-開班數'!$A$6:$B$65,2,0)&amp;"、"&amp;VLOOKUP(F98,'附件一之1-開班數'!$A$6:$B$65,2,0)&amp;"、"&amp;VLOOKUP(G98,'附件一之1-開班數'!$A$6:$B$65,2,0)&amp;"、"&amp;VLOOKUP(H98,'附件一之1-開班數'!$A$6:$B$65,2,0)&amp;"、"&amp;VLOOKUP(I98,'附件一之1-開班數'!$A$6:$B$65,2,0),IF(D98="","","學生無班級"))))))),"有班級不存在,或跳格輸入")</f>
        <v/>
      </c>
      <c r="K98" s="16"/>
      <c r="L98" s="16"/>
      <c r="M98" s="16"/>
      <c r="N98" s="16"/>
      <c r="O98" s="16"/>
      <c r="P98" s="16"/>
      <c r="Q98" s="16"/>
      <c r="R98" s="16"/>
      <c r="S98" s="145">
        <f t="shared" si="9"/>
        <v>1</v>
      </c>
      <c r="T98" s="145">
        <f t="shared" si="10"/>
        <v>1</v>
      </c>
      <c r="U98" s="10">
        <f t="shared" si="8"/>
        <v>1</v>
      </c>
      <c r="V98" s="10">
        <f t="shared" si="11"/>
        <v>1</v>
      </c>
      <c r="W98" s="10">
        <f t="shared" si="12"/>
        <v>3</v>
      </c>
    </row>
    <row r="99" spans="1:23">
      <c r="A99" s="149" t="str">
        <f t="shared" si="7"/>
        <v/>
      </c>
      <c r="B99" s="16"/>
      <c r="C99" s="16"/>
      <c r="D99" s="16"/>
      <c r="E99" s="16"/>
      <c r="F99" s="16"/>
      <c r="G99" s="16"/>
      <c r="H99" s="16"/>
      <c r="I99" s="16"/>
      <c r="J99" s="150" t="str">
        <f>IFERROR(IF(COUNTIF(E99:I99,E99)+COUNTIF(E99:I99,F99)+COUNTIF(E99:I99,G99)+COUNTIF(E99:I99,H99)+COUNTIF(E99:I99,I99)-COUNT(E99:I99)&lt;&gt;0,"學生班級重複",IF(COUNT(E99:I99)=1,VLOOKUP(E99,'附件一之1-開班數'!$A$6:$B$65,2,0),IF(COUNT(E99:I99)=2,VLOOKUP(E99,'附件一之1-開班數'!$A$6:$B$65,2,0)&amp;"、"&amp;VLOOKUP(F99,'附件一之1-開班數'!$A$6:$B$65,2,0),IF(COUNT(E99:I99)=3,VLOOKUP(E99,'附件一之1-開班數'!$A$6:$B$65,2,0)&amp;"、"&amp;VLOOKUP(F99,'附件一之1-開班數'!$A$6:$B$65,2,0)&amp;"、"&amp;VLOOKUP(G99,'附件一之1-開班數'!$A$6:$B$65,2,0),IF(COUNT(E99:I99)=4,VLOOKUP(E99,'附件一之1-開班數'!$A$6:$B$65,2,0)&amp;"、"&amp;VLOOKUP(F99,'附件一之1-開班數'!$A$6:$B$65,2,0)&amp;"、"&amp;VLOOKUP(G99,'附件一之1-開班數'!$A$6:$B$65,2,0)&amp;"、"&amp;VLOOKUP(H99,'附件一之1-開班數'!$A$6:$B$65,2,0),IF(COUNT(E99:I99)=5,VLOOKUP(E99,'附件一之1-開班數'!$A$6:$B$65,2,0)&amp;"、"&amp;VLOOKUP(F99,'附件一之1-開班數'!$A$6:$B$65,2,0)&amp;"、"&amp;VLOOKUP(G99,'附件一之1-開班數'!$A$6:$B$65,2,0)&amp;"、"&amp;VLOOKUP(H99,'附件一之1-開班數'!$A$6:$B$65,2,0)&amp;"、"&amp;VLOOKUP(I99,'附件一之1-開班數'!$A$6:$B$65,2,0),IF(D99="","","學生無班級"))))))),"有班級不存在,或跳格輸入")</f>
        <v/>
      </c>
      <c r="K99" s="16"/>
      <c r="L99" s="16"/>
      <c r="M99" s="16"/>
      <c r="N99" s="16"/>
      <c r="O99" s="16"/>
      <c r="P99" s="16"/>
      <c r="Q99" s="16"/>
      <c r="R99" s="16"/>
      <c r="S99" s="145">
        <f t="shared" si="9"/>
        <v>1</v>
      </c>
      <c r="T99" s="145">
        <f t="shared" si="10"/>
        <v>1</v>
      </c>
      <c r="U99" s="10">
        <f t="shared" si="8"/>
        <v>1</v>
      </c>
      <c r="V99" s="10">
        <f t="shared" si="11"/>
        <v>1</v>
      </c>
      <c r="W99" s="10">
        <f t="shared" si="12"/>
        <v>3</v>
      </c>
    </row>
    <row r="100" spans="1:23">
      <c r="A100" s="149" t="str">
        <f t="shared" si="7"/>
        <v/>
      </c>
      <c r="B100" s="16"/>
      <c r="C100" s="16"/>
      <c r="D100" s="16"/>
      <c r="E100" s="16"/>
      <c r="F100" s="16"/>
      <c r="G100" s="16"/>
      <c r="H100" s="16"/>
      <c r="I100" s="16"/>
      <c r="J100" s="150" t="str">
        <f>IFERROR(IF(COUNTIF(E100:I100,E100)+COUNTIF(E100:I100,F100)+COUNTIF(E100:I100,G100)+COUNTIF(E100:I100,H100)+COUNTIF(E100:I100,I100)-COUNT(E100:I100)&lt;&gt;0,"學生班級重複",IF(COUNT(E100:I100)=1,VLOOKUP(E100,'附件一之1-開班數'!$A$6:$B$65,2,0),IF(COUNT(E100:I100)=2,VLOOKUP(E100,'附件一之1-開班數'!$A$6:$B$65,2,0)&amp;"、"&amp;VLOOKUP(F100,'附件一之1-開班數'!$A$6:$B$65,2,0),IF(COUNT(E100:I100)=3,VLOOKUP(E100,'附件一之1-開班數'!$A$6:$B$65,2,0)&amp;"、"&amp;VLOOKUP(F100,'附件一之1-開班數'!$A$6:$B$65,2,0)&amp;"、"&amp;VLOOKUP(G100,'附件一之1-開班數'!$A$6:$B$65,2,0),IF(COUNT(E100:I100)=4,VLOOKUP(E100,'附件一之1-開班數'!$A$6:$B$65,2,0)&amp;"、"&amp;VLOOKUP(F100,'附件一之1-開班數'!$A$6:$B$65,2,0)&amp;"、"&amp;VLOOKUP(G100,'附件一之1-開班數'!$A$6:$B$65,2,0)&amp;"、"&amp;VLOOKUP(H100,'附件一之1-開班數'!$A$6:$B$65,2,0),IF(COUNT(E100:I100)=5,VLOOKUP(E100,'附件一之1-開班數'!$A$6:$B$65,2,0)&amp;"、"&amp;VLOOKUP(F100,'附件一之1-開班數'!$A$6:$B$65,2,0)&amp;"、"&amp;VLOOKUP(G100,'附件一之1-開班數'!$A$6:$B$65,2,0)&amp;"、"&amp;VLOOKUP(H100,'附件一之1-開班數'!$A$6:$B$65,2,0)&amp;"、"&amp;VLOOKUP(I100,'附件一之1-開班數'!$A$6:$B$65,2,0),IF(D100="","","學生無班級"))))))),"有班級不存在,或跳格輸入")</f>
        <v/>
      </c>
      <c r="K100" s="16"/>
      <c r="L100" s="16"/>
      <c r="M100" s="16"/>
      <c r="N100" s="16"/>
      <c r="O100" s="16"/>
      <c r="P100" s="16"/>
      <c r="Q100" s="16"/>
      <c r="R100" s="16"/>
      <c r="S100" s="145">
        <f t="shared" si="9"/>
        <v>1</v>
      </c>
      <c r="T100" s="145">
        <f t="shared" si="10"/>
        <v>1</v>
      </c>
      <c r="U100" s="10">
        <f t="shared" si="8"/>
        <v>1</v>
      </c>
      <c r="V100" s="10">
        <f t="shared" si="11"/>
        <v>1</v>
      </c>
      <c r="W100" s="10">
        <f t="shared" si="12"/>
        <v>3</v>
      </c>
    </row>
    <row r="101" spans="1:23">
      <c r="A101" s="149" t="str">
        <f t="shared" si="7"/>
        <v/>
      </c>
      <c r="B101" s="16"/>
      <c r="C101" s="16"/>
      <c r="D101" s="16"/>
      <c r="E101" s="16"/>
      <c r="F101" s="16"/>
      <c r="G101" s="16"/>
      <c r="H101" s="16"/>
      <c r="I101" s="16"/>
      <c r="J101" s="150" t="str">
        <f>IFERROR(IF(COUNTIF(E101:I101,E101)+COUNTIF(E101:I101,F101)+COUNTIF(E101:I101,G101)+COUNTIF(E101:I101,H101)+COUNTIF(E101:I101,I101)-COUNT(E101:I101)&lt;&gt;0,"學生班級重複",IF(COUNT(E101:I101)=1,VLOOKUP(E101,'附件一之1-開班數'!$A$6:$B$65,2,0),IF(COUNT(E101:I101)=2,VLOOKUP(E101,'附件一之1-開班數'!$A$6:$B$65,2,0)&amp;"、"&amp;VLOOKUP(F101,'附件一之1-開班數'!$A$6:$B$65,2,0),IF(COUNT(E101:I101)=3,VLOOKUP(E101,'附件一之1-開班數'!$A$6:$B$65,2,0)&amp;"、"&amp;VLOOKUP(F101,'附件一之1-開班數'!$A$6:$B$65,2,0)&amp;"、"&amp;VLOOKUP(G101,'附件一之1-開班數'!$A$6:$B$65,2,0),IF(COUNT(E101:I101)=4,VLOOKUP(E101,'附件一之1-開班數'!$A$6:$B$65,2,0)&amp;"、"&amp;VLOOKUP(F101,'附件一之1-開班數'!$A$6:$B$65,2,0)&amp;"、"&amp;VLOOKUP(G101,'附件一之1-開班數'!$A$6:$B$65,2,0)&amp;"、"&amp;VLOOKUP(H101,'附件一之1-開班數'!$A$6:$B$65,2,0),IF(COUNT(E101:I101)=5,VLOOKUP(E101,'附件一之1-開班數'!$A$6:$B$65,2,0)&amp;"、"&amp;VLOOKUP(F101,'附件一之1-開班數'!$A$6:$B$65,2,0)&amp;"、"&amp;VLOOKUP(G101,'附件一之1-開班數'!$A$6:$B$65,2,0)&amp;"、"&amp;VLOOKUP(H101,'附件一之1-開班數'!$A$6:$B$65,2,0)&amp;"、"&amp;VLOOKUP(I101,'附件一之1-開班數'!$A$6:$B$65,2,0),IF(D101="","","學生無班級"))))))),"有班級不存在,或跳格輸入")</f>
        <v/>
      </c>
      <c r="K101" s="16"/>
      <c r="L101" s="16"/>
      <c r="M101" s="16"/>
      <c r="N101" s="16"/>
      <c r="O101" s="16"/>
      <c r="P101" s="16"/>
      <c r="Q101" s="16"/>
      <c r="R101" s="16"/>
      <c r="S101" s="145">
        <f t="shared" si="9"/>
        <v>1</v>
      </c>
      <c r="T101" s="145">
        <f t="shared" si="10"/>
        <v>1</v>
      </c>
      <c r="U101" s="10">
        <f t="shared" si="8"/>
        <v>1</v>
      </c>
      <c r="V101" s="10">
        <f t="shared" si="11"/>
        <v>1</v>
      </c>
      <c r="W101" s="10">
        <f t="shared" si="12"/>
        <v>3</v>
      </c>
    </row>
    <row r="102" spans="1:23">
      <c r="A102" s="149" t="str">
        <f t="shared" si="7"/>
        <v/>
      </c>
      <c r="B102" s="16"/>
      <c r="C102" s="16"/>
      <c r="D102" s="16"/>
      <c r="E102" s="16"/>
      <c r="F102" s="16"/>
      <c r="G102" s="16"/>
      <c r="H102" s="16"/>
      <c r="I102" s="16"/>
      <c r="J102" s="150" t="str">
        <f>IFERROR(IF(COUNTIF(E102:I102,E102)+COUNTIF(E102:I102,F102)+COUNTIF(E102:I102,G102)+COUNTIF(E102:I102,H102)+COUNTIF(E102:I102,I102)-COUNT(E102:I102)&lt;&gt;0,"學生班級重複",IF(COUNT(E102:I102)=1,VLOOKUP(E102,'附件一之1-開班數'!$A$6:$B$65,2,0),IF(COUNT(E102:I102)=2,VLOOKUP(E102,'附件一之1-開班數'!$A$6:$B$65,2,0)&amp;"、"&amp;VLOOKUP(F102,'附件一之1-開班數'!$A$6:$B$65,2,0),IF(COUNT(E102:I102)=3,VLOOKUP(E102,'附件一之1-開班數'!$A$6:$B$65,2,0)&amp;"、"&amp;VLOOKUP(F102,'附件一之1-開班數'!$A$6:$B$65,2,0)&amp;"、"&amp;VLOOKUP(G102,'附件一之1-開班數'!$A$6:$B$65,2,0),IF(COUNT(E102:I102)=4,VLOOKUP(E102,'附件一之1-開班數'!$A$6:$B$65,2,0)&amp;"、"&amp;VLOOKUP(F102,'附件一之1-開班數'!$A$6:$B$65,2,0)&amp;"、"&amp;VLOOKUP(G102,'附件一之1-開班數'!$A$6:$B$65,2,0)&amp;"、"&amp;VLOOKUP(H102,'附件一之1-開班數'!$A$6:$B$65,2,0),IF(COUNT(E102:I102)=5,VLOOKUP(E102,'附件一之1-開班數'!$A$6:$B$65,2,0)&amp;"、"&amp;VLOOKUP(F102,'附件一之1-開班數'!$A$6:$B$65,2,0)&amp;"、"&amp;VLOOKUP(G102,'附件一之1-開班數'!$A$6:$B$65,2,0)&amp;"、"&amp;VLOOKUP(H102,'附件一之1-開班數'!$A$6:$B$65,2,0)&amp;"、"&amp;VLOOKUP(I102,'附件一之1-開班數'!$A$6:$B$65,2,0),IF(D102="","","學生無班級"))))))),"有班級不存在,或跳格輸入")</f>
        <v/>
      </c>
      <c r="K102" s="16"/>
      <c r="L102" s="16"/>
      <c r="M102" s="16"/>
      <c r="N102" s="16"/>
      <c r="O102" s="16"/>
      <c r="P102" s="16"/>
      <c r="Q102" s="16"/>
      <c r="R102" s="16"/>
      <c r="S102" s="145">
        <f t="shared" si="9"/>
        <v>1</v>
      </c>
      <c r="T102" s="145">
        <f t="shared" si="10"/>
        <v>1</v>
      </c>
      <c r="U102" s="10">
        <f t="shared" si="8"/>
        <v>1</v>
      </c>
      <c r="V102" s="10">
        <f t="shared" si="11"/>
        <v>1</v>
      </c>
      <c r="W102" s="10">
        <f t="shared" si="12"/>
        <v>3</v>
      </c>
    </row>
    <row r="103" spans="1:23">
      <c r="A103" s="149" t="str">
        <f t="shared" si="7"/>
        <v/>
      </c>
      <c r="B103" s="16"/>
      <c r="C103" s="16"/>
      <c r="D103" s="16"/>
      <c r="E103" s="16"/>
      <c r="F103" s="16"/>
      <c r="G103" s="16"/>
      <c r="H103" s="16"/>
      <c r="I103" s="16"/>
      <c r="J103" s="150" t="str">
        <f>IFERROR(IF(COUNTIF(E103:I103,E103)+COUNTIF(E103:I103,F103)+COUNTIF(E103:I103,G103)+COUNTIF(E103:I103,H103)+COUNTIF(E103:I103,I103)-COUNT(E103:I103)&lt;&gt;0,"學生班級重複",IF(COUNT(E103:I103)=1,VLOOKUP(E103,'附件一之1-開班數'!$A$6:$B$65,2,0),IF(COUNT(E103:I103)=2,VLOOKUP(E103,'附件一之1-開班數'!$A$6:$B$65,2,0)&amp;"、"&amp;VLOOKUP(F103,'附件一之1-開班數'!$A$6:$B$65,2,0),IF(COUNT(E103:I103)=3,VLOOKUP(E103,'附件一之1-開班數'!$A$6:$B$65,2,0)&amp;"、"&amp;VLOOKUP(F103,'附件一之1-開班數'!$A$6:$B$65,2,0)&amp;"、"&amp;VLOOKUP(G103,'附件一之1-開班數'!$A$6:$B$65,2,0),IF(COUNT(E103:I103)=4,VLOOKUP(E103,'附件一之1-開班數'!$A$6:$B$65,2,0)&amp;"、"&amp;VLOOKUP(F103,'附件一之1-開班數'!$A$6:$B$65,2,0)&amp;"、"&amp;VLOOKUP(G103,'附件一之1-開班數'!$A$6:$B$65,2,0)&amp;"、"&amp;VLOOKUP(H103,'附件一之1-開班數'!$A$6:$B$65,2,0),IF(COUNT(E103:I103)=5,VLOOKUP(E103,'附件一之1-開班數'!$A$6:$B$65,2,0)&amp;"、"&amp;VLOOKUP(F103,'附件一之1-開班數'!$A$6:$B$65,2,0)&amp;"、"&amp;VLOOKUP(G103,'附件一之1-開班數'!$A$6:$B$65,2,0)&amp;"、"&amp;VLOOKUP(H103,'附件一之1-開班數'!$A$6:$B$65,2,0)&amp;"、"&amp;VLOOKUP(I103,'附件一之1-開班數'!$A$6:$B$65,2,0),IF(D103="","","學生無班級"))))))),"有班級不存在,或跳格輸入")</f>
        <v/>
      </c>
      <c r="K103" s="16"/>
      <c r="L103" s="16"/>
      <c r="M103" s="16"/>
      <c r="N103" s="16"/>
      <c r="O103" s="16"/>
      <c r="P103" s="16"/>
      <c r="Q103" s="16"/>
      <c r="R103" s="16"/>
      <c r="S103" s="145">
        <f t="shared" si="9"/>
        <v>1</v>
      </c>
      <c r="T103" s="145">
        <f t="shared" si="10"/>
        <v>1</v>
      </c>
      <c r="U103" s="10">
        <f t="shared" si="8"/>
        <v>1</v>
      </c>
      <c r="V103" s="10">
        <f t="shared" si="11"/>
        <v>1</v>
      </c>
      <c r="W103" s="10">
        <f t="shared" si="12"/>
        <v>3</v>
      </c>
    </row>
    <row r="104" spans="1:23">
      <c r="A104" s="149" t="str">
        <f t="shared" si="7"/>
        <v/>
      </c>
      <c r="B104" s="16"/>
      <c r="C104" s="16"/>
      <c r="D104" s="16"/>
      <c r="E104" s="16"/>
      <c r="F104" s="16"/>
      <c r="G104" s="16"/>
      <c r="H104" s="16"/>
      <c r="I104" s="16"/>
      <c r="J104" s="150" t="str">
        <f>IFERROR(IF(COUNTIF(E104:I104,E104)+COUNTIF(E104:I104,F104)+COUNTIF(E104:I104,G104)+COUNTIF(E104:I104,H104)+COUNTIF(E104:I104,I104)-COUNT(E104:I104)&lt;&gt;0,"學生班級重複",IF(COUNT(E104:I104)=1,VLOOKUP(E104,'附件一之1-開班數'!$A$6:$B$65,2,0),IF(COUNT(E104:I104)=2,VLOOKUP(E104,'附件一之1-開班數'!$A$6:$B$65,2,0)&amp;"、"&amp;VLOOKUP(F104,'附件一之1-開班數'!$A$6:$B$65,2,0),IF(COUNT(E104:I104)=3,VLOOKUP(E104,'附件一之1-開班數'!$A$6:$B$65,2,0)&amp;"、"&amp;VLOOKUP(F104,'附件一之1-開班數'!$A$6:$B$65,2,0)&amp;"、"&amp;VLOOKUP(G104,'附件一之1-開班數'!$A$6:$B$65,2,0),IF(COUNT(E104:I104)=4,VLOOKUP(E104,'附件一之1-開班數'!$A$6:$B$65,2,0)&amp;"、"&amp;VLOOKUP(F104,'附件一之1-開班數'!$A$6:$B$65,2,0)&amp;"、"&amp;VLOOKUP(G104,'附件一之1-開班數'!$A$6:$B$65,2,0)&amp;"、"&amp;VLOOKUP(H104,'附件一之1-開班數'!$A$6:$B$65,2,0),IF(COUNT(E104:I104)=5,VLOOKUP(E104,'附件一之1-開班數'!$A$6:$B$65,2,0)&amp;"、"&amp;VLOOKUP(F104,'附件一之1-開班數'!$A$6:$B$65,2,0)&amp;"、"&amp;VLOOKUP(G104,'附件一之1-開班數'!$A$6:$B$65,2,0)&amp;"、"&amp;VLOOKUP(H104,'附件一之1-開班數'!$A$6:$B$65,2,0)&amp;"、"&amp;VLOOKUP(I104,'附件一之1-開班數'!$A$6:$B$65,2,0),IF(D104="","","學生無班級"))))))),"有班級不存在,或跳格輸入")</f>
        <v/>
      </c>
      <c r="K104" s="16"/>
      <c r="L104" s="16"/>
      <c r="M104" s="16"/>
      <c r="N104" s="16"/>
      <c r="O104" s="16"/>
      <c r="P104" s="16"/>
      <c r="Q104" s="16"/>
      <c r="R104" s="16"/>
      <c r="S104" s="145">
        <f t="shared" si="9"/>
        <v>1</v>
      </c>
      <c r="T104" s="145">
        <f t="shared" si="10"/>
        <v>1</v>
      </c>
      <c r="U104" s="10">
        <f t="shared" si="8"/>
        <v>1</v>
      </c>
      <c r="V104" s="10">
        <f t="shared" si="11"/>
        <v>1</v>
      </c>
      <c r="W104" s="10">
        <f t="shared" si="12"/>
        <v>3</v>
      </c>
    </row>
    <row r="105" spans="1:23">
      <c r="A105" s="149" t="str">
        <f t="shared" si="7"/>
        <v/>
      </c>
      <c r="B105" s="16"/>
      <c r="C105" s="16"/>
      <c r="D105" s="16"/>
      <c r="E105" s="16"/>
      <c r="F105" s="16"/>
      <c r="G105" s="16"/>
      <c r="H105" s="16"/>
      <c r="I105" s="16"/>
      <c r="J105" s="150" t="str">
        <f>IFERROR(IF(COUNTIF(E105:I105,E105)+COUNTIF(E105:I105,F105)+COUNTIF(E105:I105,G105)+COUNTIF(E105:I105,H105)+COUNTIF(E105:I105,I105)-COUNT(E105:I105)&lt;&gt;0,"學生班級重複",IF(COUNT(E105:I105)=1,VLOOKUP(E105,'附件一之1-開班數'!$A$6:$B$65,2,0),IF(COUNT(E105:I105)=2,VLOOKUP(E105,'附件一之1-開班數'!$A$6:$B$65,2,0)&amp;"、"&amp;VLOOKUP(F105,'附件一之1-開班數'!$A$6:$B$65,2,0),IF(COUNT(E105:I105)=3,VLOOKUP(E105,'附件一之1-開班數'!$A$6:$B$65,2,0)&amp;"、"&amp;VLOOKUP(F105,'附件一之1-開班數'!$A$6:$B$65,2,0)&amp;"、"&amp;VLOOKUP(G105,'附件一之1-開班數'!$A$6:$B$65,2,0),IF(COUNT(E105:I105)=4,VLOOKUP(E105,'附件一之1-開班數'!$A$6:$B$65,2,0)&amp;"、"&amp;VLOOKUP(F105,'附件一之1-開班數'!$A$6:$B$65,2,0)&amp;"、"&amp;VLOOKUP(G105,'附件一之1-開班數'!$A$6:$B$65,2,0)&amp;"、"&amp;VLOOKUP(H105,'附件一之1-開班數'!$A$6:$B$65,2,0),IF(COUNT(E105:I105)=5,VLOOKUP(E105,'附件一之1-開班數'!$A$6:$B$65,2,0)&amp;"、"&amp;VLOOKUP(F105,'附件一之1-開班數'!$A$6:$B$65,2,0)&amp;"、"&amp;VLOOKUP(G105,'附件一之1-開班數'!$A$6:$B$65,2,0)&amp;"、"&amp;VLOOKUP(H105,'附件一之1-開班數'!$A$6:$B$65,2,0)&amp;"、"&amp;VLOOKUP(I105,'附件一之1-開班數'!$A$6:$B$65,2,0),IF(D105="","","學生無班級"))))))),"有班級不存在,或跳格輸入")</f>
        <v/>
      </c>
      <c r="K105" s="16"/>
      <c r="L105" s="16"/>
      <c r="M105" s="16"/>
      <c r="N105" s="16"/>
      <c r="O105" s="16"/>
      <c r="P105" s="16"/>
      <c r="Q105" s="16"/>
      <c r="R105" s="16"/>
      <c r="S105" s="145">
        <f t="shared" si="9"/>
        <v>1</v>
      </c>
      <c r="T105" s="145">
        <f t="shared" si="10"/>
        <v>1</v>
      </c>
      <c r="U105" s="10">
        <f t="shared" si="8"/>
        <v>1</v>
      </c>
      <c r="V105" s="10">
        <f t="shared" si="11"/>
        <v>1</v>
      </c>
      <c r="W105" s="10">
        <f t="shared" si="12"/>
        <v>3</v>
      </c>
    </row>
    <row r="106" spans="1:23">
      <c r="A106" s="149" t="str">
        <f t="shared" si="7"/>
        <v/>
      </c>
      <c r="B106" s="16"/>
      <c r="C106" s="16"/>
      <c r="D106" s="16"/>
      <c r="E106" s="16"/>
      <c r="F106" s="16"/>
      <c r="G106" s="16"/>
      <c r="H106" s="16"/>
      <c r="I106" s="16"/>
      <c r="J106" s="150" t="str">
        <f>IFERROR(IF(COUNTIF(E106:I106,E106)+COUNTIF(E106:I106,F106)+COUNTIF(E106:I106,G106)+COUNTIF(E106:I106,H106)+COUNTIF(E106:I106,I106)-COUNT(E106:I106)&lt;&gt;0,"學生班級重複",IF(COUNT(E106:I106)=1,VLOOKUP(E106,'附件一之1-開班數'!$A$6:$B$65,2,0),IF(COUNT(E106:I106)=2,VLOOKUP(E106,'附件一之1-開班數'!$A$6:$B$65,2,0)&amp;"、"&amp;VLOOKUP(F106,'附件一之1-開班數'!$A$6:$B$65,2,0),IF(COUNT(E106:I106)=3,VLOOKUP(E106,'附件一之1-開班數'!$A$6:$B$65,2,0)&amp;"、"&amp;VLOOKUP(F106,'附件一之1-開班數'!$A$6:$B$65,2,0)&amp;"、"&amp;VLOOKUP(G106,'附件一之1-開班數'!$A$6:$B$65,2,0),IF(COUNT(E106:I106)=4,VLOOKUP(E106,'附件一之1-開班數'!$A$6:$B$65,2,0)&amp;"、"&amp;VLOOKUP(F106,'附件一之1-開班數'!$A$6:$B$65,2,0)&amp;"、"&amp;VLOOKUP(G106,'附件一之1-開班數'!$A$6:$B$65,2,0)&amp;"、"&amp;VLOOKUP(H106,'附件一之1-開班數'!$A$6:$B$65,2,0),IF(COUNT(E106:I106)=5,VLOOKUP(E106,'附件一之1-開班數'!$A$6:$B$65,2,0)&amp;"、"&amp;VLOOKUP(F106,'附件一之1-開班數'!$A$6:$B$65,2,0)&amp;"、"&amp;VLOOKUP(G106,'附件一之1-開班數'!$A$6:$B$65,2,0)&amp;"、"&amp;VLOOKUP(H106,'附件一之1-開班數'!$A$6:$B$65,2,0)&amp;"、"&amp;VLOOKUP(I106,'附件一之1-開班數'!$A$6:$B$65,2,0),IF(D106="","","學生無班級"))))))),"有班級不存在,或跳格輸入")</f>
        <v/>
      </c>
      <c r="K106" s="16"/>
      <c r="L106" s="16"/>
      <c r="M106" s="16"/>
      <c r="N106" s="16"/>
      <c r="O106" s="16"/>
      <c r="P106" s="16"/>
      <c r="Q106" s="16"/>
      <c r="R106" s="16"/>
      <c r="S106" s="145">
        <f t="shared" si="9"/>
        <v>1</v>
      </c>
      <c r="T106" s="145">
        <f t="shared" si="10"/>
        <v>1</v>
      </c>
      <c r="U106" s="10">
        <f t="shared" si="8"/>
        <v>1</v>
      </c>
      <c r="V106" s="10">
        <f t="shared" si="11"/>
        <v>1</v>
      </c>
      <c r="W106" s="10">
        <f t="shared" si="12"/>
        <v>3</v>
      </c>
    </row>
    <row r="107" spans="1:23">
      <c r="A107" s="149" t="str">
        <f t="shared" si="7"/>
        <v/>
      </c>
      <c r="B107" s="16"/>
      <c r="C107" s="16"/>
      <c r="D107" s="16"/>
      <c r="E107" s="16"/>
      <c r="F107" s="16"/>
      <c r="G107" s="16"/>
      <c r="H107" s="16"/>
      <c r="I107" s="16"/>
      <c r="J107" s="150" t="str">
        <f>IFERROR(IF(COUNTIF(E107:I107,E107)+COUNTIF(E107:I107,F107)+COUNTIF(E107:I107,G107)+COUNTIF(E107:I107,H107)+COUNTIF(E107:I107,I107)-COUNT(E107:I107)&lt;&gt;0,"學生班級重複",IF(COUNT(E107:I107)=1,VLOOKUP(E107,'附件一之1-開班數'!$A$6:$B$65,2,0),IF(COUNT(E107:I107)=2,VLOOKUP(E107,'附件一之1-開班數'!$A$6:$B$65,2,0)&amp;"、"&amp;VLOOKUP(F107,'附件一之1-開班數'!$A$6:$B$65,2,0),IF(COUNT(E107:I107)=3,VLOOKUP(E107,'附件一之1-開班數'!$A$6:$B$65,2,0)&amp;"、"&amp;VLOOKUP(F107,'附件一之1-開班數'!$A$6:$B$65,2,0)&amp;"、"&amp;VLOOKUP(G107,'附件一之1-開班數'!$A$6:$B$65,2,0),IF(COUNT(E107:I107)=4,VLOOKUP(E107,'附件一之1-開班數'!$A$6:$B$65,2,0)&amp;"、"&amp;VLOOKUP(F107,'附件一之1-開班數'!$A$6:$B$65,2,0)&amp;"、"&amp;VLOOKUP(G107,'附件一之1-開班數'!$A$6:$B$65,2,0)&amp;"、"&amp;VLOOKUP(H107,'附件一之1-開班數'!$A$6:$B$65,2,0),IF(COUNT(E107:I107)=5,VLOOKUP(E107,'附件一之1-開班數'!$A$6:$B$65,2,0)&amp;"、"&amp;VLOOKUP(F107,'附件一之1-開班數'!$A$6:$B$65,2,0)&amp;"、"&amp;VLOOKUP(G107,'附件一之1-開班數'!$A$6:$B$65,2,0)&amp;"、"&amp;VLOOKUP(H107,'附件一之1-開班數'!$A$6:$B$65,2,0)&amp;"、"&amp;VLOOKUP(I107,'附件一之1-開班數'!$A$6:$B$65,2,0),IF(D107="","","學生無班級"))))))),"有班級不存在,或跳格輸入")</f>
        <v/>
      </c>
      <c r="K107" s="16"/>
      <c r="L107" s="16"/>
      <c r="M107" s="16"/>
      <c r="N107" s="16"/>
      <c r="O107" s="16"/>
      <c r="P107" s="16"/>
      <c r="Q107" s="16"/>
      <c r="R107" s="16"/>
      <c r="S107" s="145">
        <f t="shared" si="9"/>
        <v>1</v>
      </c>
      <c r="T107" s="145">
        <f t="shared" si="10"/>
        <v>1</v>
      </c>
      <c r="U107" s="10">
        <f t="shared" si="8"/>
        <v>1</v>
      </c>
      <c r="V107" s="10">
        <f t="shared" si="11"/>
        <v>1</v>
      </c>
      <c r="W107" s="10">
        <f t="shared" si="12"/>
        <v>3</v>
      </c>
    </row>
    <row r="108" spans="1:23">
      <c r="A108" s="149" t="str">
        <f t="shared" si="7"/>
        <v/>
      </c>
      <c r="B108" s="16"/>
      <c r="C108" s="16"/>
      <c r="D108" s="16"/>
      <c r="E108" s="16"/>
      <c r="F108" s="16"/>
      <c r="G108" s="16"/>
      <c r="H108" s="16"/>
      <c r="I108" s="16"/>
      <c r="J108" s="150" t="str">
        <f>IFERROR(IF(COUNTIF(E108:I108,E108)+COUNTIF(E108:I108,F108)+COUNTIF(E108:I108,G108)+COUNTIF(E108:I108,H108)+COUNTIF(E108:I108,I108)-COUNT(E108:I108)&lt;&gt;0,"學生班級重複",IF(COUNT(E108:I108)=1,VLOOKUP(E108,'附件一之1-開班數'!$A$6:$B$65,2,0),IF(COUNT(E108:I108)=2,VLOOKUP(E108,'附件一之1-開班數'!$A$6:$B$65,2,0)&amp;"、"&amp;VLOOKUP(F108,'附件一之1-開班數'!$A$6:$B$65,2,0),IF(COUNT(E108:I108)=3,VLOOKUP(E108,'附件一之1-開班數'!$A$6:$B$65,2,0)&amp;"、"&amp;VLOOKUP(F108,'附件一之1-開班數'!$A$6:$B$65,2,0)&amp;"、"&amp;VLOOKUP(G108,'附件一之1-開班數'!$A$6:$B$65,2,0),IF(COUNT(E108:I108)=4,VLOOKUP(E108,'附件一之1-開班數'!$A$6:$B$65,2,0)&amp;"、"&amp;VLOOKUP(F108,'附件一之1-開班數'!$A$6:$B$65,2,0)&amp;"、"&amp;VLOOKUP(G108,'附件一之1-開班數'!$A$6:$B$65,2,0)&amp;"、"&amp;VLOOKUP(H108,'附件一之1-開班數'!$A$6:$B$65,2,0),IF(COUNT(E108:I108)=5,VLOOKUP(E108,'附件一之1-開班數'!$A$6:$B$65,2,0)&amp;"、"&amp;VLOOKUP(F108,'附件一之1-開班數'!$A$6:$B$65,2,0)&amp;"、"&amp;VLOOKUP(G108,'附件一之1-開班數'!$A$6:$B$65,2,0)&amp;"、"&amp;VLOOKUP(H108,'附件一之1-開班數'!$A$6:$B$65,2,0)&amp;"、"&amp;VLOOKUP(I108,'附件一之1-開班數'!$A$6:$B$65,2,0),IF(D108="","","學生無班級"))))))),"有班級不存在,或跳格輸入")</f>
        <v/>
      </c>
      <c r="K108" s="16"/>
      <c r="L108" s="16"/>
      <c r="M108" s="16"/>
      <c r="N108" s="16"/>
      <c r="O108" s="16"/>
      <c r="P108" s="16"/>
      <c r="Q108" s="16"/>
      <c r="R108" s="16"/>
      <c r="S108" s="145">
        <f t="shared" si="9"/>
        <v>1</v>
      </c>
      <c r="T108" s="145">
        <f t="shared" si="10"/>
        <v>1</v>
      </c>
      <c r="U108" s="10">
        <f t="shared" si="8"/>
        <v>1</v>
      </c>
      <c r="V108" s="10">
        <f t="shared" si="11"/>
        <v>1</v>
      </c>
      <c r="W108" s="10">
        <f t="shared" si="12"/>
        <v>3</v>
      </c>
    </row>
    <row r="109" spans="1:23">
      <c r="A109" s="149" t="str">
        <f t="shared" si="7"/>
        <v/>
      </c>
      <c r="B109" s="16"/>
      <c r="C109" s="16"/>
      <c r="D109" s="16"/>
      <c r="E109" s="16"/>
      <c r="F109" s="16"/>
      <c r="G109" s="16"/>
      <c r="H109" s="16"/>
      <c r="I109" s="16"/>
      <c r="J109" s="150" t="str">
        <f>IFERROR(IF(COUNTIF(E109:I109,E109)+COUNTIF(E109:I109,F109)+COUNTIF(E109:I109,G109)+COUNTIF(E109:I109,H109)+COUNTIF(E109:I109,I109)-COUNT(E109:I109)&lt;&gt;0,"學生班級重複",IF(COUNT(E109:I109)=1,VLOOKUP(E109,'附件一之1-開班數'!$A$6:$B$65,2,0),IF(COUNT(E109:I109)=2,VLOOKUP(E109,'附件一之1-開班數'!$A$6:$B$65,2,0)&amp;"、"&amp;VLOOKUP(F109,'附件一之1-開班數'!$A$6:$B$65,2,0),IF(COUNT(E109:I109)=3,VLOOKUP(E109,'附件一之1-開班數'!$A$6:$B$65,2,0)&amp;"、"&amp;VLOOKUP(F109,'附件一之1-開班數'!$A$6:$B$65,2,0)&amp;"、"&amp;VLOOKUP(G109,'附件一之1-開班數'!$A$6:$B$65,2,0),IF(COUNT(E109:I109)=4,VLOOKUP(E109,'附件一之1-開班數'!$A$6:$B$65,2,0)&amp;"、"&amp;VLOOKUP(F109,'附件一之1-開班數'!$A$6:$B$65,2,0)&amp;"、"&amp;VLOOKUP(G109,'附件一之1-開班數'!$A$6:$B$65,2,0)&amp;"、"&amp;VLOOKUP(H109,'附件一之1-開班數'!$A$6:$B$65,2,0),IF(COUNT(E109:I109)=5,VLOOKUP(E109,'附件一之1-開班數'!$A$6:$B$65,2,0)&amp;"、"&amp;VLOOKUP(F109,'附件一之1-開班數'!$A$6:$B$65,2,0)&amp;"、"&amp;VLOOKUP(G109,'附件一之1-開班數'!$A$6:$B$65,2,0)&amp;"、"&amp;VLOOKUP(H109,'附件一之1-開班數'!$A$6:$B$65,2,0)&amp;"、"&amp;VLOOKUP(I109,'附件一之1-開班數'!$A$6:$B$65,2,0),IF(D109="","","學生無班級"))))))),"有班級不存在,或跳格輸入")</f>
        <v/>
      </c>
      <c r="K109" s="16"/>
      <c r="L109" s="16"/>
      <c r="M109" s="16"/>
      <c r="N109" s="16"/>
      <c r="O109" s="16"/>
      <c r="P109" s="16"/>
      <c r="Q109" s="16"/>
      <c r="R109" s="16"/>
      <c r="S109" s="145">
        <f t="shared" si="9"/>
        <v>1</v>
      </c>
      <c r="T109" s="145">
        <f t="shared" si="10"/>
        <v>1</v>
      </c>
      <c r="U109" s="10">
        <f t="shared" si="8"/>
        <v>1</v>
      </c>
      <c r="V109" s="10">
        <f t="shared" si="11"/>
        <v>1</v>
      </c>
      <c r="W109" s="10">
        <f t="shared" si="12"/>
        <v>3</v>
      </c>
    </row>
    <row r="110" spans="1:23">
      <c r="A110" s="149" t="str">
        <f t="shared" si="7"/>
        <v/>
      </c>
      <c r="B110" s="16"/>
      <c r="C110" s="16"/>
      <c r="D110" s="16"/>
      <c r="E110" s="16"/>
      <c r="F110" s="16"/>
      <c r="G110" s="16"/>
      <c r="H110" s="16"/>
      <c r="I110" s="16"/>
      <c r="J110" s="150" t="str">
        <f>IFERROR(IF(COUNTIF(E110:I110,E110)+COUNTIF(E110:I110,F110)+COUNTIF(E110:I110,G110)+COUNTIF(E110:I110,H110)+COUNTIF(E110:I110,I110)-COUNT(E110:I110)&lt;&gt;0,"學生班級重複",IF(COUNT(E110:I110)=1,VLOOKUP(E110,'附件一之1-開班數'!$A$6:$B$65,2,0),IF(COUNT(E110:I110)=2,VLOOKUP(E110,'附件一之1-開班數'!$A$6:$B$65,2,0)&amp;"、"&amp;VLOOKUP(F110,'附件一之1-開班數'!$A$6:$B$65,2,0),IF(COUNT(E110:I110)=3,VLOOKUP(E110,'附件一之1-開班數'!$A$6:$B$65,2,0)&amp;"、"&amp;VLOOKUP(F110,'附件一之1-開班數'!$A$6:$B$65,2,0)&amp;"、"&amp;VLOOKUP(G110,'附件一之1-開班數'!$A$6:$B$65,2,0),IF(COUNT(E110:I110)=4,VLOOKUP(E110,'附件一之1-開班數'!$A$6:$B$65,2,0)&amp;"、"&amp;VLOOKUP(F110,'附件一之1-開班數'!$A$6:$B$65,2,0)&amp;"、"&amp;VLOOKUP(G110,'附件一之1-開班數'!$A$6:$B$65,2,0)&amp;"、"&amp;VLOOKUP(H110,'附件一之1-開班數'!$A$6:$B$65,2,0),IF(COUNT(E110:I110)=5,VLOOKUP(E110,'附件一之1-開班數'!$A$6:$B$65,2,0)&amp;"、"&amp;VLOOKUP(F110,'附件一之1-開班數'!$A$6:$B$65,2,0)&amp;"、"&amp;VLOOKUP(G110,'附件一之1-開班數'!$A$6:$B$65,2,0)&amp;"、"&amp;VLOOKUP(H110,'附件一之1-開班數'!$A$6:$B$65,2,0)&amp;"、"&amp;VLOOKUP(I110,'附件一之1-開班數'!$A$6:$B$65,2,0),IF(D110="","","學生無班級"))))))),"有班級不存在,或跳格輸入")</f>
        <v/>
      </c>
      <c r="K110" s="16"/>
      <c r="L110" s="16"/>
      <c r="M110" s="16"/>
      <c r="N110" s="16"/>
      <c r="O110" s="16"/>
      <c r="P110" s="16"/>
      <c r="Q110" s="16"/>
      <c r="R110" s="16"/>
      <c r="S110" s="145">
        <f t="shared" si="9"/>
        <v>1</v>
      </c>
      <c r="T110" s="145">
        <f t="shared" si="10"/>
        <v>1</v>
      </c>
      <c r="U110" s="10">
        <f t="shared" si="8"/>
        <v>1</v>
      </c>
      <c r="V110" s="10">
        <f t="shared" si="11"/>
        <v>1</v>
      </c>
      <c r="W110" s="10">
        <f t="shared" si="12"/>
        <v>3</v>
      </c>
    </row>
    <row r="111" spans="1:23">
      <c r="A111" s="149" t="str">
        <f t="shared" si="7"/>
        <v/>
      </c>
      <c r="B111" s="16"/>
      <c r="C111" s="16"/>
      <c r="D111" s="16"/>
      <c r="E111" s="16"/>
      <c r="F111" s="16"/>
      <c r="G111" s="16"/>
      <c r="H111" s="16"/>
      <c r="I111" s="16"/>
      <c r="J111" s="150" t="str">
        <f>IFERROR(IF(COUNTIF(E111:I111,E111)+COUNTIF(E111:I111,F111)+COUNTIF(E111:I111,G111)+COUNTIF(E111:I111,H111)+COUNTIF(E111:I111,I111)-COUNT(E111:I111)&lt;&gt;0,"學生班級重複",IF(COUNT(E111:I111)=1,VLOOKUP(E111,'附件一之1-開班數'!$A$6:$B$65,2,0),IF(COUNT(E111:I111)=2,VLOOKUP(E111,'附件一之1-開班數'!$A$6:$B$65,2,0)&amp;"、"&amp;VLOOKUP(F111,'附件一之1-開班數'!$A$6:$B$65,2,0),IF(COUNT(E111:I111)=3,VLOOKUP(E111,'附件一之1-開班數'!$A$6:$B$65,2,0)&amp;"、"&amp;VLOOKUP(F111,'附件一之1-開班數'!$A$6:$B$65,2,0)&amp;"、"&amp;VLOOKUP(G111,'附件一之1-開班數'!$A$6:$B$65,2,0),IF(COUNT(E111:I111)=4,VLOOKUP(E111,'附件一之1-開班數'!$A$6:$B$65,2,0)&amp;"、"&amp;VLOOKUP(F111,'附件一之1-開班數'!$A$6:$B$65,2,0)&amp;"、"&amp;VLOOKUP(G111,'附件一之1-開班數'!$A$6:$B$65,2,0)&amp;"、"&amp;VLOOKUP(H111,'附件一之1-開班數'!$A$6:$B$65,2,0),IF(COUNT(E111:I111)=5,VLOOKUP(E111,'附件一之1-開班數'!$A$6:$B$65,2,0)&amp;"、"&amp;VLOOKUP(F111,'附件一之1-開班數'!$A$6:$B$65,2,0)&amp;"、"&amp;VLOOKUP(G111,'附件一之1-開班數'!$A$6:$B$65,2,0)&amp;"、"&amp;VLOOKUP(H111,'附件一之1-開班數'!$A$6:$B$65,2,0)&amp;"、"&amp;VLOOKUP(I111,'附件一之1-開班數'!$A$6:$B$65,2,0),IF(D111="","","學生無班級"))))))),"有班級不存在,或跳格輸入")</f>
        <v/>
      </c>
      <c r="K111" s="16"/>
      <c r="L111" s="16"/>
      <c r="M111" s="16"/>
      <c r="N111" s="16"/>
      <c r="O111" s="16"/>
      <c r="P111" s="16"/>
      <c r="Q111" s="16"/>
      <c r="R111" s="16"/>
      <c r="S111" s="145">
        <f t="shared" si="9"/>
        <v>1</v>
      </c>
      <c r="T111" s="145">
        <f t="shared" si="10"/>
        <v>1</v>
      </c>
      <c r="U111" s="10">
        <f t="shared" si="8"/>
        <v>1</v>
      </c>
      <c r="V111" s="10">
        <f t="shared" si="11"/>
        <v>1</v>
      </c>
      <c r="W111" s="10">
        <f t="shared" si="12"/>
        <v>3</v>
      </c>
    </row>
    <row r="112" spans="1:23">
      <c r="A112" s="149" t="str">
        <f t="shared" si="7"/>
        <v/>
      </c>
      <c r="B112" s="16"/>
      <c r="C112" s="16"/>
      <c r="D112" s="16"/>
      <c r="E112" s="16"/>
      <c r="F112" s="16"/>
      <c r="G112" s="16"/>
      <c r="H112" s="16"/>
      <c r="I112" s="16"/>
      <c r="J112" s="150" t="str">
        <f>IFERROR(IF(COUNTIF(E112:I112,E112)+COUNTIF(E112:I112,F112)+COUNTIF(E112:I112,G112)+COUNTIF(E112:I112,H112)+COUNTIF(E112:I112,I112)-COUNT(E112:I112)&lt;&gt;0,"學生班級重複",IF(COUNT(E112:I112)=1,VLOOKUP(E112,'附件一之1-開班數'!$A$6:$B$65,2,0),IF(COUNT(E112:I112)=2,VLOOKUP(E112,'附件一之1-開班數'!$A$6:$B$65,2,0)&amp;"、"&amp;VLOOKUP(F112,'附件一之1-開班數'!$A$6:$B$65,2,0),IF(COUNT(E112:I112)=3,VLOOKUP(E112,'附件一之1-開班數'!$A$6:$B$65,2,0)&amp;"、"&amp;VLOOKUP(F112,'附件一之1-開班數'!$A$6:$B$65,2,0)&amp;"、"&amp;VLOOKUP(G112,'附件一之1-開班數'!$A$6:$B$65,2,0),IF(COUNT(E112:I112)=4,VLOOKUP(E112,'附件一之1-開班數'!$A$6:$B$65,2,0)&amp;"、"&amp;VLOOKUP(F112,'附件一之1-開班數'!$A$6:$B$65,2,0)&amp;"、"&amp;VLOOKUP(G112,'附件一之1-開班數'!$A$6:$B$65,2,0)&amp;"、"&amp;VLOOKUP(H112,'附件一之1-開班數'!$A$6:$B$65,2,0),IF(COUNT(E112:I112)=5,VLOOKUP(E112,'附件一之1-開班數'!$A$6:$B$65,2,0)&amp;"、"&amp;VLOOKUP(F112,'附件一之1-開班數'!$A$6:$B$65,2,0)&amp;"、"&amp;VLOOKUP(G112,'附件一之1-開班數'!$A$6:$B$65,2,0)&amp;"、"&amp;VLOOKUP(H112,'附件一之1-開班數'!$A$6:$B$65,2,0)&amp;"、"&amp;VLOOKUP(I112,'附件一之1-開班數'!$A$6:$B$65,2,0),IF(D112="","","學生無班級"))))))),"有班級不存在,或跳格輸入")</f>
        <v/>
      </c>
      <c r="K112" s="16"/>
      <c r="L112" s="16"/>
      <c r="M112" s="16"/>
      <c r="N112" s="16"/>
      <c r="O112" s="16"/>
      <c r="P112" s="16"/>
      <c r="Q112" s="16"/>
      <c r="R112" s="16"/>
      <c r="S112" s="145">
        <f t="shared" si="9"/>
        <v>1</v>
      </c>
      <c r="T112" s="145">
        <f t="shared" si="10"/>
        <v>1</v>
      </c>
      <c r="U112" s="10">
        <f t="shared" si="8"/>
        <v>1</v>
      </c>
      <c r="V112" s="10">
        <f t="shared" si="11"/>
        <v>1</v>
      </c>
      <c r="W112" s="10">
        <f t="shared" si="12"/>
        <v>3</v>
      </c>
    </row>
    <row r="113" spans="1:23">
      <c r="A113" s="149" t="str">
        <f t="shared" si="7"/>
        <v/>
      </c>
      <c r="B113" s="16"/>
      <c r="C113" s="16"/>
      <c r="D113" s="16"/>
      <c r="E113" s="16"/>
      <c r="F113" s="16"/>
      <c r="G113" s="16"/>
      <c r="H113" s="16"/>
      <c r="I113" s="16"/>
      <c r="J113" s="150" t="str">
        <f>IFERROR(IF(COUNTIF(E113:I113,E113)+COUNTIF(E113:I113,F113)+COUNTIF(E113:I113,G113)+COUNTIF(E113:I113,H113)+COUNTIF(E113:I113,I113)-COUNT(E113:I113)&lt;&gt;0,"學生班級重複",IF(COUNT(E113:I113)=1,VLOOKUP(E113,'附件一之1-開班數'!$A$6:$B$65,2,0),IF(COUNT(E113:I113)=2,VLOOKUP(E113,'附件一之1-開班數'!$A$6:$B$65,2,0)&amp;"、"&amp;VLOOKUP(F113,'附件一之1-開班數'!$A$6:$B$65,2,0),IF(COUNT(E113:I113)=3,VLOOKUP(E113,'附件一之1-開班數'!$A$6:$B$65,2,0)&amp;"、"&amp;VLOOKUP(F113,'附件一之1-開班數'!$A$6:$B$65,2,0)&amp;"、"&amp;VLOOKUP(G113,'附件一之1-開班數'!$A$6:$B$65,2,0),IF(COUNT(E113:I113)=4,VLOOKUP(E113,'附件一之1-開班數'!$A$6:$B$65,2,0)&amp;"、"&amp;VLOOKUP(F113,'附件一之1-開班數'!$A$6:$B$65,2,0)&amp;"、"&amp;VLOOKUP(G113,'附件一之1-開班數'!$A$6:$B$65,2,0)&amp;"、"&amp;VLOOKUP(H113,'附件一之1-開班數'!$A$6:$B$65,2,0),IF(COUNT(E113:I113)=5,VLOOKUP(E113,'附件一之1-開班數'!$A$6:$B$65,2,0)&amp;"、"&amp;VLOOKUP(F113,'附件一之1-開班數'!$A$6:$B$65,2,0)&amp;"、"&amp;VLOOKUP(G113,'附件一之1-開班數'!$A$6:$B$65,2,0)&amp;"、"&amp;VLOOKUP(H113,'附件一之1-開班數'!$A$6:$B$65,2,0)&amp;"、"&amp;VLOOKUP(I113,'附件一之1-開班數'!$A$6:$B$65,2,0),IF(D113="","","學生無班級"))))))),"有班級不存在,或跳格輸入")</f>
        <v/>
      </c>
      <c r="K113" s="16"/>
      <c r="L113" s="16"/>
      <c r="M113" s="16"/>
      <c r="N113" s="16"/>
      <c r="O113" s="16"/>
      <c r="P113" s="16"/>
      <c r="Q113" s="16"/>
      <c r="R113" s="16"/>
      <c r="S113" s="145">
        <f t="shared" si="9"/>
        <v>1</v>
      </c>
      <c r="T113" s="145">
        <f t="shared" si="10"/>
        <v>1</v>
      </c>
      <c r="U113" s="10">
        <f t="shared" si="8"/>
        <v>1</v>
      </c>
      <c r="V113" s="10">
        <f t="shared" si="11"/>
        <v>1</v>
      </c>
      <c r="W113" s="10">
        <f t="shared" si="12"/>
        <v>3</v>
      </c>
    </row>
    <row r="114" spans="1:23">
      <c r="A114" s="149" t="str">
        <f t="shared" si="7"/>
        <v/>
      </c>
      <c r="B114" s="16"/>
      <c r="C114" s="16"/>
      <c r="D114" s="16"/>
      <c r="E114" s="16"/>
      <c r="F114" s="16"/>
      <c r="G114" s="16"/>
      <c r="H114" s="16"/>
      <c r="I114" s="16"/>
      <c r="J114" s="150" t="str">
        <f>IFERROR(IF(COUNTIF(E114:I114,E114)+COUNTIF(E114:I114,F114)+COUNTIF(E114:I114,G114)+COUNTIF(E114:I114,H114)+COUNTIF(E114:I114,I114)-COUNT(E114:I114)&lt;&gt;0,"學生班級重複",IF(COUNT(E114:I114)=1,VLOOKUP(E114,'附件一之1-開班數'!$A$6:$B$65,2,0),IF(COUNT(E114:I114)=2,VLOOKUP(E114,'附件一之1-開班數'!$A$6:$B$65,2,0)&amp;"、"&amp;VLOOKUP(F114,'附件一之1-開班數'!$A$6:$B$65,2,0),IF(COUNT(E114:I114)=3,VLOOKUP(E114,'附件一之1-開班數'!$A$6:$B$65,2,0)&amp;"、"&amp;VLOOKUP(F114,'附件一之1-開班數'!$A$6:$B$65,2,0)&amp;"、"&amp;VLOOKUP(G114,'附件一之1-開班數'!$A$6:$B$65,2,0),IF(COUNT(E114:I114)=4,VLOOKUP(E114,'附件一之1-開班數'!$A$6:$B$65,2,0)&amp;"、"&amp;VLOOKUP(F114,'附件一之1-開班數'!$A$6:$B$65,2,0)&amp;"、"&amp;VLOOKUP(G114,'附件一之1-開班數'!$A$6:$B$65,2,0)&amp;"、"&amp;VLOOKUP(H114,'附件一之1-開班數'!$A$6:$B$65,2,0),IF(COUNT(E114:I114)=5,VLOOKUP(E114,'附件一之1-開班數'!$A$6:$B$65,2,0)&amp;"、"&amp;VLOOKUP(F114,'附件一之1-開班數'!$A$6:$B$65,2,0)&amp;"、"&amp;VLOOKUP(G114,'附件一之1-開班數'!$A$6:$B$65,2,0)&amp;"、"&amp;VLOOKUP(H114,'附件一之1-開班數'!$A$6:$B$65,2,0)&amp;"、"&amp;VLOOKUP(I114,'附件一之1-開班數'!$A$6:$B$65,2,0),IF(D114="","","學生無班級"))))))),"有班級不存在,或跳格輸入")</f>
        <v/>
      </c>
      <c r="K114" s="16"/>
      <c r="L114" s="16"/>
      <c r="M114" s="16"/>
      <c r="N114" s="16"/>
      <c r="O114" s="16"/>
      <c r="P114" s="16"/>
      <c r="Q114" s="16"/>
      <c r="R114" s="16"/>
      <c r="S114" s="145">
        <f t="shared" si="9"/>
        <v>1</v>
      </c>
      <c r="T114" s="145">
        <f t="shared" si="10"/>
        <v>1</v>
      </c>
      <c r="U114" s="10">
        <f t="shared" si="8"/>
        <v>1</v>
      </c>
      <c r="V114" s="10">
        <f t="shared" si="11"/>
        <v>1</v>
      </c>
      <c r="W114" s="10">
        <f t="shared" si="12"/>
        <v>3</v>
      </c>
    </row>
    <row r="115" spans="1:23">
      <c r="A115" s="149" t="str">
        <f t="shared" si="7"/>
        <v/>
      </c>
      <c r="B115" s="16"/>
      <c r="C115" s="16"/>
      <c r="D115" s="16"/>
      <c r="E115" s="16"/>
      <c r="F115" s="16"/>
      <c r="G115" s="16"/>
      <c r="H115" s="16"/>
      <c r="I115" s="16"/>
      <c r="J115" s="150" t="str">
        <f>IFERROR(IF(COUNTIF(E115:I115,E115)+COUNTIF(E115:I115,F115)+COUNTIF(E115:I115,G115)+COUNTIF(E115:I115,H115)+COUNTIF(E115:I115,I115)-COUNT(E115:I115)&lt;&gt;0,"學生班級重複",IF(COUNT(E115:I115)=1,VLOOKUP(E115,'附件一之1-開班數'!$A$6:$B$65,2,0),IF(COUNT(E115:I115)=2,VLOOKUP(E115,'附件一之1-開班數'!$A$6:$B$65,2,0)&amp;"、"&amp;VLOOKUP(F115,'附件一之1-開班數'!$A$6:$B$65,2,0),IF(COUNT(E115:I115)=3,VLOOKUP(E115,'附件一之1-開班數'!$A$6:$B$65,2,0)&amp;"、"&amp;VLOOKUP(F115,'附件一之1-開班數'!$A$6:$B$65,2,0)&amp;"、"&amp;VLOOKUP(G115,'附件一之1-開班數'!$A$6:$B$65,2,0),IF(COUNT(E115:I115)=4,VLOOKUP(E115,'附件一之1-開班數'!$A$6:$B$65,2,0)&amp;"、"&amp;VLOOKUP(F115,'附件一之1-開班數'!$A$6:$B$65,2,0)&amp;"、"&amp;VLOOKUP(G115,'附件一之1-開班數'!$A$6:$B$65,2,0)&amp;"、"&amp;VLOOKUP(H115,'附件一之1-開班數'!$A$6:$B$65,2,0),IF(COUNT(E115:I115)=5,VLOOKUP(E115,'附件一之1-開班數'!$A$6:$B$65,2,0)&amp;"、"&amp;VLOOKUP(F115,'附件一之1-開班數'!$A$6:$B$65,2,0)&amp;"、"&amp;VLOOKUP(G115,'附件一之1-開班數'!$A$6:$B$65,2,0)&amp;"、"&amp;VLOOKUP(H115,'附件一之1-開班數'!$A$6:$B$65,2,0)&amp;"、"&amp;VLOOKUP(I115,'附件一之1-開班數'!$A$6:$B$65,2,0),IF(D115="","","學生無班級"))))))),"有班級不存在,或跳格輸入")</f>
        <v/>
      </c>
      <c r="K115" s="16"/>
      <c r="L115" s="16"/>
      <c r="M115" s="16"/>
      <c r="N115" s="16"/>
      <c r="O115" s="16"/>
      <c r="P115" s="16"/>
      <c r="Q115" s="16"/>
      <c r="R115" s="16"/>
      <c r="S115" s="145">
        <f t="shared" si="9"/>
        <v>1</v>
      </c>
      <c r="T115" s="145">
        <f t="shared" si="10"/>
        <v>1</v>
      </c>
      <c r="U115" s="10">
        <f t="shared" si="8"/>
        <v>1</v>
      </c>
      <c r="V115" s="10">
        <f t="shared" si="11"/>
        <v>1</v>
      </c>
      <c r="W115" s="10">
        <f t="shared" si="12"/>
        <v>3</v>
      </c>
    </row>
    <row r="116" spans="1:23">
      <c r="A116" s="149" t="str">
        <f t="shared" si="7"/>
        <v/>
      </c>
      <c r="B116" s="16"/>
      <c r="C116" s="16"/>
      <c r="D116" s="16"/>
      <c r="E116" s="16"/>
      <c r="F116" s="16"/>
      <c r="G116" s="16"/>
      <c r="H116" s="16"/>
      <c r="I116" s="16"/>
      <c r="J116" s="150" t="str">
        <f>IFERROR(IF(COUNTIF(E116:I116,E116)+COUNTIF(E116:I116,F116)+COUNTIF(E116:I116,G116)+COUNTIF(E116:I116,H116)+COUNTIF(E116:I116,I116)-COUNT(E116:I116)&lt;&gt;0,"學生班級重複",IF(COUNT(E116:I116)=1,VLOOKUP(E116,'附件一之1-開班數'!$A$6:$B$65,2,0),IF(COUNT(E116:I116)=2,VLOOKUP(E116,'附件一之1-開班數'!$A$6:$B$65,2,0)&amp;"、"&amp;VLOOKUP(F116,'附件一之1-開班數'!$A$6:$B$65,2,0),IF(COUNT(E116:I116)=3,VLOOKUP(E116,'附件一之1-開班數'!$A$6:$B$65,2,0)&amp;"、"&amp;VLOOKUP(F116,'附件一之1-開班數'!$A$6:$B$65,2,0)&amp;"、"&amp;VLOOKUP(G116,'附件一之1-開班數'!$A$6:$B$65,2,0),IF(COUNT(E116:I116)=4,VLOOKUP(E116,'附件一之1-開班數'!$A$6:$B$65,2,0)&amp;"、"&amp;VLOOKUP(F116,'附件一之1-開班數'!$A$6:$B$65,2,0)&amp;"、"&amp;VLOOKUP(G116,'附件一之1-開班數'!$A$6:$B$65,2,0)&amp;"、"&amp;VLOOKUP(H116,'附件一之1-開班數'!$A$6:$B$65,2,0),IF(COUNT(E116:I116)=5,VLOOKUP(E116,'附件一之1-開班數'!$A$6:$B$65,2,0)&amp;"、"&amp;VLOOKUP(F116,'附件一之1-開班數'!$A$6:$B$65,2,0)&amp;"、"&amp;VLOOKUP(G116,'附件一之1-開班數'!$A$6:$B$65,2,0)&amp;"、"&amp;VLOOKUP(H116,'附件一之1-開班數'!$A$6:$B$65,2,0)&amp;"、"&amp;VLOOKUP(I116,'附件一之1-開班數'!$A$6:$B$65,2,0),IF(D116="","","學生無班級"))))))),"有班級不存在,或跳格輸入")</f>
        <v/>
      </c>
      <c r="K116" s="16"/>
      <c r="L116" s="16"/>
      <c r="M116" s="16"/>
      <c r="N116" s="16"/>
      <c r="O116" s="16"/>
      <c r="P116" s="16"/>
      <c r="Q116" s="16"/>
      <c r="R116" s="16"/>
      <c r="S116" s="145">
        <f t="shared" si="9"/>
        <v>1</v>
      </c>
      <c r="T116" s="145">
        <f t="shared" si="10"/>
        <v>1</v>
      </c>
      <c r="U116" s="10">
        <f t="shared" si="8"/>
        <v>1</v>
      </c>
      <c r="V116" s="10">
        <f t="shared" si="11"/>
        <v>1</v>
      </c>
      <c r="W116" s="10">
        <f t="shared" si="12"/>
        <v>3</v>
      </c>
    </row>
    <row r="117" spans="1:23">
      <c r="A117" s="149" t="str">
        <f t="shared" si="7"/>
        <v/>
      </c>
      <c r="B117" s="16"/>
      <c r="C117" s="16"/>
      <c r="D117" s="16"/>
      <c r="E117" s="16"/>
      <c r="F117" s="16"/>
      <c r="G117" s="16"/>
      <c r="H117" s="16"/>
      <c r="I117" s="16"/>
      <c r="J117" s="150" t="str">
        <f>IFERROR(IF(COUNTIF(E117:I117,E117)+COUNTIF(E117:I117,F117)+COUNTIF(E117:I117,G117)+COUNTIF(E117:I117,H117)+COUNTIF(E117:I117,I117)-COUNT(E117:I117)&lt;&gt;0,"學生班級重複",IF(COUNT(E117:I117)=1,VLOOKUP(E117,'附件一之1-開班數'!$A$6:$B$65,2,0),IF(COUNT(E117:I117)=2,VLOOKUP(E117,'附件一之1-開班數'!$A$6:$B$65,2,0)&amp;"、"&amp;VLOOKUP(F117,'附件一之1-開班數'!$A$6:$B$65,2,0),IF(COUNT(E117:I117)=3,VLOOKUP(E117,'附件一之1-開班數'!$A$6:$B$65,2,0)&amp;"、"&amp;VLOOKUP(F117,'附件一之1-開班數'!$A$6:$B$65,2,0)&amp;"、"&amp;VLOOKUP(G117,'附件一之1-開班數'!$A$6:$B$65,2,0),IF(COUNT(E117:I117)=4,VLOOKUP(E117,'附件一之1-開班數'!$A$6:$B$65,2,0)&amp;"、"&amp;VLOOKUP(F117,'附件一之1-開班數'!$A$6:$B$65,2,0)&amp;"、"&amp;VLOOKUP(G117,'附件一之1-開班數'!$A$6:$B$65,2,0)&amp;"、"&amp;VLOOKUP(H117,'附件一之1-開班數'!$A$6:$B$65,2,0),IF(COUNT(E117:I117)=5,VLOOKUP(E117,'附件一之1-開班數'!$A$6:$B$65,2,0)&amp;"、"&amp;VLOOKUP(F117,'附件一之1-開班數'!$A$6:$B$65,2,0)&amp;"、"&amp;VLOOKUP(G117,'附件一之1-開班數'!$A$6:$B$65,2,0)&amp;"、"&amp;VLOOKUP(H117,'附件一之1-開班數'!$A$6:$B$65,2,0)&amp;"、"&amp;VLOOKUP(I117,'附件一之1-開班數'!$A$6:$B$65,2,0),IF(D117="","","學生無班級"))))))),"有班級不存在,或跳格輸入")</f>
        <v/>
      </c>
      <c r="K117" s="16"/>
      <c r="L117" s="16"/>
      <c r="M117" s="16"/>
      <c r="N117" s="16"/>
      <c r="O117" s="16"/>
      <c r="P117" s="16"/>
      <c r="Q117" s="16"/>
      <c r="R117" s="16"/>
      <c r="S117" s="145">
        <f t="shared" si="9"/>
        <v>1</v>
      </c>
      <c r="T117" s="145">
        <f t="shared" si="10"/>
        <v>1</v>
      </c>
      <c r="U117" s="10">
        <f t="shared" si="8"/>
        <v>1</v>
      </c>
      <c r="V117" s="10">
        <f t="shared" si="11"/>
        <v>1</v>
      </c>
      <c r="W117" s="10">
        <f t="shared" si="12"/>
        <v>3</v>
      </c>
    </row>
    <row r="118" spans="1:23">
      <c r="A118" s="149" t="str">
        <f t="shared" si="7"/>
        <v/>
      </c>
      <c r="B118" s="16"/>
      <c r="C118" s="16"/>
      <c r="D118" s="16"/>
      <c r="E118" s="16"/>
      <c r="F118" s="16"/>
      <c r="G118" s="16"/>
      <c r="H118" s="16"/>
      <c r="I118" s="16"/>
      <c r="J118" s="150" t="str">
        <f>IFERROR(IF(COUNTIF(E118:I118,E118)+COUNTIF(E118:I118,F118)+COUNTIF(E118:I118,G118)+COUNTIF(E118:I118,H118)+COUNTIF(E118:I118,I118)-COUNT(E118:I118)&lt;&gt;0,"學生班級重複",IF(COUNT(E118:I118)=1,VLOOKUP(E118,'附件一之1-開班數'!$A$6:$B$65,2,0),IF(COUNT(E118:I118)=2,VLOOKUP(E118,'附件一之1-開班數'!$A$6:$B$65,2,0)&amp;"、"&amp;VLOOKUP(F118,'附件一之1-開班數'!$A$6:$B$65,2,0),IF(COUNT(E118:I118)=3,VLOOKUP(E118,'附件一之1-開班數'!$A$6:$B$65,2,0)&amp;"、"&amp;VLOOKUP(F118,'附件一之1-開班數'!$A$6:$B$65,2,0)&amp;"、"&amp;VLOOKUP(G118,'附件一之1-開班數'!$A$6:$B$65,2,0),IF(COUNT(E118:I118)=4,VLOOKUP(E118,'附件一之1-開班數'!$A$6:$B$65,2,0)&amp;"、"&amp;VLOOKUP(F118,'附件一之1-開班數'!$A$6:$B$65,2,0)&amp;"、"&amp;VLOOKUP(G118,'附件一之1-開班數'!$A$6:$B$65,2,0)&amp;"、"&amp;VLOOKUP(H118,'附件一之1-開班數'!$A$6:$B$65,2,0),IF(COUNT(E118:I118)=5,VLOOKUP(E118,'附件一之1-開班數'!$A$6:$B$65,2,0)&amp;"、"&amp;VLOOKUP(F118,'附件一之1-開班數'!$A$6:$B$65,2,0)&amp;"、"&amp;VLOOKUP(G118,'附件一之1-開班數'!$A$6:$B$65,2,0)&amp;"、"&amp;VLOOKUP(H118,'附件一之1-開班數'!$A$6:$B$65,2,0)&amp;"、"&amp;VLOOKUP(I118,'附件一之1-開班數'!$A$6:$B$65,2,0),IF(D118="","","學生無班級"))))))),"有班級不存在,或跳格輸入")</f>
        <v/>
      </c>
      <c r="K118" s="16"/>
      <c r="L118" s="16"/>
      <c r="M118" s="16"/>
      <c r="N118" s="16"/>
      <c r="O118" s="16"/>
      <c r="P118" s="16"/>
      <c r="Q118" s="16"/>
      <c r="R118" s="16"/>
      <c r="S118" s="145">
        <f t="shared" si="9"/>
        <v>1</v>
      </c>
      <c r="T118" s="145">
        <f t="shared" si="10"/>
        <v>1</v>
      </c>
      <c r="U118" s="10">
        <f t="shared" si="8"/>
        <v>1</v>
      </c>
      <c r="V118" s="10">
        <f t="shared" si="11"/>
        <v>1</v>
      </c>
      <c r="W118" s="10">
        <f t="shared" si="12"/>
        <v>3</v>
      </c>
    </row>
    <row r="119" spans="1:23">
      <c r="A119" s="149" t="str">
        <f t="shared" si="7"/>
        <v/>
      </c>
      <c r="B119" s="16"/>
      <c r="C119" s="16"/>
      <c r="D119" s="16"/>
      <c r="E119" s="16"/>
      <c r="F119" s="16"/>
      <c r="G119" s="16"/>
      <c r="H119" s="16"/>
      <c r="I119" s="16"/>
      <c r="J119" s="150" t="str">
        <f>IFERROR(IF(COUNTIF(E119:I119,E119)+COUNTIF(E119:I119,F119)+COUNTIF(E119:I119,G119)+COUNTIF(E119:I119,H119)+COUNTIF(E119:I119,I119)-COUNT(E119:I119)&lt;&gt;0,"學生班級重複",IF(COUNT(E119:I119)=1,VLOOKUP(E119,'附件一之1-開班數'!$A$6:$B$65,2,0),IF(COUNT(E119:I119)=2,VLOOKUP(E119,'附件一之1-開班數'!$A$6:$B$65,2,0)&amp;"、"&amp;VLOOKUP(F119,'附件一之1-開班數'!$A$6:$B$65,2,0),IF(COUNT(E119:I119)=3,VLOOKUP(E119,'附件一之1-開班數'!$A$6:$B$65,2,0)&amp;"、"&amp;VLOOKUP(F119,'附件一之1-開班數'!$A$6:$B$65,2,0)&amp;"、"&amp;VLOOKUP(G119,'附件一之1-開班數'!$A$6:$B$65,2,0),IF(COUNT(E119:I119)=4,VLOOKUP(E119,'附件一之1-開班數'!$A$6:$B$65,2,0)&amp;"、"&amp;VLOOKUP(F119,'附件一之1-開班數'!$A$6:$B$65,2,0)&amp;"、"&amp;VLOOKUP(G119,'附件一之1-開班數'!$A$6:$B$65,2,0)&amp;"、"&amp;VLOOKUP(H119,'附件一之1-開班數'!$A$6:$B$65,2,0),IF(COUNT(E119:I119)=5,VLOOKUP(E119,'附件一之1-開班數'!$A$6:$B$65,2,0)&amp;"、"&amp;VLOOKUP(F119,'附件一之1-開班數'!$A$6:$B$65,2,0)&amp;"、"&amp;VLOOKUP(G119,'附件一之1-開班數'!$A$6:$B$65,2,0)&amp;"、"&amp;VLOOKUP(H119,'附件一之1-開班數'!$A$6:$B$65,2,0)&amp;"、"&amp;VLOOKUP(I119,'附件一之1-開班數'!$A$6:$B$65,2,0),IF(D119="","","學生無班級"))))))),"有班級不存在,或跳格輸入")</f>
        <v/>
      </c>
      <c r="K119" s="16"/>
      <c r="L119" s="16"/>
      <c r="M119" s="16"/>
      <c r="N119" s="16"/>
      <c r="O119" s="16"/>
      <c r="P119" s="16"/>
      <c r="Q119" s="16"/>
      <c r="R119" s="16"/>
      <c r="S119" s="145">
        <f t="shared" si="9"/>
        <v>1</v>
      </c>
      <c r="T119" s="145">
        <f t="shared" si="10"/>
        <v>1</v>
      </c>
      <c r="U119" s="10">
        <f t="shared" si="8"/>
        <v>1</v>
      </c>
      <c r="V119" s="10">
        <f t="shared" si="11"/>
        <v>1</v>
      </c>
      <c r="W119" s="10">
        <f t="shared" si="12"/>
        <v>3</v>
      </c>
    </row>
    <row r="120" spans="1:23">
      <c r="A120" s="149" t="str">
        <f t="shared" si="7"/>
        <v/>
      </c>
      <c r="B120" s="16"/>
      <c r="C120" s="16"/>
      <c r="D120" s="16"/>
      <c r="E120" s="16"/>
      <c r="F120" s="16"/>
      <c r="G120" s="16"/>
      <c r="H120" s="16"/>
      <c r="I120" s="16"/>
      <c r="J120" s="150" t="str">
        <f>IFERROR(IF(COUNTIF(E120:I120,E120)+COUNTIF(E120:I120,F120)+COUNTIF(E120:I120,G120)+COUNTIF(E120:I120,H120)+COUNTIF(E120:I120,I120)-COUNT(E120:I120)&lt;&gt;0,"學生班級重複",IF(COUNT(E120:I120)=1,VLOOKUP(E120,'附件一之1-開班數'!$A$6:$B$65,2,0),IF(COUNT(E120:I120)=2,VLOOKUP(E120,'附件一之1-開班數'!$A$6:$B$65,2,0)&amp;"、"&amp;VLOOKUP(F120,'附件一之1-開班數'!$A$6:$B$65,2,0),IF(COUNT(E120:I120)=3,VLOOKUP(E120,'附件一之1-開班數'!$A$6:$B$65,2,0)&amp;"、"&amp;VLOOKUP(F120,'附件一之1-開班數'!$A$6:$B$65,2,0)&amp;"、"&amp;VLOOKUP(G120,'附件一之1-開班數'!$A$6:$B$65,2,0),IF(COUNT(E120:I120)=4,VLOOKUP(E120,'附件一之1-開班數'!$A$6:$B$65,2,0)&amp;"、"&amp;VLOOKUP(F120,'附件一之1-開班數'!$A$6:$B$65,2,0)&amp;"、"&amp;VLOOKUP(G120,'附件一之1-開班數'!$A$6:$B$65,2,0)&amp;"、"&amp;VLOOKUP(H120,'附件一之1-開班數'!$A$6:$B$65,2,0),IF(COUNT(E120:I120)=5,VLOOKUP(E120,'附件一之1-開班數'!$A$6:$B$65,2,0)&amp;"、"&amp;VLOOKUP(F120,'附件一之1-開班數'!$A$6:$B$65,2,0)&amp;"、"&amp;VLOOKUP(G120,'附件一之1-開班數'!$A$6:$B$65,2,0)&amp;"、"&amp;VLOOKUP(H120,'附件一之1-開班數'!$A$6:$B$65,2,0)&amp;"、"&amp;VLOOKUP(I120,'附件一之1-開班數'!$A$6:$B$65,2,0),IF(D120="","","學生無班級"))))))),"有班級不存在,或跳格輸入")</f>
        <v/>
      </c>
      <c r="K120" s="16"/>
      <c r="L120" s="16"/>
      <c r="M120" s="16"/>
      <c r="N120" s="16"/>
      <c r="O120" s="16"/>
      <c r="P120" s="16"/>
      <c r="Q120" s="16"/>
      <c r="R120" s="16"/>
      <c r="S120" s="145">
        <f t="shared" si="9"/>
        <v>1</v>
      </c>
      <c r="T120" s="145">
        <f t="shared" si="10"/>
        <v>1</v>
      </c>
      <c r="U120" s="10">
        <f t="shared" si="8"/>
        <v>1</v>
      </c>
      <c r="V120" s="10">
        <f t="shared" si="11"/>
        <v>1</v>
      </c>
      <c r="W120" s="10">
        <f t="shared" si="12"/>
        <v>3</v>
      </c>
    </row>
    <row r="121" spans="1:23">
      <c r="A121" s="149" t="str">
        <f t="shared" si="7"/>
        <v/>
      </c>
      <c r="B121" s="16"/>
      <c r="C121" s="16"/>
      <c r="D121" s="16"/>
      <c r="E121" s="16"/>
      <c r="F121" s="16"/>
      <c r="G121" s="16"/>
      <c r="H121" s="16"/>
      <c r="I121" s="16"/>
      <c r="J121" s="150" t="str">
        <f>IFERROR(IF(COUNTIF(E121:I121,E121)+COUNTIF(E121:I121,F121)+COUNTIF(E121:I121,G121)+COUNTIF(E121:I121,H121)+COUNTIF(E121:I121,I121)-COUNT(E121:I121)&lt;&gt;0,"學生班級重複",IF(COUNT(E121:I121)=1,VLOOKUP(E121,'附件一之1-開班數'!$A$6:$B$65,2,0),IF(COUNT(E121:I121)=2,VLOOKUP(E121,'附件一之1-開班數'!$A$6:$B$65,2,0)&amp;"、"&amp;VLOOKUP(F121,'附件一之1-開班數'!$A$6:$B$65,2,0),IF(COUNT(E121:I121)=3,VLOOKUP(E121,'附件一之1-開班數'!$A$6:$B$65,2,0)&amp;"、"&amp;VLOOKUP(F121,'附件一之1-開班數'!$A$6:$B$65,2,0)&amp;"、"&amp;VLOOKUP(G121,'附件一之1-開班數'!$A$6:$B$65,2,0),IF(COUNT(E121:I121)=4,VLOOKUP(E121,'附件一之1-開班數'!$A$6:$B$65,2,0)&amp;"、"&amp;VLOOKUP(F121,'附件一之1-開班數'!$A$6:$B$65,2,0)&amp;"、"&amp;VLOOKUP(G121,'附件一之1-開班數'!$A$6:$B$65,2,0)&amp;"、"&amp;VLOOKUP(H121,'附件一之1-開班數'!$A$6:$B$65,2,0),IF(COUNT(E121:I121)=5,VLOOKUP(E121,'附件一之1-開班數'!$A$6:$B$65,2,0)&amp;"、"&amp;VLOOKUP(F121,'附件一之1-開班數'!$A$6:$B$65,2,0)&amp;"、"&amp;VLOOKUP(G121,'附件一之1-開班數'!$A$6:$B$65,2,0)&amp;"、"&amp;VLOOKUP(H121,'附件一之1-開班數'!$A$6:$B$65,2,0)&amp;"、"&amp;VLOOKUP(I121,'附件一之1-開班數'!$A$6:$B$65,2,0),IF(D121="","","學生無班級"))))))),"有班級不存在,或跳格輸入")</f>
        <v/>
      </c>
      <c r="K121" s="16"/>
      <c r="L121" s="16"/>
      <c r="M121" s="16"/>
      <c r="N121" s="16"/>
      <c r="O121" s="16"/>
      <c r="P121" s="16"/>
      <c r="Q121" s="16"/>
      <c r="R121" s="16"/>
      <c r="S121" s="145">
        <f t="shared" si="9"/>
        <v>1</v>
      </c>
      <c r="T121" s="145">
        <f t="shared" si="10"/>
        <v>1</v>
      </c>
      <c r="U121" s="10">
        <f t="shared" si="8"/>
        <v>1</v>
      </c>
      <c r="V121" s="10">
        <f t="shared" si="11"/>
        <v>1</v>
      </c>
      <c r="W121" s="10">
        <f t="shared" si="12"/>
        <v>3</v>
      </c>
    </row>
    <row r="122" spans="1:23">
      <c r="A122" s="149" t="str">
        <f t="shared" si="7"/>
        <v/>
      </c>
      <c r="B122" s="16"/>
      <c r="C122" s="16"/>
      <c r="D122" s="16"/>
      <c r="E122" s="16"/>
      <c r="F122" s="16"/>
      <c r="G122" s="16"/>
      <c r="H122" s="16"/>
      <c r="I122" s="16"/>
      <c r="J122" s="150" t="str">
        <f>IFERROR(IF(COUNTIF(E122:I122,E122)+COUNTIF(E122:I122,F122)+COUNTIF(E122:I122,G122)+COUNTIF(E122:I122,H122)+COUNTIF(E122:I122,I122)-COUNT(E122:I122)&lt;&gt;0,"學生班級重複",IF(COUNT(E122:I122)=1,VLOOKUP(E122,'附件一之1-開班數'!$A$6:$B$65,2,0),IF(COUNT(E122:I122)=2,VLOOKUP(E122,'附件一之1-開班數'!$A$6:$B$65,2,0)&amp;"、"&amp;VLOOKUP(F122,'附件一之1-開班數'!$A$6:$B$65,2,0),IF(COUNT(E122:I122)=3,VLOOKUP(E122,'附件一之1-開班數'!$A$6:$B$65,2,0)&amp;"、"&amp;VLOOKUP(F122,'附件一之1-開班數'!$A$6:$B$65,2,0)&amp;"、"&amp;VLOOKUP(G122,'附件一之1-開班數'!$A$6:$B$65,2,0),IF(COUNT(E122:I122)=4,VLOOKUP(E122,'附件一之1-開班數'!$A$6:$B$65,2,0)&amp;"、"&amp;VLOOKUP(F122,'附件一之1-開班數'!$A$6:$B$65,2,0)&amp;"、"&amp;VLOOKUP(G122,'附件一之1-開班數'!$A$6:$B$65,2,0)&amp;"、"&amp;VLOOKUP(H122,'附件一之1-開班數'!$A$6:$B$65,2,0),IF(COUNT(E122:I122)=5,VLOOKUP(E122,'附件一之1-開班數'!$A$6:$B$65,2,0)&amp;"、"&amp;VLOOKUP(F122,'附件一之1-開班數'!$A$6:$B$65,2,0)&amp;"、"&amp;VLOOKUP(G122,'附件一之1-開班數'!$A$6:$B$65,2,0)&amp;"、"&amp;VLOOKUP(H122,'附件一之1-開班數'!$A$6:$B$65,2,0)&amp;"、"&amp;VLOOKUP(I122,'附件一之1-開班數'!$A$6:$B$65,2,0),IF(D122="","","學生無班級"))))))),"有班級不存在,或跳格輸入")</f>
        <v/>
      </c>
      <c r="K122" s="16"/>
      <c r="L122" s="16"/>
      <c r="M122" s="16"/>
      <c r="N122" s="16"/>
      <c r="O122" s="16"/>
      <c r="P122" s="16"/>
      <c r="Q122" s="16"/>
      <c r="R122" s="16"/>
      <c r="S122" s="145">
        <f t="shared" si="9"/>
        <v>1</v>
      </c>
      <c r="T122" s="145">
        <f t="shared" si="10"/>
        <v>1</v>
      </c>
      <c r="U122" s="10">
        <f t="shared" si="8"/>
        <v>1</v>
      </c>
      <c r="V122" s="10">
        <f t="shared" si="11"/>
        <v>1</v>
      </c>
      <c r="W122" s="10">
        <f t="shared" si="12"/>
        <v>3</v>
      </c>
    </row>
    <row r="123" spans="1:23">
      <c r="A123" s="149" t="str">
        <f t="shared" si="7"/>
        <v/>
      </c>
      <c r="B123" s="16"/>
      <c r="C123" s="16"/>
      <c r="D123" s="16"/>
      <c r="E123" s="16"/>
      <c r="F123" s="16"/>
      <c r="G123" s="16"/>
      <c r="H123" s="16"/>
      <c r="I123" s="16"/>
      <c r="J123" s="150" t="str">
        <f>IFERROR(IF(COUNTIF(E123:I123,E123)+COUNTIF(E123:I123,F123)+COUNTIF(E123:I123,G123)+COUNTIF(E123:I123,H123)+COUNTIF(E123:I123,I123)-COUNT(E123:I123)&lt;&gt;0,"學生班級重複",IF(COUNT(E123:I123)=1,VLOOKUP(E123,'附件一之1-開班數'!$A$6:$B$65,2,0),IF(COUNT(E123:I123)=2,VLOOKUP(E123,'附件一之1-開班數'!$A$6:$B$65,2,0)&amp;"、"&amp;VLOOKUP(F123,'附件一之1-開班數'!$A$6:$B$65,2,0),IF(COUNT(E123:I123)=3,VLOOKUP(E123,'附件一之1-開班數'!$A$6:$B$65,2,0)&amp;"、"&amp;VLOOKUP(F123,'附件一之1-開班數'!$A$6:$B$65,2,0)&amp;"、"&amp;VLOOKUP(G123,'附件一之1-開班數'!$A$6:$B$65,2,0),IF(COUNT(E123:I123)=4,VLOOKUP(E123,'附件一之1-開班數'!$A$6:$B$65,2,0)&amp;"、"&amp;VLOOKUP(F123,'附件一之1-開班數'!$A$6:$B$65,2,0)&amp;"、"&amp;VLOOKUP(G123,'附件一之1-開班數'!$A$6:$B$65,2,0)&amp;"、"&amp;VLOOKUP(H123,'附件一之1-開班數'!$A$6:$B$65,2,0),IF(COUNT(E123:I123)=5,VLOOKUP(E123,'附件一之1-開班數'!$A$6:$B$65,2,0)&amp;"、"&amp;VLOOKUP(F123,'附件一之1-開班數'!$A$6:$B$65,2,0)&amp;"、"&amp;VLOOKUP(G123,'附件一之1-開班數'!$A$6:$B$65,2,0)&amp;"、"&amp;VLOOKUP(H123,'附件一之1-開班數'!$A$6:$B$65,2,0)&amp;"、"&amp;VLOOKUP(I123,'附件一之1-開班數'!$A$6:$B$65,2,0),IF(D123="","","學生無班級"))))))),"有班級不存在,或跳格輸入")</f>
        <v/>
      </c>
      <c r="K123" s="16"/>
      <c r="L123" s="16"/>
      <c r="M123" s="16"/>
      <c r="N123" s="16"/>
      <c r="O123" s="16"/>
      <c r="P123" s="16"/>
      <c r="Q123" s="16"/>
      <c r="R123" s="16"/>
      <c r="S123" s="145">
        <f t="shared" si="9"/>
        <v>1</v>
      </c>
      <c r="T123" s="145">
        <f t="shared" si="10"/>
        <v>1</v>
      </c>
      <c r="U123" s="10">
        <f t="shared" si="8"/>
        <v>1</v>
      </c>
      <c r="V123" s="10">
        <f t="shared" si="11"/>
        <v>1</v>
      </c>
      <c r="W123" s="10">
        <f t="shared" si="12"/>
        <v>3</v>
      </c>
    </row>
    <row r="124" spans="1:23">
      <c r="A124" s="149" t="str">
        <f t="shared" si="7"/>
        <v/>
      </c>
      <c r="B124" s="16"/>
      <c r="C124" s="16"/>
      <c r="D124" s="16"/>
      <c r="E124" s="16"/>
      <c r="F124" s="16"/>
      <c r="G124" s="16"/>
      <c r="H124" s="16"/>
      <c r="I124" s="16"/>
      <c r="J124" s="150" t="str">
        <f>IFERROR(IF(COUNTIF(E124:I124,E124)+COUNTIF(E124:I124,F124)+COUNTIF(E124:I124,G124)+COUNTIF(E124:I124,H124)+COUNTIF(E124:I124,I124)-COUNT(E124:I124)&lt;&gt;0,"學生班級重複",IF(COUNT(E124:I124)=1,VLOOKUP(E124,'附件一之1-開班數'!$A$6:$B$65,2,0),IF(COUNT(E124:I124)=2,VLOOKUP(E124,'附件一之1-開班數'!$A$6:$B$65,2,0)&amp;"、"&amp;VLOOKUP(F124,'附件一之1-開班數'!$A$6:$B$65,2,0),IF(COUNT(E124:I124)=3,VLOOKUP(E124,'附件一之1-開班數'!$A$6:$B$65,2,0)&amp;"、"&amp;VLOOKUP(F124,'附件一之1-開班數'!$A$6:$B$65,2,0)&amp;"、"&amp;VLOOKUP(G124,'附件一之1-開班數'!$A$6:$B$65,2,0),IF(COUNT(E124:I124)=4,VLOOKUP(E124,'附件一之1-開班數'!$A$6:$B$65,2,0)&amp;"、"&amp;VLOOKUP(F124,'附件一之1-開班數'!$A$6:$B$65,2,0)&amp;"、"&amp;VLOOKUP(G124,'附件一之1-開班數'!$A$6:$B$65,2,0)&amp;"、"&amp;VLOOKUP(H124,'附件一之1-開班數'!$A$6:$B$65,2,0),IF(COUNT(E124:I124)=5,VLOOKUP(E124,'附件一之1-開班數'!$A$6:$B$65,2,0)&amp;"、"&amp;VLOOKUP(F124,'附件一之1-開班數'!$A$6:$B$65,2,0)&amp;"、"&amp;VLOOKUP(G124,'附件一之1-開班數'!$A$6:$B$65,2,0)&amp;"、"&amp;VLOOKUP(H124,'附件一之1-開班數'!$A$6:$B$65,2,0)&amp;"、"&amp;VLOOKUP(I124,'附件一之1-開班數'!$A$6:$B$65,2,0),IF(D124="","","學生無班級"))))))),"有班級不存在,或跳格輸入")</f>
        <v/>
      </c>
      <c r="K124" s="16"/>
      <c r="L124" s="16"/>
      <c r="M124" s="16"/>
      <c r="N124" s="16"/>
      <c r="O124" s="16"/>
      <c r="P124" s="16"/>
      <c r="Q124" s="16"/>
      <c r="R124" s="16"/>
      <c r="S124" s="145">
        <f t="shared" si="9"/>
        <v>1</v>
      </c>
      <c r="T124" s="145">
        <f t="shared" si="10"/>
        <v>1</v>
      </c>
      <c r="U124" s="10">
        <f t="shared" si="8"/>
        <v>1</v>
      </c>
      <c r="V124" s="10">
        <f t="shared" si="11"/>
        <v>1</v>
      </c>
      <c r="W124" s="10">
        <f t="shared" si="12"/>
        <v>3</v>
      </c>
    </row>
    <row r="125" spans="1:23">
      <c r="A125" s="149" t="str">
        <f t="shared" si="7"/>
        <v/>
      </c>
      <c r="B125" s="16"/>
      <c r="C125" s="16"/>
      <c r="D125" s="16"/>
      <c r="E125" s="16"/>
      <c r="F125" s="16"/>
      <c r="G125" s="16"/>
      <c r="H125" s="16"/>
      <c r="I125" s="16"/>
      <c r="J125" s="150" t="str">
        <f>IFERROR(IF(COUNTIF(E125:I125,E125)+COUNTIF(E125:I125,F125)+COUNTIF(E125:I125,G125)+COUNTIF(E125:I125,H125)+COUNTIF(E125:I125,I125)-COUNT(E125:I125)&lt;&gt;0,"學生班級重複",IF(COUNT(E125:I125)=1,VLOOKUP(E125,'附件一之1-開班數'!$A$6:$B$65,2,0),IF(COUNT(E125:I125)=2,VLOOKUP(E125,'附件一之1-開班數'!$A$6:$B$65,2,0)&amp;"、"&amp;VLOOKUP(F125,'附件一之1-開班數'!$A$6:$B$65,2,0),IF(COUNT(E125:I125)=3,VLOOKUP(E125,'附件一之1-開班數'!$A$6:$B$65,2,0)&amp;"、"&amp;VLOOKUP(F125,'附件一之1-開班數'!$A$6:$B$65,2,0)&amp;"、"&amp;VLOOKUP(G125,'附件一之1-開班數'!$A$6:$B$65,2,0),IF(COUNT(E125:I125)=4,VLOOKUP(E125,'附件一之1-開班數'!$A$6:$B$65,2,0)&amp;"、"&amp;VLOOKUP(F125,'附件一之1-開班數'!$A$6:$B$65,2,0)&amp;"、"&amp;VLOOKUP(G125,'附件一之1-開班數'!$A$6:$B$65,2,0)&amp;"、"&amp;VLOOKUP(H125,'附件一之1-開班數'!$A$6:$B$65,2,0),IF(COUNT(E125:I125)=5,VLOOKUP(E125,'附件一之1-開班數'!$A$6:$B$65,2,0)&amp;"、"&amp;VLOOKUP(F125,'附件一之1-開班數'!$A$6:$B$65,2,0)&amp;"、"&amp;VLOOKUP(G125,'附件一之1-開班數'!$A$6:$B$65,2,0)&amp;"、"&amp;VLOOKUP(H125,'附件一之1-開班數'!$A$6:$B$65,2,0)&amp;"、"&amp;VLOOKUP(I125,'附件一之1-開班數'!$A$6:$B$65,2,0),IF(D125="","","學生無班級"))))))),"有班級不存在,或跳格輸入")</f>
        <v/>
      </c>
      <c r="K125" s="16"/>
      <c r="L125" s="16"/>
      <c r="M125" s="16"/>
      <c r="N125" s="16"/>
      <c r="O125" s="16"/>
      <c r="P125" s="16"/>
      <c r="Q125" s="16"/>
      <c r="R125" s="16"/>
      <c r="S125" s="145">
        <f t="shared" si="9"/>
        <v>1</v>
      </c>
      <c r="T125" s="145">
        <f t="shared" si="10"/>
        <v>1</v>
      </c>
      <c r="U125" s="10">
        <f t="shared" si="8"/>
        <v>1</v>
      </c>
      <c r="V125" s="10">
        <f t="shared" si="11"/>
        <v>1</v>
      </c>
      <c r="W125" s="10">
        <f t="shared" si="12"/>
        <v>3</v>
      </c>
    </row>
    <row r="126" spans="1:23">
      <c r="A126" s="149" t="str">
        <f t="shared" si="7"/>
        <v/>
      </c>
      <c r="B126" s="16"/>
      <c r="C126" s="16"/>
      <c r="D126" s="16"/>
      <c r="E126" s="16"/>
      <c r="F126" s="16"/>
      <c r="G126" s="16"/>
      <c r="H126" s="16"/>
      <c r="I126" s="16"/>
      <c r="J126" s="150" t="str">
        <f>IFERROR(IF(COUNTIF(E126:I126,E126)+COUNTIF(E126:I126,F126)+COUNTIF(E126:I126,G126)+COUNTIF(E126:I126,H126)+COUNTIF(E126:I126,I126)-COUNT(E126:I126)&lt;&gt;0,"學生班級重複",IF(COUNT(E126:I126)=1,VLOOKUP(E126,'附件一之1-開班數'!$A$6:$B$65,2,0),IF(COUNT(E126:I126)=2,VLOOKUP(E126,'附件一之1-開班數'!$A$6:$B$65,2,0)&amp;"、"&amp;VLOOKUP(F126,'附件一之1-開班數'!$A$6:$B$65,2,0),IF(COUNT(E126:I126)=3,VLOOKUP(E126,'附件一之1-開班數'!$A$6:$B$65,2,0)&amp;"、"&amp;VLOOKUP(F126,'附件一之1-開班數'!$A$6:$B$65,2,0)&amp;"、"&amp;VLOOKUP(G126,'附件一之1-開班數'!$A$6:$B$65,2,0),IF(COUNT(E126:I126)=4,VLOOKUP(E126,'附件一之1-開班數'!$A$6:$B$65,2,0)&amp;"、"&amp;VLOOKUP(F126,'附件一之1-開班數'!$A$6:$B$65,2,0)&amp;"、"&amp;VLOOKUP(G126,'附件一之1-開班數'!$A$6:$B$65,2,0)&amp;"、"&amp;VLOOKUP(H126,'附件一之1-開班數'!$A$6:$B$65,2,0),IF(COUNT(E126:I126)=5,VLOOKUP(E126,'附件一之1-開班數'!$A$6:$B$65,2,0)&amp;"、"&amp;VLOOKUP(F126,'附件一之1-開班數'!$A$6:$B$65,2,0)&amp;"、"&amp;VLOOKUP(G126,'附件一之1-開班數'!$A$6:$B$65,2,0)&amp;"、"&amp;VLOOKUP(H126,'附件一之1-開班數'!$A$6:$B$65,2,0)&amp;"、"&amp;VLOOKUP(I126,'附件一之1-開班數'!$A$6:$B$65,2,0),IF(D126="","","學生無班級"))))))),"有班級不存在,或跳格輸入")</f>
        <v/>
      </c>
      <c r="K126" s="16"/>
      <c r="L126" s="16"/>
      <c r="M126" s="16"/>
      <c r="N126" s="16"/>
      <c r="O126" s="16"/>
      <c r="P126" s="16"/>
      <c r="Q126" s="16"/>
      <c r="R126" s="16"/>
      <c r="S126" s="145">
        <f t="shared" si="9"/>
        <v>1</v>
      </c>
      <c r="T126" s="145">
        <f t="shared" si="10"/>
        <v>1</v>
      </c>
      <c r="U126" s="10">
        <f t="shared" si="8"/>
        <v>1</v>
      </c>
      <c r="V126" s="10">
        <f t="shared" si="11"/>
        <v>1</v>
      </c>
      <c r="W126" s="10">
        <f t="shared" si="12"/>
        <v>3</v>
      </c>
    </row>
    <row r="127" spans="1:23">
      <c r="A127" s="149" t="str">
        <f t="shared" si="7"/>
        <v/>
      </c>
      <c r="B127" s="16"/>
      <c r="C127" s="16"/>
      <c r="D127" s="16"/>
      <c r="E127" s="16"/>
      <c r="F127" s="16"/>
      <c r="G127" s="16"/>
      <c r="H127" s="16"/>
      <c r="I127" s="16"/>
      <c r="J127" s="150" t="str">
        <f>IFERROR(IF(COUNTIF(E127:I127,E127)+COUNTIF(E127:I127,F127)+COUNTIF(E127:I127,G127)+COUNTIF(E127:I127,H127)+COUNTIF(E127:I127,I127)-COUNT(E127:I127)&lt;&gt;0,"學生班級重複",IF(COUNT(E127:I127)=1,VLOOKUP(E127,'附件一之1-開班數'!$A$6:$B$65,2,0),IF(COUNT(E127:I127)=2,VLOOKUP(E127,'附件一之1-開班數'!$A$6:$B$65,2,0)&amp;"、"&amp;VLOOKUP(F127,'附件一之1-開班數'!$A$6:$B$65,2,0),IF(COUNT(E127:I127)=3,VLOOKUP(E127,'附件一之1-開班數'!$A$6:$B$65,2,0)&amp;"、"&amp;VLOOKUP(F127,'附件一之1-開班數'!$A$6:$B$65,2,0)&amp;"、"&amp;VLOOKUP(G127,'附件一之1-開班數'!$A$6:$B$65,2,0),IF(COUNT(E127:I127)=4,VLOOKUP(E127,'附件一之1-開班數'!$A$6:$B$65,2,0)&amp;"、"&amp;VLOOKUP(F127,'附件一之1-開班數'!$A$6:$B$65,2,0)&amp;"、"&amp;VLOOKUP(G127,'附件一之1-開班數'!$A$6:$B$65,2,0)&amp;"、"&amp;VLOOKUP(H127,'附件一之1-開班數'!$A$6:$B$65,2,0),IF(COUNT(E127:I127)=5,VLOOKUP(E127,'附件一之1-開班數'!$A$6:$B$65,2,0)&amp;"、"&amp;VLOOKUP(F127,'附件一之1-開班數'!$A$6:$B$65,2,0)&amp;"、"&amp;VLOOKUP(G127,'附件一之1-開班數'!$A$6:$B$65,2,0)&amp;"、"&amp;VLOOKUP(H127,'附件一之1-開班數'!$A$6:$B$65,2,0)&amp;"、"&amp;VLOOKUP(I127,'附件一之1-開班數'!$A$6:$B$65,2,0),IF(D127="","","學生無班級"))))))),"有班級不存在,或跳格輸入")</f>
        <v/>
      </c>
      <c r="K127" s="16"/>
      <c r="L127" s="16"/>
      <c r="M127" s="16"/>
      <c r="N127" s="16"/>
      <c r="O127" s="16"/>
      <c r="P127" s="16"/>
      <c r="Q127" s="16"/>
      <c r="R127" s="16"/>
      <c r="S127" s="145">
        <f t="shared" si="9"/>
        <v>1</v>
      </c>
      <c r="T127" s="145">
        <f t="shared" si="10"/>
        <v>1</v>
      </c>
      <c r="U127" s="10">
        <f t="shared" si="8"/>
        <v>1</v>
      </c>
      <c r="V127" s="10">
        <f t="shared" si="11"/>
        <v>1</v>
      </c>
      <c r="W127" s="10">
        <f t="shared" si="12"/>
        <v>3</v>
      </c>
    </row>
    <row r="128" spans="1:23">
      <c r="A128" s="149" t="str">
        <f t="shared" si="7"/>
        <v/>
      </c>
      <c r="B128" s="16"/>
      <c r="C128" s="16"/>
      <c r="D128" s="16"/>
      <c r="E128" s="16"/>
      <c r="F128" s="16"/>
      <c r="G128" s="16"/>
      <c r="H128" s="16"/>
      <c r="I128" s="16"/>
      <c r="J128" s="150" t="str">
        <f>IFERROR(IF(COUNTIF(E128:I128,E128)+COUNTIF(E128:I128,F128)+COUNTIF(E128:I128,G128)+COUNTIF(E128:I128,H128)+COUNTIF(E128:I128,I128)-COUNT(E128:I128)&lt;&gt;0,"學生班級重複",IF(COUNT(E128:I128)=1,VLOOKUP(E128,'附件一之1-開班數'!$A$6:$B$65,2,0),IF(COUNT(E128:I128)=2,VLOOKUP(E128,'附件一之1-開班數'!$A$6:$B$65,2,0)&amp;"、"&amp;VLOOKUP(F128,'附件一之1-開班數'!$A$6:$B$65,2,0),IF(COUNT(E128:I128)=3,VLOOKUP(E128,'附件一之1-開班數'!$A$6:$B$65,2,0)&amp;"、"&amp;VLOOKUP(F128,'附件一之1-開班數'!$A$6:$B$65,2,0)&amp;"、"&amp;VLOOKUP(G128,'附件一之1-開班數'!$A$6:$B$65,2,0),IF(COUNT(E128:I128)=4,VLOOKUP(E128,'附件一之1-開班數'!$A$6:$B$65,2,0)&amp;"、"&amp;VLOOKUP(F128,'附件一之1-開班數'!$A$6:$B$65,2,0)&amp;"、"&amp;VLOOKUP(G128,'附件一之1-開班數'!$A$6:$B$65,2,0)&amp;"、"&amp;VLOOKUP(H128,'附件一之1-開班數'!$A$6:$B$65,2,0),IF(COUNT(E128:I128)=5,VLOOKUP(E128,'附件一之1-開班數'!$A$6:$B$65,2,0)&amp;"、"&amp;VLOOKUP(F128,'附件一之1-開班數'!$A$6:$B$65,2,0)&amp;"、"&amp;VLOOKUP(G128,'附件一之1-開班數'!$A$6:$B$65,2,0)&amp;"、"&amp;VLOOKUP(H128,'附件一之1-開班數'!$A$6:$B$65,2,0)&amp;"、"&amp;VLOOKUP(I128,'附件一之1-開班數'!$A$6:$B$65,2,0),IF(D128="","","學生無班級"))))))),"有班級不存在,或跳格輸入")</f>
        <v/>
      </c>
      <c r="K128" s="16"/>
      <c r="L128" s="16"/>
      <c r="M128" s="16"/>
      <c r="N128" s="16"/>
      <c r="O128" s="16"/>
      <c r="P128" s="16"/>
      <c r="Q128" s="16"/>
      <c r="R128" s="16"/>
      <c r="S128" s="145">
        <f t="shared" si="9"/>
        <v>1</v>
      </c>
      <c r="T128" s="145">
        <f t="shared" si="10"/>
        <v>1</v>
      </c>
      <c r="U128" s="10">
        <f t="shared" si="8"/>
        <v>1</v>
      </c>
      <c r="V128" s="10">
        <f t="shared" si="11"/>
        <v>1</v>
      </c>
      <c r="W128" s="10">
        <f t="shared" si="12"/>
        <v>3</v>
      </c>
    </row>
    <row r="129" spans="1:23">
      <c r="A129" s="149" t="str">
        <f t="shared" si="7"/>
        <v/>
      </c>
      <c r="B129" s="16"/>
      <c r="C129" s="16"/>
      <c r="D129" s="16"/>
      <c r="E129" s="16"/>
      <c r="F129" s="16"/>
      <c r="G129" s="16"/>
      <c r="H129" s="16"/>
      <c r="I129" s="16"/>
      <c r="J129" s="150" t="str">
        <f>IFERROR(IF(COUNTIF(E129:I129,E129)+COUNTIF(E129:I129,F129)+COUNTIF(E129:I129,G129)+COUNTIF(E129:I129,H129)+COUNTIF(E129:I129,I129)-COUNT(E129:I129)&lt;&gt;0,"學生班級重複",IF(COUNT(E129:I129)=1,VLOOKUP(E129,'附件一之1-開班數'!$A$6:$B$65,2,0),IF(COUNT(E129:I129)=2,VLOOKUP(E129,'附件一之1-開班數'!$A$6:$B$65,2,0)&amp;"、"&amp;VLOOKUP(F129,'附件一之1-開班數'!$A$6:$B$65,2,0),IF(COUNT(E129:I129)=3,VLOOKUP(E129,'附件一之1-開班數'!$A$6:$B$65,2,0)&amp;"、"&amp;VLOOKUP(F129,'附件一之1-開班數'!$A$6:$B$65,2,0)&amp;"、"&amp;VLOOKUP(G129,'附件一之1-開班數'!$A$6:$B$65,2,0),IF(COUNT(E129:I129)=4,VLOOKUP(E129,'附件一之1-開班數'!$A$6:$B$65,2,0)&amp;"、"&amp;VLOOKUP(F129,'附件一之1-開班數'!$A$6:$B$65,2,0)&amp;"、"&amp;VLOOKUP(G129,'附件一之1-開班數'!$A$6:$B$65,2,0)&amp;"、"&amp;VLOOKUP(H129,'附件一之1-開班數'!$A$6:$B$65,2,0),IF(COUNT(E129:I129)=5,VLOOKUP(E129,'附件一之1-開班數'!$A$6:$B$65,2,0)&amp;"、"&amp;VLOOKUP(F129,'附件一之1-開班數'!$A$6:$B$65,2,0)&amp;"、"&amp;VLOOKUP(G129,'附件一之1-開班數'!$A$6:$B$65,2,0)&amp;"、"&amp;VLOOKUP(H129,'附件一之1-開班數'!$A$6:$B$65,2,0)&amp;"、"&amp;VLOOKUP(I129,'附件一之1-開班數'!$A$6:$B$65,2,0),IF(D129="","","學生無班級"))))))),"有班級不存在,或跳格輸入")</f>
        <v/>
      </c>
      <c r="K129" s="16"/>
      <c r="L129" s="16"/>
      <c r="M129" s="16"/>
      <c r="N129" s="16"/>
      <c r="O129" s="16"/>
      <c r="P129" s="16"/>
      <c r="Q129" s="16"/>
      <c r="R129" s="16"/>
      <c r="S129" s="145">
        <f t="shared" si="9"/>
        <v>1</v>
      </c>
      <c r="T129" s="145">
        <f t="shared" si="10"/>
        <v>1</v>
      </c>
      <c r="U129" s="10">
        <f t="shared" si="8"/>
        <v>1</v>
      </c>
      <c r="V129" s="10">
        <f t="shared" si="11"/>
        <v>1</v>
      </c>
      <c r="W129" s="10">
        <f t="shared" si="12"/>
        <v>3</v>
      </c>
    </row>
    <row r="130" spans="1:23">
      <c r="A130" s="149" t="str">
        <f t="shared" si="7"/>
        <v/>
      </c>
      <c r="B130" s="16"/>
      <c r="C130" s="16"/>
      <c r="D130" s="16"/>
      <c r="E130" s="16"/>
      <c r="F130" s="16"/>
      <c r="G130" s="16"/>
      <c r="H130" s="16"/>
      <c r="I130" s="16"/>
      <c r="J130" s="150" t="str">
        <f>IFERROR(IF(COUNTIF(E130:I130,E130)+COUNTIF(E130:I130,F130)+COUNTIF(E130:I130,G130)+COUNTIF(E130:I130,H130)+COUNTIF(E130:I130,I130)-COUNT(E130:I130)&lt;&gt;0,"學生班級重複",IF(COUNT(E130:I130)=1,VLOOKUP(E130,'附件一之1-開班數'!$A$6:$B$65,2,0),IF(COUNT(E130:I130)=2,VLOOKUP(E130,'附件一之1-開班數'!$A$6:$B$65,2,0)&amp;"、"&amp;VLOOKUP(F130,'附件一之1-開班數'!$A$6:$B$65,2,0),IF(COUNT(E130:I130)=3,VLOOKUP(E130,'附件一之1-開班數'!$A$6:$B$65,2,0)&amp;"、"&amp;VLOOKUP(F130,'附件一之1-開班數'!$A$6:$B$65,2,0)&amp;"、"&amp;VLOOKUP(G130,'附件一之1-開班數'!$A$6:$B$65,2,0),IF(COUNT(E130:I130)=4,VLOOKUP(E130,'附件一之1-開班數'!$A$6:$B$65,2,0)&amp;"、"&amp;VLOOKUP(F130,'附件一之1-開班數'!$A$6:$B$65,2,0)&amp;"、"&amp;VLOOKUP(G130,'附件一之1-開班數'!$A$6:$B$65,2,0)&amp;"、"&amp;VLOOKUP(H130,'附件一之1-開班數'!$A$6:$B$65,2,0),IF(COUNT(E130:I130)=5,VLOOKUP(E130,'附件一之1-開班數'!$A$6:$B$65,2,0)&amp;"、"&amp;VLOOKUP(F130,'附件一之1-開班數'!$A$6:$B$65,2,0)&amp;"、"&amp;VLOOKUP(G130,'附件一之1-開班數'!$A$6:$B$65,2,0)&amp;"、"&amp;VLOOKUP(H130,'附件一之1-開班數'!$A$6:$B$65,2,0)&amp;"、"&amp;VLOOKUP(I130,'附件一之1-開班數'!$A$6:$B$65,2,0),IF(D130="","","學生無班級"))))))),"有班級不存在,或跳格輸入")</f>
        <v/>
      </c>
      <c r="K130" s="16"/>
      <c r="L130" s="16"/>
      <c r="M130" s="16"/>
      <c r="N130" s="16"/>
      <c r="O130" s="16"/>
      <c r="P130" s="16"/>
      <c r="Q130" s="16"/>
      <c r="R130" s="16"/>
      <c r="S130" s="145">
        <f t="shared" si="9"/>
        <v>1</v>
      </c>
      <c r="T130" s="145">
        <f t="shared" si="10"/>
        <v>1</v>
      </c>
      <c r="U130" s="10">
        <f t="shared" si="8"/>
        <v>1</v>
      </c>
      <c r="V130" s="10">
        <f t="shared" si="11"/>
        <v>1</v>
      </c>
      <c r="W130" s="10">
        <f t="shared" si="12"/>
        <v>3</v>
      </c>
    </row>
    <row r="131" spans="1:23">
      <c r="A131" s="149" t="str">
        <f t="shared" si="7"/>
        <v/>
      </c>
      <c r="B131" s="16"/>
      <c r="C131" s="16"/>
      <c r="D131" s="16"/>
      <c r="E131" s="16"/>
      <c r="F131" s="16"/>
      <c r="G131" s="16"/>
      <c r="H131" s="16"/>
      <c r="I131" s="16"/>
      <c r="J131" s="150" t="str">
        <f>IFERROR(IF(COUNTIF(E131:I131,E131)+COUNTIF(E131:I131,F131)+COUNTIF(E131:I131,G131)+COUNTIF(E131:I131,H131)+COUNTIF(E131:I131,I131)-COUNT(E131:I131)&lt;&gt;0,"學生班級重複",IF(COUNT(E131:I131)=1,VLOOKUP(E131,'附件一之1-開班數'!$A$6:$B$65,2,0),IF(COUNT(E131:I131)=2,VLOOKUP(E131,'附件一之1-開班數'!$A$6:$B$65,2,0)&amp;"、"&amp;VLOOKUP(F131,'附件一之1-開班數'!$A$6:$B$65,2,0),IF(COUNT(E131:I131)=3,VLOOKUP(E131,'附件一之1-開班數'!$A$6:$B$65,2,0)&amp;"、"&amp;VLOOKUP(F131,'附件一之1-開班數'!$A$6:$B$65,2,0)&amp;"、"&amp;VLOOKUP(G131,'附件一之1-開班數'!$A$6:$B$65,2,0),IF(COUNT(E131:I131)=4,VLOOKUP(E131,'附件一之1-開班數'!$A$6:$B$65,2,0)&amp;"、"&amp;VLOOKUP(F131,'附件一之1-開班數'!$A$6:$B$65,2,0)&amp;"、"&amp;VLOOKUP(G131,'附件一之1-開班數'!$A$6:$B$65,2,0)&amp;"、"&amp;VLOOKUP(H131,'附件一之1-開班數'!$A$6:$B$65,2,0),IF(COUNT(E131:I131)=5,VLOOKUP(E131,'附件一之1-開班數'!$A$6:$B$65,2,0)&amp;"、"&amp;VLOOKUP(F131,'附件一之1-開班數'!$A$6:$B$65,2,0)&amp;"、"&amp;VLOOKUP(G131,'附件一之1-開班數'!$A$6:$B$65,2,0)&amp;"、"&amp;VLOOKUP(H131,'附件一之1-開班數'!$A$6:$B$65,2,0)&amp;"、"&amp;VLOOKUP(I131,'附件一之1-開班數'!$A$6:$B$65,2,0),IF(D131="","","學生無班級"))))))),"有班級不存在,或跳格輸入")</f>
        <v/>
      </c>
      <c r="K131" s="16"/>
      <c r="L131" s="16"/>
      <c r="M131" s="16"/>
      <c r="N131" s="16"/>
      <c r="O131" s="16"/>
      <c r="P131" s="16"/>
      <c r="Q131" s="16"/>
      <c r="R131" s="16"/>
      <c r="S131" s="145">
        <f t="shared" si="9"/>
        <v>1</v>
      </c>
      <c r="T131" s="145">
        <f t="shared" si="10"/>
        <v>1</v>
      </c>
      <c r="U131" s="10">
        <f t="shared" si="8"/>
        <v>1</v>
      </c>
      <c r="V131" s="10">
        <f t="shared" si="11"/>
        <v>1</v>
      </c>
      <c r="W131" s="10">
        <f t="shared" si="12"/>
        <v>3</v>
      </c>
    </row>
    <row r="132" spans="1:23">
      <c r="A132" s="149" t="str">
        <f t="shared" si="7"/>
        <v/>
      </c>
      <c r="B132" s="16"/>
      <c r="C132" s="16"/>
      <c r="D132" s="16"/>
      <c r="E132" s="16"/>
      <c r="F132" s="16"/>
      <c r="G132" s="16"/>
      <c r="H132" s="16"/>
      <c r="I132" s="16"/>
      <c r="J132" s="150" t="str">
        <f>IFERROR(IF(COUNTIF(E132:I132,E132)+COUNTIF(E132:I132,F132)+COUNTIF(E132:I132,G132)+COUNTIF(E132:I132,H132)+COUNTIF(E132:I132,I132)-COUNT(E132:I132)&lt;&gt;0,"學生班級重複",IF(COUNT(E132:I132)=1,VLOOKUP(E132,'附件一之1-開班數'!$A$6:$B$65,2,0),IF(COUNT(E132:I132)=2,VLOOKUP(E132,'附件一之1-開班數'!$A$6:$B$65,2,0)&amp;"、"&amp;VLOOKUP(F132,'附件一之1-開班數'!$A$6:$B$65,2,0),IF(COUNT(E132:I132)=3,VLOOKUP(E132,'附件一之1-開班數'!$A$6:$B$65,2,0)&amp;"、"&amp;VLOOKUP(F132,'附件一之1-開班數'!$A$6:$B$65,2,0)&amp;"、"&amp;VLOOKUP(G132,'附件一之1-開班數'!$A$6:$B$65,2,0),IF(COUNT(E132:I132)=4,VLOOKUP(E132,'附件一之1-開班數'!$A$6:$B$65,2,0)&amp;"、"&amp;VLOOKUP(F132,'附件一之1-開班數'!$A$6:$B$65,2,0)&amp;"、"&amp;VLOOKUP(G132,'附件一之1-開班數'!$A$6:$B$65,2,0)&amp;"、"&amp;VLOOKUP(H132,'附件一之1-開班數'!$A$6:$B$65,2,0),IF(COUNT(E132:I132)=5,VLOOKUP(E132,'附件一之1-開班數'!$A$6:$B$65,2,0)&amp;"、"&amp;VLOOKUP(F132,'附件一之1-開班數'!$A$6:$B$65,2,0)&amp;"、"&amp;VLOOKUP(G132,'附件一之1-開班數'!$A$6:$B$65,2,0)&amp;"、"&amp;VLOOKUP(H132,'附件一之1-開班數'!$A$6:$B$65,2,0)&amp;"、"&amp;VLOOKUP(I132,'附件一之1-開班數'!$A$6:$B$65,2,0),IF(D132="","","學生無班級"))))))),"有班級不存在,或跳格輸入")</f>
        <v/>
      </c>
      <c r="K132" s="16"/>
      <c r="L132" s="16"/>
      <c r="M132" s="16"/>
      <c r="N132" s="16"/>
      <c r="O132" s="16"/>
      <c r="P132" s="16"/>
      <c r="Q132" s="16"/>
      <c r="R132" s="16"/>
      <c r="S132" s="145">
        <f t="shared" si="9"/>
        <v>1</v>
      </c>
      <c r="T132" s="145">
        <f t="shared" si="10"/>
        <v>1</v>
      </c>
      <c r="U132" s="10">
        <f t="shared" si="8"/>
        <v>1</v>
      </c>
      <c r="V132" s="10">
        <f t="shared" si="11"/>
        <v>1</v>
      </c>
      <c r="W132" s="10">
        <f t="shared" si="12"/>
        <v>3</v>
      </c>
    </row>
    <row r="133" spans="1:23">
      <c r="A133" s="149" t="str">
        <f t="shared" si="7"/>
        <v/>
      </c>
      <c r="B133" s="16"/>
      <c r="C133" s="16"/>
      <c r="D133" s="16"/>
      <c r="E133" s="16"/>
      <c r="F133" s="16"/>
      <c r="G133" s="16"/>
      <c r="H133" s="16"/>
      <c r="I133" s="16"/>
      <c r="J133" s="150" t="str">
        <f>IFERROR(IF(COUNTIF(E133:I133,E133)+COUNTIF(E133:I133,F133)+COUNTIF(E133:I133,G133)+COUNTIF(E133:I133,H133)+COUNTIF(E133:I133,I133)-COUNT(E133:I133)&lt;&gt;0,"學生班級重複",IF(COUNT(E133:I133)=1,VLOOKUP(E133,'附件一之1-開班數'!$A$6:$B$65,2,0),IF(COUNT(E133:I133)=2,VLOOKUP(E133,'附件一之1-開班數'!$A$6:$B$65,2,0)&amp;"、"&amp;VLOOKUP(F133,'附件一之1-開班數'!$A$6:$B$65,2,0),IF(COUNT(E133:I133)=3,VLOOKUP(E133,'附件一之1-開班數'!$A$6:$B$65,2,0)&amp;"、"&amp;VLOOKUP(F133,'附件一之1-開班數'!$A$6:$B$65,2,0)&amp;"、"&amp;VLOOKUP(G133,'附件一之1-開班數'!$A$6:$B$65,2,0),IF(COUNT(E133:I133)=4,VLOOKUP(E133,'附件一之1-開班數'!$A$6:$B$65,2,0)&amp;"、"&amp;VLOOKUP(F133,'附件一之1-開班數'!$A$6:$B$65,2,0)&amp;"、"&amp;VLOOKUP(G133,'附件一之1-開班數'!$A$6:$B$65,2,0)&amp;"、"&amp;VLOOKUP(H133,'附件一之1-開班數'!$A$6:$B$65,2,0),IF(COUNT(E133:I133)=5,VLOOKUP(E133,'附件一之1-開班數'!$A$6:$B$65,2,0)&amp;"、"&amp;VLOOKUP(F133,'附件一之1-開班數'!$A$6:$B$65,2,0)&amp;"、"&amp;VLOOKUP(G133,'附件一之1-開班數'!$A$6:$B$65,2,0)&amp;"、"&amp;VLOOKUP(H133,'附件一之1-開班數'!$A$6:$B$65,2,0)&amp;"、"&amp;VLOOKUP(I133,'附件一之1-開班數'!$A$6:$B$65,2,0),IF(D133="","","學生無班級"))))))),"有班級不存在,或跳格輸入")</f>
        <v/>
      </c>
      <c r="K133" s="16"/>
      <c r="L133" s="16"/>
      <c r="M133" s="16"/>
      <c r="N133" s="16"/>
      <c r="O133" s="16"/>
      <c r="P133" s="16"/>
      <c r="Q133" s="16"/>
      <c r="R133" s="16"/>
      <c r="S133" s="145">
        <f t="shared" si="9"/>
        <v>1</v>
      </c>
      <c r="T133" s="145">
        <f t="shared" si="10"/>
        <v>1</v>
      </c>
      <c r="U133" s="10">
        <f t="shared" si="8"/>
        <v>1</v>
      </c>
      <c r="V133" s="10">
        <f t="shared" si="11"/>
        <v>1</v>
      </c>
      <c r="W133" s="10">
        <f t="shared" si="12"/>
        <v>3</v>
      </c>
    </row>
    <row r="134" spans="1:23">
      <c r="A134" s="149" t="str">
        <f t="shared" ref="A134:A197" si="13">IF(D134&lt;&gt;"",ROW()-5,"")</f>
        <v/>
      </c>
      <c r="B134" s="16"/>
      <c r="C134" s="16"/>
      <c r="D134" s="16"/>
      <c r="E134" s="16"/>
      <c r="F134" s="16"/>
      <c r="G134" s="16"/>
      <c r="H134" s="16"/>
      <c r="I134" s="16"/>
      <c r="J134" s="150" t="str">
        <f>IFERROR(IF(COUNTIF(E134:I134,E134)+COUNTIF(E134:I134,F134)+COUNTIF(E134:I134,G134)+COUNTIF(E134:I134,H134)+COUNTIF(E134:I134,I134)-COUNT(E134:I134)&lt;&gt;0,"學生班級重複",IF(COUNT(E134:I134)=1,VLOOKUP(E134,'附件一之1-開班數'!$A$6:$B$65,2,0),IF(COUNT(E134:I134)=2,VLOOKUP(E134,'附件一之1-開班數'!$A$6:$B$65,2,0)&amp;"、"&amp;VLOOKUP(F134,'附件一之1-開班數'!$A$6:$B$65,2,0),IF(COUNT(E134:I134)=3,VLOOKUP(E134,'附件一之1-開班數'!$A$6:$B$65,2,0)&amp;"、"&amp;VLOOKUP(F134,'附件一之1-開班數'!$A$6:$B$65,2,0)&amp;"、"&amp;VLOOKUP(G134,'附件一之1-開班數'!$A$6:$B$65,2,0),IF(COUNT(E134:I134)=4,VLOOKUP(E134,'附件一之1-開班數'!$A$6:$B$65,2,0)&amp;"、"&amp;VLOOKUP(F134,'附件一之1-開班數'!$A$6:$B$65,2,0)&amp;"、"&amp;VLOOKUP(G134,'附件一之1-開班數'!$A$6:$B$65,2,0)&amp;"、"&amp;VLOOKUP(H134,'附件一之1-開班數'!$A$6:$B$65,2,0),IF(COUNT(E134:I134)=5,VLOOKUP(E134,'附件一之1-開班數'!$A$6:$B$65,2,0)&amp;"、"&amp;VLOOKUP(F134,'附件一之1-開班數'!$A$6:$B$65,2,0)&amp;"、"&amp;VLOOKUP(G134,'附件一之1-開班數'!$A$6:$B$65,2,0)&amp;"、"&amp;VLOOKUP(H134,'附件一之1-開班數'!$A$6:$B$65,2,0)&amp;"、"&amp;VLOOKUP(I134,'附件一之1-開班數'!$A$6:$B$65,2,0),IF(D134="","","學生無班級"))))))),"有班級不存在,或跳格輸入")</f>
        <v/>
      </c>
      <c r="K134" s="16"/>
      <c r="L134" s="16"/>
      <c r="M134" s="16"/>
      <c r="N134" s="16"/>
      <c r="O134" s="16"/>
      <c r="P134" s="16"/>
      <c r="Q134" s="16"/>
      <c r="R134" s="16"/>
      <c r="S134" s="145">
        <f t="shared" si="9"/>
        <v>1</v>
      </c>
      <c r="T134" s="145">
        <f t="shared" si="10"/>
        <v>1</v>
      </c>
      <c r="U134" s="10">
        <f t="shared" ref="U134:U197" si="14">IF(COUNTA(B134:D134)=0,1,IF(AND(D134="",COUNTA(B134:C134)&lt;&gt;0),2,IF(COUNTA(B134:C134)&gt;1,3,4)))</f>
        <v>1</v>
      </c>
      <c r="V134" s="10">
        <f t="shared" si="11"/>
        <v>1</v>
      </c>
      <c r="W134" s="10">
        <f t="shared" si="12"/>
        <v>3</v>
      </c>
    </row>
    <row r="135" spans="1:23">
      <c r="A135" s="149" t="str">
        <f t="shared" si="13"/>
        <v/>
      </c>
      <c r="B135" s="16"/>
      <c r="C135" s="16"/>
      <c r="D135" s="16"/>
      <c r="E135" s="16"/>
      <c r="F135" s="16"/>
      <c r="G135" s="16"/>
      <c r="H135" s="16"/>
      <c r="I135" s="16"/>
      <c r="J135" s="150" t="str">
        <f>IFERROR(IF(COUNTIF(E135:I135,E135)+COUNTIF(E135:I135,F135)+COUNTIF(E135:I135,G135)+COUNTIF(E135:I135,H135)+COUNTIF(E135:I135,I135)-COUNT(E135:I135)&lt;&gt;0,"學生班級重複",IF(COUNT(E135:I135)=1,VLOOKUP(E135,'附件一之1-開班數'!$A$6:$B$65,2,0),IF(COUNT(E135:I135)=2,VLOOKUP(E135,'附件一之1-開班數'!$A$6:$B$65,2,0)&amp;"、"&amp;VLOOKUP(F135,'附件一之1-開班數'!$A$6:$B$65,2,0),IF(COUNT(E135:I135)=3,VLOOKUP(E135,'附件一之1-開班數'!$A$6:$B$65,2,0)&amp;"、"&amp;VLOOKUP(F135,'附件一之1-開班數'!$A$6:$B$65,2,0)&amp;"、"&amp;VLOOKUP(G135,'附件一之1-開班數'!$A$6:$B$65,2,0),IF(COUNT(E135:I135)=4,VLOOKUP(E135,'附件一之1-開班數'!$A$6:$B$65,2,0)&amp;"、"&amp;VLOOKUP(F135,'附件一之1-開班數'!$A$6:$B$65,2,0)&amp;"、"&amp;VLOOKUP(G135,'附件一之1-開班數'!$A$6:$B$65,2,0)&amp;"、"&amp;VLOOKUP(H135,'附件一之1-開班數'!$A$6:$B$65,2,0),IF(COUNT(E135:I135)=5,VLOOKUP(E135,'附件一之1-開班數'!$A$6:$B$65,2,0)&amp;"、"&amp;VLOOKUP(F135,'附件一之1-開班數'!$A$6:$B$65,2,0)&amp;"、"&amp;VLOOKUP(G135,'附件一之1-開班數'!$A$6:$B$65,2,0)&amp;"、"&amp;VLOOKUP(H135,'附件一之1-開班數'!$A$6:$B$65,2,0)&amp;"、"&amp;VLOOKUP(I135,'附件一之1-開班數'!$A$6:$B$65,2,0),IF(D135="","","學生無班級"))))))),"有班級不存在,或跳格輸入")</f>
        <v/>
      </c>
      <c r="K135" s="16"/>
      <c r="L135" s="16"/>
      <c r="M135" s="16"/>
      <c r="N135" s="16"/>
      <c r="O135" s="16"/>
      <c r="P135" s="16"/>
      <c r="Q135" s="16"/>
      <c r="R135" s="16"/>
      <c r="S135" s="145">
        <f t="shared" ref="S135:S198" si="15">IF(COUNTA(D135,K135:L135)=0,1,IF(AND(D135="",SUM(K135:L135)&lt;&gt;0),2,IF(SUM(K135:L135)&lt;&gt;1,3,4)))</f>
        <v>1</v>
      </c>
      <c r="T135" s="145">
        <f t="shared" ref="T135:T198" si="16">IF(COUNTA(D135,M135:Q135)=0,1,IF(AND(D135="",SUM(M135:Q135)&lt;&gt;0),2,IF(SUM(M135:Q135)&lt;&gt;1,3,4)))</f>
        <v>1</v>
      </c>
      <c r="U135" s="10">
        <f t="shared" si="14"/>
        <v>1</v>
      </c>
      <c r="V135" s="10">
        <f t="shared" ref="V135:V198" si="17">IF(COUNTA(D135:I135)=0,1,IF(AND(D135="",COUNTA(E135:I135)&lt;&gt;0),2,3))</f>
        <v>1</v>
      </c>
      <c r="W135" s="10">
        <f t="shared" ref="W135:W198" si="18">IF(AND(D135="",COUNTA(R135)&lt;&gt;0),2,3)</f>
        <v>3</v>
      </c>
    </row>
    <row r="136" spans="1:23">
      <c r="A136" s="149" t="str">
        <f t="shared" si="13"/>
        <v/>
      </c>
      <c r="B136" s="16"/>
      <c r="C136" s="16"/>
      <c r="D136" s="16"/>
      <c r="E136" s="16"/>
      <c r="F136" s="16"/>
      <c r="G136" s="16"/>
      <c r="H136" s="16"/>
      <c r="I136" s="16"/>
      <c r="J136" s="150" t="str">
        <f>IFERROR(IF(COUNTIF(E136:I136,E136)+COUNTIF(E136:I136,F136)+COUNTIF(E136:I136,G136)+COUNTIF(E136:I136,H136)+COUNTIF(E136:I136,I136)-COUNT(E136:I136)&lt;&gt;0,"學生班級重複",IF(COUNT(E136:I136)=1,VLOOKUP(E136,'附件一之1-開班數'!$A$6:$B$65,2,0),IF(COUNT(E136:I136)=2,VLOOKUP(E136,'附件一之1-開班數'!$A$6:$B$65,2,0)&amp;"、"&amp;VLOOKUP(F136,'附件一之1-開班數'!$A$6:$B$65,2,0),IF(COUNT(E136:I136)=3,VLOOKUP(E136,'附件一之1-開班數'!$A$6:$B$65,2,0)&amp;"、"&amp;VLOOKUP(F136,'附件一之1-開班數'!$A$6:$B$65,2,0)&amp;"、"&amp;VLOOKUP(G136,'附件一之1-開班數'!$A$6:$B$65,2,0),IF(COUNT(E136:I136)=4,VLOOKUP(E136,'附件一之1-開班數'!$A$6:$B$65,2,0)&amp;"、"&amp;VLOOKUP(F136,'附件一之1-開班數'!$A$6:$B$65,2,0)&amp;"、"&amp;VLOOKUP(G136,'附件一之1-開班數'!$A$6:$B$65,2,0)&amp;"、"&amp;VLOOKUP(H136,'附件一之1-開班數'!$A$6:$B$65,2,0),IF(COUNT(E136:I136)=5,VLOOKUP(E136,'附件一之1-開班數'!$A$6:$B$65,2,0)&amp;"、"&amp;VLOOKUP(F136,'附件一之1-開班數'!$A$6:$B$65,2,0)&amp;"、"&amp;VLOOKUP(G136,'附件一之1-開班數'!$A$6:$B$65,2,0)&amp;"、"&amp;VLOOKUP(H136,'附件一之1-開班數'!$A$6:$B$65,2,0)&amp;"、"&amp;VLOOKUP(I136,'附件一之1-開班數'!$A$6:$B$65,2,0),IF(D136="","","學生無班級"))))))),"有班級不存在,或跳格輸入")</f>
        <v/>
      </c>
      <c r="K136" s="16"/>
      <c r="L136" s="16"/>
      <c r="M136" s="16"/>
      <c r="N136" s="16"/>
      <c r="O136" s="16"/>
      <c r="P136" s="16"/>
      <c r="Q136" s="16"/>
      <c r="R136" s="16"/>
      <c r="S136" s="145">
        <f t="shared" si="15"/>
        <v>1</v>
      </c>
      <c r="T136" s="145">
        <f t="shared" si="16"/>
        <v>1</v>
      </c>
      <c r="U136" s="10">
        <f t="shared" si="14"/>
        <v>1</v>
      </c>
      <c r="V136" s="10">
        <f t="shared" si="17"/>
        <v>1</v>
      </c>
      <c r="W136" s="10">
        <f t="shared" si="18"/>
        <v>3</v>
      </c>
    </row>
    <row r="137" spans="1:23">
      <c r="A137" s="149" t="str">
        <f t="shared" si="13"/>
        <v/>
      </c>
      <c r="B137" s="16"/>
      <c r="C137" s="16"/>
      <c r="D137" s="16"/>
      <c r="E137" s="16"/>
      <c r="F137" s="16"/>
      <c r="G137" s="16"/>
      <c r="H137" s="16"/>
      <c r="I137" s="16"/>
      <c r="J137" s="150" t="str">
        <f>IFERROR(IF(COUNTIF(E137:I137,E137)+COUNTIF(E137:I137,F137)+COUNTIF(E137:I137,G137)+COUNTIF(E137:I137,H137)+COUNTIF(E137:I137,I137)-COUNT(E137:I137)&lt;&gt;0,"學生班級重複",IF(COUNT(E137:I137)=1,VLOOKUP(E137,'附件一之1-開班數'!$A$6:$B$65,2,0),IF(COUNT(E137:I137)=2,VLOOKUP(E137,'附件一之1-開班數'!$A$6:$B$65,2,0)&amp;"、"&amp;VLOOKUP(F137,'附件一之1-開班數'!$A$6:$B$65,2,0),IF(COUNT(E137:I137)=3,VLOOKUP(E137,'附件一之1-開班數'!$A$6:$B$65,2,0)&amp;"、"&amp;VLOOKUP(F137,'附件一之1-開班數'!$A$6:$B$65,2,0)&amp;"、"&amp;VLOOKUP(G137,'附件一之1-開班數'!$A$6:$B$65,2,0),IF(COUNT(E137:I137)=4,VLOOKUP(E137,'附件一之1-開班數'!$A$6:$B$65,2,0)&amp;"、"&amp;VLOOKUP(F137,'附件一之1-開班數'!$A$6:$B$65,2,0)&amp;"、"&amp;VLOOKUP(G137,'附件一之1-開班數'!$A$6:$B$65,2,0)&amp;"、"&amp;VLOOKUP(H137,'附件一之1-開班數'!$A$6:$B$65,2,0),IF(COUNT(E137:I137)=5,VLOOKUP(E137,'附件一之1-開班數'!$A$6:$B$65,2,0)&amp;"、"&amp;VLOOKUP(F137,'附件一之1-開班數'!$A$6:$B$65,2,0)&amp;"、"&amp;VLOOKUP(G137,'附件一之1-開班數'!$A$6:$B$65,2,0)&amp;"、"&amp;VLOOKUP(H137,'附件一之1-開班數'!$A$6:$B$65,2,0)&amp;"、"&amp;VLOOKUP(I137,'附件一之1-開班數'!$A$6:$B$65,2,0),IF(D137="","","學生無班級"))))))),"有班級不存在,或跳格輸入")</f>
        <v/>
      </c>
      <c r="K137" s="16"/>
      <c r="L137" s="16"/>
      <c r="M137" s="16"/>
      <c r="N137" s="16"/>
      <c r="O137" s="16"/>
      <c r="P137" s="16"/>
      <c r="Q137" s="16"/>
      <c r="R137" s="16"/>
      <c r="S137" s="145">
        <f t="shared" si="15"/>
        <v>1</v>
      </c>
      <c r="T137" s="145">
        <f t="shared" si="16"/>
        <v>1</v>
      </c>
      <c r="U137" s="10">
        <f t="shared" si="14"/>
        <v>1</v>
      </c>
      <c r="V137" s="10">
        <f t="shared" si="17"/>
        <v>1</v>
      </c>
      <c r="W137" s="10">
        <f t="shared" si="18"/>
        <v>3</v>
      </c>
    </row>
    <row r="138" spans="1:23">
      <c r="A138" s="149" t="str">
        <f t="shared" si="13"/>
        <v/>
      </c>
      <c r="B138" s="16"/>
      <c r="C138" s="16"/>
      <c r="D138" s="16"/>
      <c r="E138" s="16"/>
      <c r="F138" s="16"/>
      <c r="G138" s="16"/>
      <c r="H138" s="16"/>
      <c r="I138" s="16"/>
      <c r="J138" s="150" t="str">
        <f>IFERROR(IF(COUNTIF(E138:I138,E138)+COUNTIF(E138:I138,F138)+COUNTIF(E138:I138,G138)+COUNTIF(E138:I138,H138)+COUNTIF(E138:I138,I138)-COUNT(E138:I138)&lt;&gt;0,"學生班級重複",IF(COUNT(E138:I138)=1,VLOOKUP(E138,'附件一之1-開班數'!$A$6:$B$65,2,0),IF(COUNT(E138:I138)=2,VLOOKUP(E138,'附件一之1-開班數'!$A$6:$B$65,2,0)&amp;"、"&amp;VLOOKUP(F138,'附件一之1-開班數'!$A$6:$B$65,2,0),IF(COUNT(E138:I138)=3,VLOOKUP(E138,'附件一之1-開班數'!$A$6:$B$65,2,0)&amp;"、"&amp;VLOOKUP(F138,'附件一之1-開班數'!$A$6:$B$65,2,0)&amp;"、"&amp;VLOOKUP(G138,'附件一之1-開班數'!$A$6:$B$65,2,0),IF(COUNT(E138:I138)=4,VLOOKUP(E138,'附件一之1-開班數'!$A$6:$B$65,2,0)&amp;"、"&amp;VLOOKUP(F138,'附件一之1-開班數'!$A$6:$B$65,2,0)&amp;"、"&amp;VLOOKUP(G138,'附件一之1-開班數'!$A$6:$B$65,2,0)&amp;"、"&amp;VLOOKUP(H138,'附件一之1-開班數'!$A$6:$B$65,2,0),IF(COUNT(E138:I138)=5,VLOOKUP(E138,'附件一之1-開班數'!$A$6:$B$65,2,0)&amp;"、"&amp;VLOOKUP(F138,'附件一之1-開班數'!$A$6:$B$65,2,0)&amp;"、"&amp;VLOOKUP(G138,'附件一之1-開班數'!$A$6:$B$65,2,0)&amp;"、"&amp;VLOOKUP(H138,'附件一之1-開班數'!$A$6:$B$65,2,0)&amp;"、"&amp;VLOOKUP(I138,'附件一之1-開班數'!$A$6:$B$65,2,0),IF(D138="","","學生無班級"))))))),"有班級不存在,或跳格輸入")</f>
        <v/>
      </c>
      <c r="K138" s="16"/>
      <c r="L138" s="16"/>
      <c r="M138" s="16"/>
      <c r="N138" s="16"/>
      <c r="O138" s="16"/>
      <c r="P138" s="16"/>
      <c r="Q138" s="16"/>
      <c r="R138" s="16"/>
      <c r="S138" s="145">
        <f t="shared" si="15"/>
        <v>1</v>
      </c>
      <c r="T138" s="145">
        <f t="shared" si="16"/>
        <v>1</v>
      </c>
      <c r="U138" s="10">
        <f t="shared" si="14"/>
        <v>1</v>
      </c>
      <c r="V138" s="10">
        <f t="shared" si="17"/>
        <v>1</v>
      </c>
      <c r="W138" s="10">
        <f t="shared" si="18"/>
        <v>3</v>
      </c>
    </row>
    <row r="139" spans="1:23">
      <c r="A139" s="149" t="str">
        <f t="shared" si="13"/>
        <v/>
      </c>
      <c r="B139" s="16"/>
      <c r="C139" s="16"/>
      <c r="D139" s="16"/>
      <c r="E139" s="16"/>
      <c r="F139" s="16"/>
      <c r="G139" s="16"/>
      <c r="H139" s="16"/>
      <c r="I139" s="16"/>
      <c r="J139" s="150" t="str">
        <f>IFERROR(IF(COUNTIF(E139:I139,E139)+COUNTIF(E139:I139,F139)+COUNTIF(E139:I139,G139)+COUNTIF(E139:I139,H139)+COUNTIF(E139:I139,I139)-COUNT(E139:I139)&lt;&gt;0,"學生班級重複",IF(COUNT(E139:I139)=1,VLOOKUP(E139,'附件一之1-開班數'!$A$6:$B$65,2,0),IF(COUNT(E139:I139)=2,VLOOKUP(E139,'附件一之1-開班數'!$A$6:$B$65,2,0)&amp;"、"&amp;VLOOKUP(F139,'附件一之1-開班數'!$A$6:$B$65,2,0),IF(COUNT(E139:I139)=3,VLOOKUP(E139,'附件一之1-開班數'!$A$6:$B$65,2,0)&amp;"、"&amp;VLOOKUP(F139,'附件一之1-開班數'!$A$6:$B$65,2,0)&amp;"、"&amp;VLOOKUP(G139,'附件一之1-開班數'!$A$6:$B$65,2,0),IF(COUNT(E139:I139)=4,VLOOKUP(E139,'附件一之1-開班數'!$A$6:$B$65,2,0)&amp;"、"&amp;VLOOKUP(F139,'附件一之1-開班數'!$A$6:$B$65,2,0)&amp;"、"&amp;VLOOKUP(G139,'附件一之1-開班數'!$A$6:$B$65,2,0)&amp;"、"&amp;VLOOKUP(H139,'附件一之1-開班數'!$A$6:$B$65,2,0),IF(COUNT(E139:I139)=5,VLOOKUP(E139,'附件一之1-開班數'!$A$6:$B$65,2,0)&amp;"、"&amp;VLOOKUP(F139,'附件一之1-開班數'!$A$6:$B$65,2,0)&amp;"、"&amp;VLOOKUP(G139,'附件一之1-開班數'!$A$6:$B$65,2,0)&amp;"、"&amp;VLOOKUP(H139,'附件一之1-開班數'!$A$6:$B$65,2,0)&amp;"、"&amp;VLOOKUP(I139,'附件一之1-開班數'!$A$6:$B$65,2,0),IF(D139="","","學生無班級"))))))),"有班級不存在,或跳格輸入")</f>
        <v/>
      </c>
      <c r="K139" s="16"/>
      <c r="L139" s="16"/>
      <c r="M139" s="16"/>
      <c r="N139" s="16"/>
      <c r="O139" s="16"/>
      <c r="P139" s="16"/>
      <c r="Q139" s="16"/>
      <c r="R139" s="16"/>
      <c r="S139" s="145">
        <f t="shared" si="15"/>
        <v>1</v>
      </c>
      <c r="T139" s="145">
        <f t="shared" si="16"/>
        <v>1</v>
      </c>
      <c r="U139" s="10">
        <f t="shared" si="14"/>
        <v>1</v>
      </c>
      <c r="V139" s="10">
        <f t="shared" si="17"/>
        <v>1</v>
      </c>
      <c r="W139" s="10">
        <f t="shared" si="18"/>
        <v>3</v>
      </c>
    </row>
    <row r="140" spans="1:23">
      <c r="A140" s="149" t="str">
        <f t="shared" si="13"/>
        <v/>
      </c>
      <c r="B140" s="16"/>
      <c r="C140" s="16"/>
      <c r="D140" s="16"/>
      <c r="E140" s="16"/>
      <c r="F140" s="16"/>
      <c r="G140" s="16"/>
      <c r="H140" s="16"/>
      <c r="I140" s="16"/>
      <c r="J140" s="150" t="str">
        <f>IFERROR(IF(COUNTIF(E140:I140,E140)+COUNTIF(E140:I140,F140)+COUNTIF(E140:I140,G140)+COUNTIF(E140:I140,H140)+COUNTIF(E140:I140,I140)-COUNT(E140:I140)&lt;&gt;0,"學生班級重複",IF(COUNT(E140:I140)=1,VLOOKUP(E140,'附件一之1-開班數'!$A$6:$B$65,2,0),IF(COUNT(E140:I140)=2,VLOOKUP(E140,'附件一之1-開班數'!$A$6:$B$65,2,0)&amp;"、"&amp;VLOOKUP(F140,'附件一之1-開班數'!$A$6:$B$65,2,0),IF(COUNT(E140:I140)=3,VLOOKUP(E140,'附件一之1-開班數'!$A$6:$B$65,2,0)&amp;"、"&amp;VLOOKUP(F140,'附件一之1-開班數'!$A$6:$B$65,2,0)&amp;"、"&amp;VLOOKUP(G140,'附件一之1-開班數'!$A$6:$B$65,2,0),IF(COUNT(E140:I140)=4,VLOOKUP(E140,'附件一之1-開班數'!$A$6:$B$65,2,0)&amp;"、"&amp;VLOOKUP(F140,'附件一之1-開班數'!$A$6:$B$65,2,0)&amp;"、"&amp;VLOOKUP(G140,'附件一之1-開班數'!$A$6:$B$65,2,0)&amp;"、"&amp;VLOOKUP(H140,'附件一之1-開班數'!$A$6:$B$65,2,0),IF(COUNT(E140:I140)=5,VLOOKUP(E140,'附件一之1-開班數'!$A$6:$B$65,2,0)&amp;"、"&amp;VLOOKUP(F140,'附件一之1-開班數'!$A$6:$B$65,2,0)&amp;"、"&amp;VLOOKUP(G140,'附件一之1-開班數'!$A$6:$B$65,2,0)&amp;"、"&amp;VLOOKUP(H140,'附件一之1-開班數'!$A$6:$B$65,2,0)&amp;"、"&amp;VLOOKUP(I140,'附件一之1-開班數'!$A$6:$B$65,2,0),IF(D140="","","學生無班級"))))))),"有班級不存在,或跳格輸入")</f>
        <v/>
      </c>
      <c r="K140" s="16"/>
      <c r="L140" s="16"/>
      <c r="M140" s="16"/>
      <c r="N140" s="16"/>
      <c r="O140" s="16"/>
      <c r="P140" s="16"/>
      <c r="Q140" s="16"/>
      <c r="R140" s="16"/>
      <c r="S140" s="145">
        <f t="shared" si="15"/>
        <v>1</v>
      </c>
      <c r="T140" s="145">
        <f t="shared" si="16"/>
        <v>1</v>
      </c>
      <c r="U140" s="10">
        <f t="shared" si="14"/>
        <v>1</v>
      </c>
      <c r="V140" s="10">
        <f t="shared" si="17"/>
        <v>1</v>
      </c>
      <c r="W140" s="10">
        <f t="shared" si="18"/>
        <v>3</v>
      </c>
    </row>
    <row r="141" spans="1:23">
      <c r="A141" s="149" t="str">
        <f t="shared" si="13"/>
        <v/>
      </c>
      <c r="B141" s="16"/>
      <c r="C141" s="16"/>
      <c r="D141" s="16"/>
      <c r="E141" s="16"/>
      <c r="F141" s="16"/>
      <c r="G141" s="16"/>
      <c r="H141" s="16"/>
      <c r="I141" s="16"/>
      <c r="J141" s="150" t="str">
        <f>IFERROR(IF(COUNTIF(E141:I141,E141)+COUNTIF(E141:I141,F141)+COUNTIF(E141:I141,G141)+COUNTIF(E141:I141,H141)+COUNTIF(E141:I141,I141)-COUNT(E141:I141)&lt;&gt;0,"學生班級重複",IF(COUNT(E141:I141)=1,VLOOKUP(E141,'附件一之1-開班數'!$A$6:$B$65,2,0),IF(COUNT(E141:I141)=2,VLOOKUP(E141,'附件一之1-開班數'!$A$6:$B$65,2,0)&amp;"、"&amp;VLOOKUP(F141,'附件一之1-開班數'!$A$6:$B$65,2,0),IF(COUNT(E141:I141)=3,VLOOKUP(E141,'附件一之1-開班數'!$A$6:$B$65,2,0)&amp;"、"&amp;VLOOKUP(F141,'附件一之1-開班數'!$A$6:$B$65,2,0)&amp;"、"&amp;VLOOKUP(G141,'附件一之1-開班數'!$A$6:$B$65,2,0),IF(COUNT(E141:I141)=4,VLOOKUP(E141,'附件一之1-開班數'!$A$6:$B$65,2,0)&amp;"、"&amp;VLOOKUP(F141,'附件一之1-開班數'!$A$6:$B$65,2,0)&amp;"、"&amp;VLOOKUP(G141,'附件一之1-開班數'!$A$6:$B$65,2,0)&amp;"、"&amp;VLOOKUP(H141,'附件一之1-開班數'!$A$6:$B$65,2,0),IF(COUNT(E141:I141)=5,VLOOKUP(E141,'附件一之1-開班數'!$A$6:$B$65,2,0)&amp;"、"&amp;VLOOKUP(F141,'附件一之1-開班數'!$A$6:$B$65,2,0)&amp;"、"&amp;VLOOKUP(G141,'附件一之1-開班數'!$A$6:$B$65,2,0)&amp;"、"&amp;VLOOKUP(H141,'附件一之1-開班數'!$A$6:$B$65,2,0)&amp;"、"&amp;VLOOKUP(I141,'附件一之1-開班數'!$A$6:$B$65,2,0),IF(D141="","","學生無班級"))))))),"有班級不存在,或跳格輸入")</f>
        <v/>
      </c>
      <c r="K141" s="16"/>
      <c r="L141" s="16"/>
      <c r="M141" s="16"/>
      <c r="N141" s="16"/>
      <c r="O141" s="16"/>
      <c r="P141" s="16"/>
      <c r="Q141" s="16"/>
      <c r="R141" s="16"/>
      <c r="S141" s="145">
        <f t="shared" si="15"/>
        <v>1</v>
      </c>
      <c r="T141" s="145">
        <f t="shared" si="16"/>
        <v>1</v>
      </c>
      <c r="U141" s="10">
        <f t="shared" si="14"/>
        <v>1</v>
      </c>
      <c r="V141" s="10">
        <f t="shared" si="17"/>
        <v>1</v>
      </c>
      <c r="W141" s="10">
        <f t="shared" si="18"/>
        <v>3</v>
      </c>
    </row>
    <row r="142" spans="1:23">
      <c r="A142" s="149" t="str">
        <f t="shared" si="13"/>
        <v/>
      </c>
      <c r="B142" s="16"/>
      <c r="C142" s="16"/>
      <c r="D142" s="16"/>
      <c r="E142" s="16"/>
      <c r="F142" s="16"/>
      <c r="G142" s="16"/>
      <c r="H142" s="16"/>
      <c r="I142" s="16"/>
      <c r="J142" s="150" t="str">
        <f>IFERROR(IF(COUNTIF(E142:I142,E142)+COUNTIF(E142:I142,F142)+COUNTIF(E142:I142,G142)+COUNTIF(E142:I142,H142)+COUNTIF(E142:I142,I142)-COUNT(E142:I142)&lt;&gt;0,"學生班級重複",IF(COUNT(E142:I142)=1,VLOOKUP(E142,'附件一之1-開班數'!$A$6:$B$65,2,0),IF(COUNT(E142:I142)=2,VLOOKUP(E142,'附件一之1-開班數'!$A$6:$B$65,2,0)&amp;"、"&amp;VLOOKUP(F142,'附件一之1-開班數'!$A$6:$B$65,2,0),IF(COUNT(E142:I142)=3,VLOOKUP(E142,'附件一之1-開班數'!$A$6:$B$65,2,0)&amp;"、"&amp;VLOOKUP(F142,'附件一之1-開班數'!$A$6:$B$65,2,0)&amp;"、"&amp;VLOOKUP(G142,'附件一之1-開班數'!$A$6:$B$65,2,0),IF(COUNT(E142:I142)=4,VLOOKUP(E142,'附件一之1-開班數'!$A$6:$B$65,2,0)&amp;"、"&amp;VLOOKUP(F142,'附件一之1-開班數'!$A$6:$B$65,2,0)&amp;"、"&amp;VLOOKUP(G142,'附件一之1-開班數'!$A$6:$B$65,2,0)&amp;"、"&amp;VLOOKUP(H142,'附件一之1-開班數'!$A$6:$B$65,2,0),IF(COUNT(E142:I142)=5,VLOOKUP(E142,'附件一之1-開班數'!$A$6:$B$65,2,0)&amp;"、"&amp;VLOOKUP(F142,'附件一之1-開班數'!$A$6:$B$65,2,0)&amp;"、"&amp;VLOOKUP(G142,'附件一之1-開班數'!$A$6:$B$65,2,0)&amp;"、"&amp;VLOOKUP(H142,'附件一之1-開班數'!$A$6:$B$65,2,0)&amp;"、"&amp;VLOOKUP(I142,'附件一之1-開班數'!$A$6:$B$65,2,0),IF(D142="","","學生無班級"))))))),"有班級不存在,或跳格輸入")</f>
        <v/>
      </c>
      <c r="K142" s="16"/>
      <c r="L142" s="16"/>
      <c r="M142" s="16"/>
      <c r="N142" s="16"/>
      <c r="O142" s="16"/>
      <c r="P142" s="16"/>
      <c r="Q142" s="16"/>
      <c r="R142" s="16"/>
      <c r="S142" s="145">
        <f t="shared" si="15"/>
        <v>1</v>
      </c>
      <c r="T142" s="145">
        <f t="shared" si="16"/>
        <v>1</v>
      </c>
      <c r="U142" s="10">
        <f t="shared" si="14"/>
        <v>1</v>
      </c>
      <c r="V142" s="10">
        <f t="shared" si="17"/>
        <v>1</v>
      </c>
      <c r="W142" s="10">
        <f t="shared" si="18"/>
        <v>3</v>
      </c>
    </row>
    <row r="143" spans="1:23">
      <c r="A143" s="149" t="str">
        <f t="shared" si="13"/>
        <v/>
      </c>
      <c r="B143" s="16"/>
      <c r="C143" s="16"/>
      <c r="D143" s="16"/>
      <c r="E143" s="16"/>
      <c r="F143" s="16"/>
      <c r="G143" s="16"/>
      <c r="H143" s="16"/>
      <c r="I143" s="16"/>
      <c r="J143" s="150" t="str">
        <f>IFERROR(IF(COUNTIF(E143:I143,E143)+COUNTIF(E143:I143,F143)+COUNTIF(E143:I143,G143)+COUNTIF(E143:I143,H143)+COUNTIF(E143:I143,I143)-COUNT(E143:I143)&lt;&gt;0,"學生班級重複",IF(COUNT(E143:I143)=1,VLOOKUP(E143,'附件一之1-開班數'!$A$6:$B$65,2,0),IF(COUNT(E143:I143)=2,VLOOKUP(E143,'附件一之1-開班數'!$A$6:$B$65,2,0)&amp;"、"&amp;VLOOKUP(F143,'附件一之1-開班數'!$A$6:$B$65,2,0),IF(COUNT(E143:I143)=3,VLOOKUP(E143,'附件一之1-開班數'!$A$6:$B$65,2,0)&amp;"、"&amp;VLOOKUP(F143,'附件一之1-開班數'!$A$6:$B$65,2,0)&amp;"、"&amp;VLOOKUP(G143,'附件一之1-開班數'!$A$6:$B$65,2,0),IF(COUNT(E143:I143)=4,VLOOKUP(E143,'附件一之1-開班數'!$A$6:$B$65,2,0)&amp;"、"&amp;VLOOKUP(F143,'附件一之1-開班數'!$A$6:$B$65,2,0)&amp;"、"&amp;VLOOKUP(G143,'附件一之1-開班數'!$A$6:$B$65,2,0)&amp;"、"&amp;VLOOKUP(H143,'附件一之1-開班數'!$A$6:$B$65,2,0),IF(COUNT(E143:I143)=5,VLOOKUP(E143,'附件一之1-開班數'!$A$6:$B$65,2,0)&amp;"、"&amp;VLOOKUP(F143,'附件一之1-開班數'!$A$6:$B$65,2,0)&amp;"、"&amp;VLOOKUP(G143,'附件一之1-開班數'!$A$6:$B$65,2,0)&amp;"、"&amp;VLOOKUP(H143,'附件一之1-開班數'!$A$6:$B$65,2,0)&amp;"、"&amp;VLOOKUP(I143,'附件一之1-開班數'!$A$6:$B$65,2,0),IF(D143="","","學生無班級"))))))),"有班級不存在,或跳格輸入")</f>
        <v/>
      </c>
      <c r="K143" s="16"/>
      <c r="L143" s="16"/>
      <c r="M143" s="16"/>
      <c r="N143" s="16"/>
      <c r="O143" s="16"/>
      <c r="P143" s="16"/>
      <c r="Q143" s="16"/>
      <c r="R143" s="16"/>
      <c r="S143" s="145">
        <f t="shared" si="15"/>
        <v>1</v>
      </c>
      <c r="T143" s="145">
        <f t="shared" si="16"/>
        <v>1</v>
      </c>
      <c r="U143" s="10">
        <f t="shared" si="14"/>
        <v>1</v>
      </c>
      <c r="V143" s="10">
        <f t="shared" si="17"/>
        <v>1</v>
      </c>
      <c r="W143" s="10">
        <f t="shared" si="18"/>
        <v>3</v>
      </c>
    </row>
    <row r="144" spans="1:23">
      <c r="A144" s="149" t="str">
        <f t="shared" si="13"/>
        <v/>
      </c>
      <c r="B144" s="16"/>
      <c r="C144" s="16"/>
      <c r="D144" s="16"/>
      <c r="E144" s="16"/>
      <c r="F144" s="16"/>
      <c r="G144" s="16"/>
      <c r="H144" s="16"/>
      <c r="I144" s="16"/>
      <c r="J144" s="150" t="str">
        <f>IFERROR(IF(COUNTIF(E144:I144,E144)+COUNTIF(E144:I144,F144)+COUNTIF(E144:I144,G144)+COUNTIF(E144:I144,H144)+COUNTIF(E144:I144,I144)-COUNT(E144:I144)&lt;&gt;0,"學生班級重複",IF(COUNT(E144:I144)=1,VLOOKUP(E144,'附件一之1-開班數'!$A$6:$B$65,2,0),IF(COUNT(E144:I144)=2,VLOOKUP(E144,'附件一之1-開班數'!$A$6:$B$65,2,0)&amp;"、"&amp;VLOOKUP(F144,'附件一之1-開班數'!$A$6:$B$65,2,0),IF(COUNT(E144:I144)=3,VLOOKUP(E144,'附件一之1-開班數'!$A$6:$B$65,2,0)&amp;"、"&amp;VLOOKUP(F144,'附件一之1-開班數'!$A$6:$B$65,2,0)&amp;"、"&amp;VLOOKUP(G144,'附件一之1-開班數'!$A$6:$B$65,2,0),IF(COUNT(E144:I144)=4,VLOOKUP(E144,'附件一之1-開班數'!$A$6:$B$65,2,0)&amp;"、"&amp;VLOOKUP(F144,'附件一之1-開班數'!$A$6:$B$65,2,0)&amp;"、"&amp;VLOOKUP(G144,'附件一之1-開班數'!$A$6:$B$65,2,0)&amp;"、"&amp;VLOOKUP(H144,'附件一之1-開班數'!$A$6:$B$65,2,0),IF(COUNT(E144:I144)=5,VLOOKUP(E144,'附件一之1-開班數'!$A$6:$B$65,2,0)&amp;"、"&amp;VLOOKUP(F144,'附件一之1-開班數'!$A$6:$B$65,2,0)&amp;"、"&amp;VLOOKUP(G144,'附件一之1-開班數'!$A$6:$B$65,2,0)&amp;"、"&amp;VLOOKUP(H144,'附件一之1-開班數'!$A$6:$B$65,2,0)&amp;"、"&amp;VLOOKUP(I144,'附件一之1-開班數'!$A$6:$B$65,2,0),IF(D144="","","學生無班級"))))))),"有班級不存在,或跳格輸入")</f>
        <v/>
      </c>
      <c r="K144" s="16"/>
      <c r="L144" s="16"/>
      <c r="M144" s="16"/>
      <c r="N144" s="16"/>
      <c r="O144" s="16"/>
      <c r="P144" s="16"/>
      <c r="Q144" s="16"/>
      <c r="R144" s="16"/>
      <c r="S144" s="145">
        <f t="shared" si="15"/>
        <v>1</v>
      </c>
      <c r="T144" s="145">
        <f t="shared" si="16"/>
        <v>1</v>
      </c>
      <c r="U144" s="10">
        <f t="shared" si="14"/>
        <v>1</v>
      </c>
      <c r="V144" s="10">
        <f t="shared" si="17"/>
        <v>1</v>
      </c>
      <c r="W144" s="10">
        <f t="shared" si="18"/>
        <v>3</v>
      </c>
    </row>
    <row r="145" spans="1:23">
      <c r="A145" s="149" t="str">
        <f t="shared" si="13"/>
        <v/>
      </c>
      <c r="B145" s="16"/>
      <c r="C145" s="16"/>
      <c r="D145" s="16"/>
      <c r="E145" s="16"/>
      <c r="F145" s="16"/>
      <c r="G145" s="16"/>
      <c r="H145" s="16"/>
      <c r="I145" s="16"/>
      <c r="J145" s="150" t="str">
        <f>IFERROR(IF(COUNTIF(E145:I145,E145)+COUNTIF(E145:I145,F145)+COUNTIF(E145:I145,G145)+COUNTIF(E145:I145,H145)+COUNTIF(E145:I145,I145)-COUNT(E145:I145)&lt;&gt;0,"學生班級重複",IF(COUNT(E145:I145)=1,VLOOKUP(E145,'附件一之1-開班數'!$A$6:$B$65,2,0),IF(COUNT(E145:I145)=2,VLOOKUP(E145,'附件一之1-開班數'!$A$6:$B$65,2,0)&amp;"、"&amp;VLOOKUP(F145,'附件一之1-開班數'!$A$6:$B$65,2,0),IF(COUNT(E145:I145)=3,VLOOKUP(E145,'附件一之1-開班數'!$A$6:$B$65,2,0)&amp;"、"&amp;VLOOKUP(F145,'附件一之1-開班數'!$A$6:$B$65,2,0)&amp;"、"&amp;VLOOKUP(G145,'附件一之1-開班數'!$A$6:$B$65,2,0),IF(COUNT(E145:I145)=4,VLOOKUP(E145,'附件一之1-開班數'!$A$6:$B$65,2,0)&amp;"、"&amp;VLOOKUP(F145,'附件一之1-開班數'!$A$6:$B$65,2,0)&amp;"、"&amp;VLOOKUP(G145,'附件一之1-開班數'!$A$6:$B$65,2,0)&amp;"、"&amp;VLOOKUP(H145,'附件一之1-開班數'!$A$6:$B$65,2,0),IF(COUNT(E145:I145)=5,VLOOKUP(E145,'附件一之1-開班數'!$A$6:$B$65,2,0)&amp;"、"&amp;VLOOKUP(F145,'附件一之1-開班數'!$A$6:$B$65,2,0)&amp;"、"&amp;VLOOKUP(G145,'附件一之1-開班數'!$A$6:$B$65,2,0)&amp;"、"&amp;VLOOKUP(H145,'附件一之1-開班數'!$A$6:$B$65,2,0)&amp;"、"&amp;VLOOKUP(I145,'附件一之1-開班數'!$A$6:$B$65,2,0),IF(D145="","","學生無班級"))))))),"有班級不存在,或跳格輸入")</f>
        <v/>
      </c>
      <c r="K145" s="16"/>
      <c r="L145" s="16"/>
      <c r="M145" s="16"/>
      <c r="N145" s="16"/>
      <c r="O145" s="16"/>
      <c r="P145" s="16"/>
      <c r="Q145" s="16"/>
      <c r="R145" s="16"/>
      <c r="S145" s="145">
        <f t="shared" si="15"/>
        <v>1</v>
      </c>
      <c r="T145" s="145">
        <f t="shared" si="16"/>
        <v>1</v>
      </c>
      <c r="U145" s="10">
        <f t="shared" si="14"/>
        <v>1</v>
      </c>
      <c r="V145" s="10">
        <f t="shared" si="17"/>
        <v>1</v>
      </c>
      <c r="W145" s="10">
        <f t="shared" si="18"/>
        <v>3</v>
      </c>
    </row>
    <row r="146" spans="1:23">
      <c r="A146" s="149" t="str">
        <f t="shared" si="13"/>
        <v/>
      </c>
      <c r="B146" s="16"/>
      <c r="C146" s="16"/>
      <c r="D146" s="16"/>
      <c r="E146" s="16"/>
      <c r="F146" s="16"/>
      <c r="G146" s="16"/>
      <c r="H146" s="16"/>
      <c r="I146" s="16"/>
      <c r="J146" s="150" t="str">
        <f>IFERROR(IF(COUNTIF(E146:I146,E146)+COUNTIF(E146:I146,F146)+COUNTIF(E146:I146,G146)+COUNTIF(E146:I146,H146)+COUNTIF(E146:I146,I146)-COUNT(E146:I146)&lt;&gt;0,"學生班級重複",IF(COUNT(E146:I146)=1,VLOOKUP(E146,'附件一之1-開班數'!$A$6:$B$65,2,0),IF(COUNT(E146:I146)=2,VLOOKUP(E146,'附件一之1-開班數'!$A$6:$B$65,2,0)&amp;"、"&amp;VLOOKUP(F146,'附件一之1-開班數'!$A$6:$B$65,2,0),IF(COUNT(E146:I146)=3,VLOOKUP(E146,'附件一之1-開班數'!$A$6:$B$65,2,0)&amp;"、"&amp;VLOOKUP(F146,'附件一之1-開班數'!$A$6:$B$65,2,0)&amp;"、"&amp;VLOOKUP(G146,'附件一之1-開班數'!$A$6:$B$65,2,0),IF(COUNT(E146:I146)=4,VLOOKUP(E146,'附件一之1-開班數'!$A$6:$B$65,2,0)&amp;"、"&amp;VLOOKUP(F146,'附件一之1-開班數'!$A$6:$B$65,2,0)&amp;"、"&amp;VLOOKUP(G146,'附件一之1-開班數'!$A$6:$B$65,2,0)&amp;"、"&amp;VLOOKUP(H146,'附件一之1-開班數'!$A$6:$B$65,2,0),IF(COUNT(E146:I146)=5,VLOOKUP(E146,'附件一之1-開班數'!$A$6:$B$65,2,0)&amp;"、"&amp;VLOOKUP(F146,'附件一之1-開班數'!$A$6:$B$65,2,0)&amp;"、"&amp;VLOOKUP(G146,'附件一之1-開班數'!$A$6:$B$65,2,0)&amp;"、"&amp;VLOOKUP(H146,'附件一之1-開班數'!$A$6:$B$65,2,0)&amp;"、"&amp;VLOOKUP(I146,'附件一之1-開班數'!$A$6:$B$65,2,0),IF(D146="","","學生無班級"))))))),"有班級不存在,或跳格輸入")</f>
        <v/>
      </c>
      <c r="K146" s="16"/>
      <c r="L146" s="16"/>
      <c r="M146" s="16"/>
      <c r="N146" s="16"/>
      <c r="O146" s="16"/>
      <c r="P146" s="16"/>
      <c r="Q146" s="16"/>
      <c r="R146" s="16"/>
      <c r="S146" s="145">
        <f t="shared" si="15"/>
        <v>1</v>
      </c>
      <c r="T146" s="145">
        <f t="shared" si="16"/>
        <v>1</v>
      </c>
      <c r="U146" s="10">
        <f t="shared" si="14"/>
        <v>1</v>
      </c>
      <c r="V146" s="10">
        <f t="shared" si="17"/>
        <v>1</v>
      </c>
      <c r="W146" s="10">
        <f t="shared" si="18"/>
        <v>3</v>
      </c>
    </row>
    <row r="147" spans="1:23">
      <c r="A147" s="149" t="str">
        <f t="shared" si="13"/>
        <v/>
      </c>
      <c r="B147" s="16"/>
      <c r="C147" s="16"/>
      <c r="D147" s="16"/>
      <c r="E147" s="16"/>
      <c r="F147" s="16"/>
      <c r="G147" s="16"/>
      <c r="H147" s="16"/>
      <c r="I147" s="16"/>
      <c r="J147" s="150" t="str">
        <f>IFERROR(IF(COUNTIF(E147:I147,E147)+COUNTIF(E147:I147,F147)+COUNTIF(E147:I147,G147)+COUNTIF(E147:I147,H147)+COUNTIF(E147:I147,I147)-COUNT(E147:I147)&lt;&gt;0,"學生班級重複",IF(COUNT(E147:I147)=1,VLOOKUP(E147,'附件一之1-開班數'!$A$6:$B$65,2,0),IF(COUNT(E147:I147)=2,VLOOKUP(E147,'附件一之1-開班數'!$A$6:$B$65,2,0)&amp;"、"&amp;VLOOKUP(F147,'附件一之1-開班數'!$A$6:$B$65,2,0),IF(COUNT(E147:I147)=3,VLOOKUP(E147,'附件一之1-開班數'!$A$6:$B$65,2,0)&amp;"、"&amp;VLOOKUP(F147,'附件一之1-開班數'!$A$6:$B$65,2,0)&amp;"、"&amp;VLOOKUP(G147,'附件一之1-開班數'!$A$6:$B$65,2,0),IF(COUNT(E147:I147)=4,VLOOKUP(E147,'附件一之1-開班數'!$A$6:$B$65,2,0)&amp;"、"&amp;VLOOKUP(F147,'附件一之1-開班數'!$A$6:$B$65,2,0)&amp;"、"&amp;VLOOKUP(G147,'附件一之1-開班數'!$A$6:$B$65,2,0)&amp;"、"&amp;VLOOKUP(H147,'附件一之1-開班數'!$A$6:$B$65,2,0),IF(COUNT(E147:I147)=5,VLOOKUP(E147,'附件一之1-開班數'!$A$6:$B$65,2,0)&amp;"、"&amp;VLOOKUP(F147,'附件一之1-開班數'!$A$6:$B$65,2,0)&amp;"、"&amp;VLOOKUP(G147,'附件一之1-開班數'!$A$6:$B$65,2,0)&amp;"、"&amp;VLOOKUP(H147,'附件一之1-開班數'!$A$6:$B$65,2,0)&amp;"、"&amp;VLOOKUP(I147,'附件一之1-開班數'!$A$6:$B$65,2,0),IF(D147="","","學生無班級"))))))),"有班級不存在,或跳格輸入")</f>
        <v/>
      </c>
      <c r="K147" s="16"/>
      <c r="L147" s="16"/>
      <c r="M147" s="16"/>
      <c r="N147" s="16"/>
      <c r="O147" s="16"/>
      <c r="P147" s="16"/>
      <c r="Q147" s="16"/>
      <c r="R147" s="16"/>
      <c r="S147" s="145">
        <f t="shared" si="15"/>
        <v>1</v>
      </c>
      <c r="T147" s="145">
        <f t="shared" si="16"/>
        <v>1</v>
      </c>
      <c r="U147" s="10">
        <f t="shared" si="14"/>
        <v>1</v>
      </c>
      <c r="V147" s="10">
        <f t="shared" si="17"/>
        <v>1</v>
      </c>
      <c r="W147" s="10">
        <f t="shared" si="18"/>
        <v>3</v>
      </c>
    </row>
    <row r="148" spans="1:23">
      <c r="A148" s="149" t="str">
        <f t="shared" si="13"/>
        <v/>
      </c>
      <c r="B148" s="16"/>
      <c r="C148" s="16"/>
      <c r="D148" s="16"/>
      <c r="E148" s="16"/>
      <c r="F148" s="16"/>
      <c r="G148" s="16"/>
      <c r="H148" s="16"/>
      <c r="I148" s="16"/>
      <c r="J148" s="150" t="str">
        <f>IFERROR(IF(COUNTIF(E148:I148,E148)+COUNTIF(E148:I148,F148)+COUNTIF(E148:I148,G148)+COUNTIF(E148:I148,H148)+COUNTIF(E148:I148,I148)-COUNT(E148:I148)&lt;&gt;0,"學生班級重複",IF(COUNT(E148:I148)=1,VLOOKUP(E148,'附件一之1-開班數'!$A$6:$B$65,2,0),IF(COUNT(E148:I148)=2,VLOOKUP(E148,'附件一之1-開班數'!$A$6:$B$65,2,0)&amp;"、"&amp;VLOOKUP(F148,'附件一之1-開班數'!$A$6:$B$65,2,0),IF(COUNT(E148:I148)=3,VLOOKUP(E148,'附件一之1-開班數'!$A$6:$B$65,2,0)&amp;"、"&amp;VLOOKUP(F148,'附件一之1-開班數'!$A$6:$B$65,2,0)&amp;"、"&amp;VLOOKUP(G148,'附件一之1-開班數'!$A$6:$B$65,2,0),IF(COUNT(E148:I148)=4,VLOOKUP(E148,'附件一之1-開班數'!$A$6:$B$65,2,0)&amp;"、"&amp;VLOOKUP(F148,'附件一之1-開班數'!$A$6:$B$65,2,0)&amp;"、"&amp;VLOOKUP(G148,'附件一之1-開班數'!$A$6:$B$65,2,0)&amp;"、"&amp;VLOOKUP(H148,'附件一之1-開班數'!$A$6:$B$65,2,0),IF(COUNT(E148:I148)=5,VLOOKUP(E148,'附件一之1-開班數'!$A$6:$B$65,2,0)&amp;"、"&amp;VLOOKUP(F148,'附件一之1-開班數'!$A$6:$B$65,2,0)&amp;"、"&amp;VLOOKUP(G148,'附件一之1-開班數'!$A$6:$B$65,2,0)&amp;"、"&amp;VLOOKUP(H148,'附件一之1-開班數'!$A$6:$B$65,2,0)&amp;"、"&amp;VLOOKUP(I148,'附件一之1-開班數'!$A$6:$B$65,2,0),IF(D148="","","學生無班級"))))))),"有班級不存在,或跳格輸入")</f>
        <v/>
      </c>
      <c r="K148" s="16"/>
      <c r="L148" s="16"/>
      <c r="M148" s="16"/>
      <c r="N148" s="16"/>
      <c r="O148" s="16"/>
      <c r="P148" s="16"/>
      <c r="Q148" s="16"/>
      <c r="R148" s="16"/>
      <c r="S148" s="145">
        <f t="shared" si="15"/>
        <v>1</v>
      </c>
      <c r="T148" s="145">
        <f t="shared" si="16"/>
        <v>1</v>
      </c>
      <c r="U148" s="10">
        <f t="shared" si="14"/>
        <v>1</v>
      </c>
      <c r="V148" s="10">
        <f t="shared" si="17"/>
        <v>1</v>
      </c>
      <c r="W148" s="10">
        <f t="shared" si="18"/>
        <v>3</v>
      </c>
    </row>
    <row r="149" spans="1:23">
      <c r="A149" s="149" t="str">
        <f t="shared" si="13"/>
        <v/>
      </c>
      <c r="B149" s="16"/>
      <c r="C149" s="16"/>
      <c r="D149" s="16"/>
      <c r="E149" s="16"/>
      <c r="F149" s="16"/>
      <c r="G149" s="16"/>
      <c r="H149" s="16"/>
      <c r="I149" s="16"/>
      <c r="J149" s="150" t="str">
        <f>IFERROR(IF(COUNTIF(E149:I149,E149)+COUNTIF(E149:I149,F149)+COUNTIF(E149:I149,G149)+COUNTIF(E149:I149,H149)+COUNTIF(E149:I149,I149)-COUNT(E149:I149)&lt;&gt;0,"學生班級重複",IF(COUNT(E149:I149)=1,VLOOKUP(E149,'附件一之1-開班數'!$A$6:$B$65,2,0),IF(COUNT(E149:I149)=2,VLOOKUP(E149,'附件一之1-開班數'!$A$6:$B$65,2,0)&amp;"、"&amp;VLOOKUP(F149,'附件一之1-開班數'!$A$6:$B$65,2,0),IF(COUNT(E149:I149)=3,VLOOKUP(E149,'附件一之1-開班數'!$A$6:$B$65,2,0)&amp;"、"&amp;VLOOKUP(F149,'附件一之1-開班數'!$A$6:$B$65,2,0)&amp;"、"&amp;VLOOKUP(G149,'附件一之1-開班數'!$A$6:$B$65,2,0),IF(COUNT(E149:I149)=4,VLOOKUP(E149,'附件一之1-開班數'!$A$6:$B$65,2,0)&amp;"、"&amp;VLOOKUP(F149,'附件一之1-開班數'!$A$6:$B$65,2,0)&amp;"、"&amp;VLOOKUP(G149,'附件一之1-開班數'!$A$6:$B$65,2,0)&amp;"、"&amp;VLOOKUP(H149,'附件一之1-開班數'!$A$6:$B$65,2,0),IF(COUNT(E149:I149)=5,VLOOKUP(E149,'附件一之1-開班數'!$A$6:$B$65,2,0)&amp;"、"&amp;VLOOKUP(F149,'附件一之1-開班數'!$A$6:$B$65,2,0)&amp;"、"&amp;VLOOKUP(G149,'附件一之1-開班數'!$A$6:$B$65,2,0)&amp;"、"&amp;VLOOKUP(H149,'附件一之1-開班數'!$A$6:$B$65,2,0)&amp;"、"&amp;VLOOKUP(I149,'附件一之1-開班數'!$A$6:$B$65,2,0),IF(D149="","","學生無班級"))))))),"有班級不存在,或跳格輸入")</f>
        <v/>
      </c>
      <c r="K149" s="16"/>
      <c r="L149" s="16"/>
      <c r="M149" s="16"/>
      <c r="N149" s="16"/>
      <c r="O149" s="16"/>
      <c r="P149" s="16"/>
      <c r="Q149" s="16"/>
      <c r="R149" s="16"/>
      <c r="S149" s="145">
        <f t="shared" si="15"/>
        <v>1</v>
      </c>
      <c r="T149" s="145">
        <f t="shared" si="16"/>
        <v>1</v>
      </c>
      <c r="U149" s="10">
        <f t="shared" si="14"/>
        <v>1</v>
      </c>
      <c r="V149" s="10">
        <f t="shared" si="17"/>
        <v>1</v>
      </c>
      <c r="W149" s="10">
        <f t="shared" si="18"/>
        <v>3</v>
      </c>
    </row>
    <row r="150" spans="1:23">
      <c r="A150" s="149" t="str">
        <f t="shared" si="13"/>
        <v/>
      </c>
      <c r="B150" s="16"/>
      <c r="C150" s="16"/>
      <c r="D150" s="16"/>
      <c r="E150" s="16"/>
      <c r="F150" s="16"/>
      <c r="G150" s="16"/>
      <c r="H150" s="16"/>
      <c r="I150" s="16"/>
      <c r="J150" s="150" t="str">
        <f>IFERROR(IF(COUNTIF(E150:I150,E150)+COUNTIF(E150:I150,F150)+COUNTIF(E150:I150,G150)+COUNTIF(E150:I150,H150)+COUNTIF(E150:I150,I150)-COUNT(E150:I150)&lt;&gt;0,"學生班級重複",IF(COUNT(E150:I150)=1,VLOOKUP(E150,'附件一之1-開班數'!$A$6:$B$65,2,0),IF(COUNT(E150:I150)=2,VLOOKUP(E150,'附件一之1-開班數'!$A$6:$B$65,2,0)&amp;"、"&amp;VLOOKUP(F150,'附件一之1-開班數'!$A$6:$B$65,2,0),IF(COUNT(E150:I150)=3,VLOOKUP(E150,'附件一之1-開班數'!$A$6:$B$65,2,0)&amp;"、"&amp;VLOOKUP(F150,'附件一之1-開班數'!$A$6:$B$65,2,0)&amp;"、"&amp;VLOOKUP(G150,'附件一之1-開班數'!$A$6:$B$65,2,0),IF(COUNT(E150:I150)=4,VLOOKUP(E150,'附件一之1-開班數'!$A$6:$B$65,2,0)&amp;"、"&amp;VLOOKUP(F150,'附件一之1-開班數'!$A$6:$B$65,2,0)&amp;"、"&amp;VLOOKUP(G150,'附件一之1-開班數'!$A$6:$B$65,2,0)&amp;"、"&amp;VLOOKUP(H150,'附件一之1-開班數'!$A$6:$B$65,2,0),IF(COUNT(E150:I150)=5,VLOOKUP(E150,'附件一之1-開班數'!$A$6:$B$65,2,0)&amp;"、"&amp;VLOOKUP(F150,'附件一之1-開班數'!$A$6:$B$65,2,0)&amp;"、"&amp;VLOOKUP(G150,'附件一之1-開班數'!$A$6:$B$65,2,0)&amp;"、"&amp;VLOOKUP(H150,'附件一之1-開班數'!$A$6:$B$65,2,0)&amp;"、"&amp;VLOOKUP(I150,'附件一之1-開班數'!$A$6:$B$65,2,0),IF(D150="","","學生無班級"))))))),"有班級不存在,或跳格輸入")</f>
        <v/>
      </c>
      <c r="K150" s="16"/>
      <c r="L150" s="16"/>
      <c r="M150" s="16"/>
      <c r="N150" s="16"/>
      <c r="O150" s="16"/>
      <c r="P150" s="16"/>
      <c r="Q150" s="16"/>
      <c r="R150" s="16"/>
      <c r="S150" s="145">
        <f t="shared" si="15"/>
        <v>1</v>
      </c>
      <c r="T150" s="145">
        <f t="shared" si="16"/>
        <v>1</v>
      </c>
      <c r="U150" s="10">
        <f t="shared" si="14"/>
        <v>1</v>
      </c>
      <c r="V150" s="10">
        <f t="shared" si="17"/>
        <v>1</v>
      </c>
      <c r="W150" s="10">
        <f t="shared" si="18"/>
        <v>3</v>
      </c>
    </row>
    <row r="151" spans="1:23">
      <c r="A151" s="149" t="str">
        <f t="shared" si="13"/>
        <v/>
      </c>
      <c r="B151" s="16"/>
      <c r="C151" s="16"/>
      <c r="D151" s="16"/>
      <c r="E151" s="16"/>
      <c r="F151" s="16"/>
      <c r="G151" s="16"/>
      <c r="H151" s="16"/>
      <c r="I151" s="16"/>
      <c r="J151" s="150" t="str">
        <f>IFERROR(IF(COUNTIF(E151:I151,E151)+COUNTIF(E151:I151,F151)+COUNTIF(E151:I151,G151)+COUNTIF(E151:I151,H151)+COUNTIF(E151:I151,I151)-COUNT(E151:I151)&lt;&gt;0,"學生班級重複",IF(COUNT(E151:I151)=1,VLOOKUP(E151,'附件一之1-開班數'!$A$6:$B$65,2,0),IF(COUNT(E151:I151)=2,VLOOKUP(E151,'附件一之1-開班數'!$A$6:$B$65,2,0)&amp;"、"&amp;VLOOKUP(F151,'附件一之1-開班數'!$A$6:$B$65,2,0),IF(COUNT(E151:I151)=3,VLOOKUP(E151,'附件一之1-開班數'!$A$6:$B$65,2,0)&amp;"、"&amp;VLOOKUP(F151,'附件一之1-開班數'!$A$6:$B$65,2,0)&amp;"、"&amp;VLOOKUP(G151,'附件一之1-開班數'!$A$6:$B$65,2,0),IF(COUNT(E151:I151)=4,VLOOKUP(E151,'附件一之1-開班數'!$A$6:$B$65,2,0)&amp;"、"&amp;VLOOKUP(F151,'附件一之1-開班數'!$A$6:$B$65,2,0)&amp;"、"&amp;VLOOKUP(G151,'附件一之1-開班數'!$A$6:$B$65,2,0)&amp;"、"&amp;VLOOKUP(H151,'附件一之1-開班數'!$A$6:$B$65,2,0),IF(COUNT(E151:I151)=5,VLOOKUP(E151,'附件一之1-開班數'!$A$6:$B$65,2,0)&amp;"、"&amp;VLOOKUP(F151,'附件一之1-開班數'!$A$6:$B$65,2,0)&amp;"、"&amp;VLOOKUP(G151,'附件一之1-開班數'!$A$6:$B$65,2,0)&amp;"、"&amp;VLOOKUP(H151,'附件一之1-開班數'!$A$6:$B$65,2,0)&amp;"、"&amp;VLOOKUP(I151,'附件一之1-開班數'!$A$6:$B$65,2,0),IF(D151="","","學生無班級"))))))),"有班級不存在,或跳格輸入")</f>
        <v/>
      </c>
      <c r="K151" s="16"/>
      <c r="L151" s="16"/>
      <c r="M151" s="16"/>
      <c r="N151" s="16"/>
      <c r="O151" s="16"/>
      <c r="P151" s="16"/>
      <c r="Q151" s="16"/>
      <c r="R151" s="16"/>
      <c r="S151" s="145">
        <f t="shared" si="15"/>
        <v>1</v>
      </c>
      <c r="T151" s="145">
        <f t="shared" si="16"/>
        <v>1</v>
      </c>
      <c r="U151" s="10">
        <f t="shared" si="14"/>
        <v>1</v>
      </c>
      <c r="V151" s="10">
        <f t="shared" si="17"/>
        <v>1</v>
      </c>
      <c r="W151" s="10">
        <f t="shared" si="18"/>
        <v>3</v>
      </c>
    </row>
    <row r="152" spans="1:23">
      <c r="A152" s="149" t="str">
        <f t="shared" si="13"/>
        <v/>
      </c>
      <c r="B152" s="16"/>
      <c r="C152" s="16"/>
      <c r="D152" s="16"/>
      <c r="E152" s="16"/>
      <c r="F152" s="16"/>
      <c r="G152" s="16"/>
      <c r="H152" s="16"/>
      <c r="I152" s="16"/>
      <c r="J152" s="150" t="str">
        <f>IFERROR(IF(COUNTIF(E152:I152,E152)+COUNTIF(E152:I152,F152)+COUNTIF(E152:I152,G152)+COUNTIF(E152:I152,H152)+COUNTIF(E152:I152,I152)-COUNT(E152:I152)&lt;&gt;0,"學生班級重複",IF(COUNT(E152:I152)=1,VLOOKUP(E152,'附件一之1-開班數'!$A$6:$B$65,2,0),IF(COUNT(E152:I152)=2,VLOOKUP(E152,'附件一之1-開班數'!$A$6:$B$65,2,0)&amp;"、"&amp;VLOOKUP(F152,'附件一之1-開班數'!$A$6:$B$65,2,0),IF(COUNT(E152:I152)=3,VLOOKUP(E152,'附件一之1-開班數'!$A$6:$B$65,2,0)&amp;"、"&amp;VLOOKUP(F152,'附件一之1-開班數'!$A$6:$B$65,2,0)&amp;"、"&amp;VLOOKUP(G152,'附件一之1-開班數'!$A$6:$B$65,2,0),IF(COUNT(E152:I152)=4,VLOOKUP(E152,'附件一之1-開班數'!$A$6:$B$65,2,0)&amp;"、"&amp;VLOOKUP(F152,'附件一之1-開班數'!$A$6:$B$65,2,0)&amp;"、"&amp;VLOOKUP(G152,'附件一之1-開班數'!$A$6:$B$65,2,0)&amp;"、"&amp;VLOOKUP(H152,'附件一之1-開班數'!$A$6:$B$65,2,0),IF(COUNT(E152:I152)=5,VLOOKUP(E152,'附件一之1-開班數'!$A$6:$B$65,2,0)&amp;"、"&amp;VLOOKUP(F152,'附件一之1-開班數'!$A$6:$B$65,2,0)&amp;"、"&amp;VLOOKUP(G152,'附件一之1-開班數'!$A$6:$B$65,2,0)&amp;"、"&amp;VLOOKUP(H152,'附件一之1-開班數'!$A$6:$B$65,2,0)&amp;"、"&amp;VLOOKUP(I152,'附件一之1-開班數'!$A$6:$B$65,2,0),IF(D152="","","學生無班級"))))))),"有班級不存在,或跳格輸入")</f>
        <v/>
      </c>
      <c r="K152" s="16"/>
      <c r="L152" s="16"/>
      <c r="M152" s="16"/>
      <c r="N152" s="16"/>
      <c r="O152" s="16"/>
      <c r="P152" s="16"/>
      <c r="Q152" s="16"/>
      <c r="R152" s="16"/>
      <c r="S152" s="145">
        <f t="shared" si="15"/>
        <v>1</v>
      </c>
      <c r="T152" s="145">
        <f t="shared" si="16"/>
        <v>1</v>
      </c>
      <c r="U152" s="10">
        <f t="shared" si="14"/>
        <v>1</v>
      </c>
      <c r="V152" s="10">
        <f t="shared" si="17"/>
        <v>1</v>
      </c>
      <c r="W152" s="10">
        <f t="shared" si="18"/>
        <v>3</v>
      </c>
    </row>
    <row r="153" spans="1:23">
      <c r="A153" s="149" t="str">
        <f t="shared" si="13"/>
        <v/>
      </c>
      <c r="B153" s="16"/>
      <c r="C153" s="16"/>
      <c r="D153" s="16"/>
      <c r="E153" s="16"/>
      <c r="F153" s="16"/>
      <c r="G153" s="16"/>
      <c r="H153" s="16"/>
      <c r="I153" s="16"/>
      <c r="J153" s="150" t="str">
        <f>IFERROR(IF(COUNTIF(E153:I153,E153)+COUNTIF(E153:I153,F153)+COUNTIF(E153:I153,G153)+COUNTIF(E153:I153,H153)+COUNTIF(E153:I153,I153)-COUNT(E153:I153)&lt;&gt;0,"學生班級重複",IF(COUNT(E153:I153)=1,VLOOKUP(E153,'附件一之1-開班數'!$A$6:$B$65,2,0),IF(COUNT(E153:I153)=2,VLOOKUP(E153,'附件一之1-開班數'!$A$6:$B$65,2,0)&amp;"、"&amp;VLOOKUP(F153,'附件一之1-開班數'!$A$6:$B$65,2,0),IF(COUNT(E153:I153)=3,VLOOKUP(E153,'附件一之1-開班數'!$A$6:$B$65,2,0)&amp;"、"&amp;VLOOKUP(F153,'附件一之1-開班數'!$A$6:$B$65,2,0)&amp;"、"&amp;VLOOKUP(G153,'附件一之1-開班數'!$A$6:$B$65,2,0),IF(COUNT(E153:I153)=4,VLOOKUP(E153,'附件一之1-開班數'!$A$6:$B$65,2,0)&amp;"、"&amp;VLOOKUP(F153,'附件一之1-開班數'!$A$6:$B$65,2,0)&amp;"、"&amp;VLOOKUP(G153,'附件一之1-開班數'!$A$6:$B$65,2,0)&amp;"、"&amp;VLOOKUP(H153,'附件一之1-開班數'!$A$6:$B$65,2,0),IF(COUNT(E153:I153)=5,VLOOKUP(E153,'附件一之1-開班數'!$A$6:$B$65,2,0)&amp;"、"&amp;VLOOKUP(F153,'附件一之1-開班數'!$A$6:$B$65,2,0)&amp;"、"&amp;VLOOKUP(G153,'附件一之1-開班數'!$A$6:$B$65,2,0)&amp;"、"&amp;VLOOKUP(H153,'附件一之1-開班數'!$A$6:$B$65,2,0)&amp;"、"&amp;VLOOKUP(I153,'附件一之1-開班數'!$A$6:$B$65,2,0),IF(D153="","","學生無班級"))))))),"有班級不存在,或跳格輸入")</f>
        <v/>
      </c>
      <c r="K153" s="16"/>
      <c r="L153" s="16"/>
      <c r="M153" s="16"/>
      <c r="N153" s="16"/>
      <c r="O153" s="16"/>
      <c r="P153" s="16"/>
      <c r="Q153" s="16"/>
      <c r="R153" s="16"/>
      <c r="S153" s="145">
        <f t="shared" si="15"/>
        <v>1</v>
      </c>
      <c r="T153" s="145">
        <f t="shared" si="16"/>
        <v>1</v>
      </c>
      <c r="U153" s="10">
        <f t="shared" si="14"/>
        <v>1</v>
      </c>
      <c r="V153" s="10">
        <f t="shared" si="17"/>
        <v>1</v>
      </c>
      <c r="W153" s="10">
        <f t="shared" si="18"/>
        <v>3</v>
      </c>
    </row>
    <row r="154" spans="1:23">
      <c r="A154" s="149" t="str">
        <f t="shared" si="13"/>
        <v/>
      </c>
      <c r="B154" s="16"/>
      <c r="C154" s="16"/>
      <c r="D154" s="16"/>
      <c r="E154" s="16"/>
      <c r="F154" s="16"/>
      <c r="G154" s="16"/>
      <c r="H154" s="16"/>
      <c r="I154" s="16"/>
      <c r="J154" s="150" t="str">
        <f>IFERROR(IF(COUNTIF(E154:I154,E154)+COUNTIF(E154:I154,F154)+COUNTIF(E154:I154,G154)+COUNTIF(E154:I154,H154)+COUNTIF(E154:I154,I154)-COUNT(E154:I154)&lt;&gt;0,"學生班級重複",IF(COUNT(E154:I154)=1,VLOOKUP(E154,'附件一之1-開班數'!$A$6:$B$65,2,0),IF(COUNT(E154:I154)=2,VLOOKUP(E154,'附件一之1-開班數'!$A$6:$B$65,2,0)&amp;"、"&amp;VLOOKUP(F154,'附件一之1-開班數'!$A$6:$B$65,2,0),IF(COUNT(E154:I154)=3,VLOOKUP(E154,'附件一之1-開班數'!$A$6:$B$65,2,0)&amp;"、"&amp;VLOOKUP(F154,'附件一之1-開班數'!$A$6:$B$65,2,0)&amp;"、"&amp;VLOOKUP(G154,'附件一之1-開班數'!$A$6:$B$65,2,0),IF(COUNT(E154:I154)=4,VLOOKUP(E154,'附件一之1-開班數'!$A$6:$B$65,2,0)&amp;"、"&amp;VLOOKUP(F154,'附件一之1-開班數'!$A$6:$B$65,2,0)&amp;"、"&amp;VLOOKUP(G154,'附件一之1-開班數'!$A$6:$B$65,2,0)&amp;"、"&amp;VLOOKUP(H154,'附件一之1-開班數'!$A$6:$B$65,2,0),IF(COUNT(E154:I154)=5,VLOOKUP(E154,'附件一之1-開班數'!$A$6:$B$65,2,0)&amp;"、"&amp;VLOOKUP(F154,'附件一之1-開班數'!$A$6:$B$65,2,0)&amp;"、"&amp;VLOOKUP(G154,'附件一之1-開班數'!$A$6:$B$65,2,0)&amp;"、"&amp;VLOOKUP(H154,'附件一之1-開班數'!$A$6:$B$65,2,0)&amp;"、"&amp;VLOOKUP(I154,'附件一之1-開班數'!$A$6:$B$65,2,0),IF(D154="","","學生無班級"))))))),"有班級不存在,或跳格輸入")</f>
        <v/>
      </c>
      <c r="K154" s="16"/>
      <c r="L154" s="16"/>
      <c r="M154" s="16"/>
      <c r="N154" s="16"/>
      <c r="O154" s="16"/>
      <c r="P154" s="16"/>
      <c r="Q154" s="16"/>
      <c r="R154" s="16"/>
      <c r="S154" s="145">
        <f t="shared" si="15"/>
        <v>1</v>
      </c>
      <c r="T154" s="145">
        <f t="shared" si="16"/>
        <v>1</v>
      </c>
      <c r="U154" s="10">
        <f t="shared" si="14"/>
        <v>1</v>
      </c>
      <c r="V154" s="10">
        <f t="shared" si="17"/>
        <v>1</v>
      </c>
      <c r="W154" s="10">
        <f t="shared" si="18"/>
        <v>3</v>
      </c>
    </row>
    <row r="155" spans="1:23">
      <c r="A155" s="149" t="str">
        <f t="shared" si="13"/>
        <v/>
      </c>
      <c r="B155" s="16"/>
      <c r="C155" s="16"/>
      <c r="D155" s="16"/>
      <c r="E155" s="16"/>
      <c r="F155" s="16"/>
      <c r="G155" s="16"/>
      <c r="H155" s="16"/>
      <c r="I155" s="16"/>
      <c r="J155" s="150" t="str">
        <f>IFERROR(IF(COUNTIF(E155:I155,E155)+COUNTIF(E155:I155,F155)+COUNTIF(E155:I155,G155)+COUNTIF(E155:I155,H155)+COUNTIF(E155:I155,I155)-COUNT(E155:I155)&lt;&gt;0,"學生班級重複",IF(COUNT(E155:I155)=1,VLOOKUP(E155,'附件一之1-開班數'!$A$6:$B$65,2,0),IF(COUNT(E155:I155)=2,VLOOKUP(E155,'附件一之1-開班數'!$A$6:$B$65,2,0)&amp;"、"&amp;VLOOKUP(F155,'附件一之1-開班數'!$A$6:$B$65,2,0),IF(COUNT(E155:I155)=3,VLOOKUP(E155,'附件一之1-開班數'!$A$6:$B$65,2,0)&amp;"、"&amp;VLOOKUP(F155,'附件一之1-開班數'!$A$6:$B$65,2,0)&amp;"、"&amp;VLOOKUP(G155,'附件一之1-開班數'!$A$6:$B$65,2,0),IF(COUNT(E155:I155)=4,VLOOKUP(E155,'附件一之1-開班數'!$A$6:$B$65,2,0)&amp;"、"&amp;VLOOKUP(F155,'附件一之1-開班數'!$A$6:$B$65,2,0)&amp;"、"&amp;VLOOKUP(G155,'附件一之1-開班數'!$A$6:$B$65,2,0)&amp;"、"&amp;VLOOKUP(H155,'附件一之1-開班數'!$A$6:$B$65,2,0),IF(COUNT(E155:I155)=5,VLOOKUP(E155,'附件一之1-開班數'!$A$6:$B$65,2,0)&amp;"、"&amp;VLOOKUP(F155,'附件一之1-開班數'!$A$6:$B$65,2,0)&amp;"、"&amp;VLOOKUP(G155,'附件一之1-開班數'!$A$6:$B$65,2,0)&amp;"、"&amp;VLOOKUP(H155,'附件一之1-開班數'!$A$6:$B$65,2,0)&amp;"、"&amp;VLOOKUP(I155,'附件一之1-開班數'!$A$6:$B$65,2,0),IF(D155="","","學生無班級"))))))),"有班級不存在,或跳格輸入")</f>
        <v/>
      </c>
      <c r="K155" s="16"/>
      <c r="L155" s="16"/>
      <c r="M155" s="16"/>
      <c r="N155" s="16"/>
      <c r="O155" s="16"/>
      <c r="P155" s="16"/>
      <c r="Q155" s="16"/>
      <c r="R155" s="16"/>
      <c r="S155" s="145">
        <f t="shared" si="15"/>
        <v>1</v>
      </c>
      <c r="T155" s="145">
        <f t="shared" si="16"/>
        <v>1</v>
      </c>
      <c r="U155" s="10">
        <f t="shared" si="14"/>
        <v>1</v>
      </c>
      <c r="V155" s="10">
        <f t="shared" si="17"/>
        <v>1</v>
      </c>
      <c r="W155" s="10">
        <f t="shared" si="18"/>
        <v>3</v>
      </c>
    </row>
    <row r="156" spans="1:23">
      <c r="A156" s="149" t="str">
        <f t="shared" si="13"/>
        <v/>
      </c>
      <c r="B156" s="16"/>
      <c r="C156" s="16"/>
      <c r="D156" s="16"/>
      <c r="E156" s="16"/>
      <c r="F156" s="16"/>
      <c r="G156" s="16"/>
      <c r="H156" s="16"/>
      <c r="I156" s="16"/>
      <c r="J156" s="150" t="str">
        <f>IFERROR(IF(COUNTIF(E156:I156,E156)+COUNTIF(E156:I156,F156)+COUNTIF(E156:I156,G156)+COUNTIF(E156:I156,H156)+COUNTIF(E156:I156,I156)-COUNT(E156:I156)&lt;&gt;0,"學生班級重複",IF(COUNT(E156:I156)=1,VLOOKUP(E156,'附件一之1-開班數'!$A$6:$B$65,2,0),IF(COUNT(E156:I156)=2,VLOOKUP(E156,'附件一之1-開班數'!$A$6:$B$65,2,0)&amp;"、"&amp;VLOOKUP(F156,'附件一之1-開班數'!$A$6:$B$65,2,0),IF(COUNT(E156:I156)=3,VLOOKUP(E156,'附件一之1-開班數'!$A$6:$B$65,2,0)&amp;"、"&amp;VLOOKUP(F156,'附件一之1-開班數'!$A$6:$B$65,2,0)&amp;"、"&amp;VLOOKUP(G156,'附件一之1-開班數'!$A$6:$B$65,2,0),IF(COUNT(E156:I156)=4,VLOOKUP(E156,'附件一之1-開班數'!$A$6:$B$65,2,0)&amp;"、"&amp;VLOOKUP(F156,'附件一之1-開班數'!$A$6:$B$65,2,0)&amp;"、"&amp;VLOOKUP(G156,'附件一之1-開班數'!$A$6:$B$65,2,0)&amp;"、"&amp;VLOOKUP(H156,'附件一之1-開班數'!$A$6:$B$65,2,0),IF(COUNT(E156:I156)=5,VLOOKUP(E156,'附件一之1-開班數'!$A$6:$B$65,2,0)&amp;"、"&amp;VLOOKUP(F156,'附件一之1-開班數'!$A$6:$B$65,2,0)&amp;"、"&amp;VLOOKUP(G156,'附件一之1-開班數'!$A$6:$B$65,2,0)&amp;"、"&amp;VLOOKUP(H156,'附件一之1-開班數'!$A$6:$B$65,2,0)&amp;"、"&amp;VLOOKUP(I156,'附件一之1-開班數'!$A$6:$B$65,2,0),IF(D156="","","學生無班級"))))))),"有班級不存在,或跳格輸入")</f>
        <v/>
      </c>
      <c r="K156" s="16"/>
      <c r="L156" s="16"/>
      <c r="M156" s="16"/>
      <c r="N156" s="16"/>
      <c r="O156" s="16"/>
      <c r="P156" s="16"/>
      <c r="Q156" s="16"/>
      <c r="R156" s="16"/>
      <c r="S156" s="145">
        <f t="shared" si="15"/>
        <v>1</v>
      </c>
      <c r="T156" s="145">
        <f t="shared" si="16"/>
        <v>1</v>
      </c>
      <c r="U156" s="10">
        <f t="shared" si="14"/>
        <v>1</v>
      </c>
      <c r="V156" s="10">
        <f t="shared" si="17"/>
        <v>1</v>
      </c>
      <c r="W156" s="10">
        <f t="shared" si="18"/>
        <v>3</v>
      </c>
    </row>
    <row r="157" spans="1:23">
      <c r="A157" s="149" t="str">
        <f t="shared" si="13"/>
        <v/>
      </c>
      <c r="B157" s="16"/>
      <c r="C157" s="16"/>
      <c r="D157" s="16"/>
      <c r="E157" s="16"/>
      <c r="F157" s="16"/>
      <c r="G157" s="16"/>
      <c r="H157" s="16"/>
      <c r="I157" s="16"/>
      <c r="J157" s="150" t="str">
        <f>IFERROR(IF(COUNTIF(E157:I157,E157)+COUNTIF(E157:I157,F157)+COUNTIF(E157:I157,G157)+COUNTIF(E157:I157,H157)+COUNTIF(E157:I157,I157)-COUNT(E157:I157)&lt;&gt;0,"學生班級重複",IF(COUNT(E157:I157)=1,VLOOKUP(E157,'附件一之1-開班數'!$A$6:$B$65,2,0),IF(COUNT(E157:I157)=2,VLOOKUP(E157,'附件一之1-開班數'!$A$6:$B$65,2,0)&amp;"、"&amp;VLOOKUP(F157,'附件一之1-開班數'!$A$6:$B$65,2,0),IF(COUNT(E157:I157)=3,VLOOKUP(E157,'附件一之1-開班數'!$A$6:$B$65,2,0)&amp;"、"&amp;VLOOKUP(F157,'附件一之1-開班數'!$A$6:$B$65,2,0)&amp;"、"&amp;VLOOKUP(G157,'附件一之1-開班數'!$A$6:$B$65,2,0),IF(COUNT(E157:I157)=4,VLOOKUP(E157,'附件一之1-開班數'!$A$6:$B$65,2,0)&amp;"、"&amp;VLOOKUP(F157,'附件一之1-開班數'!$A$6:$B$65,2,0)&amp;"、"&amp;VLOOKUP(G157,'附件一之1-開班數'!$A$6:$B$65,2,0)&amp;"、"&amp;VLOOKUP(H157,'附件一之1-開班數'!$A$6:$B$65,2,0),IF(COUNT(E157:I157)=5,VLOOKUP(E157,'附件一之1-開班數'!$A$6:$B$65,2,0)&amp;"、"&amp;VLOOKUP(F157,'附件一之1-開班數'!$A$6:$B$65,2,0)&amp;"、"&amp;VLOOKUP(G157,'附件一之1-開班數'!$A$6:$B$65,2,0)&amp;"、"&amp;VLOOKUP(H157,'附件一之1-開班數'!$A$6:$B$65,2,0)&amp;"、"&amp;VLOOKUP(I157,'附件一之1-開班數'!$A$6:$B$65,2,0),IF(D157="","","學生無班級"))))))),"有班級不存在,或跳格輸入")</f>
        <v/>
      </c>
      <c r="K157" s="16"/>
      <c r="L157" s="16"/>
      <c r="M157" s="16"/>
      <c r="N157" s="16"/>
      <c r="O157" s="16"/>
      <c r="P157" s="16"/>
      <c r="Q157" s="16"/>
      <c r="R157" s="16"/>
      <c r="S157" s="145">
        <f t="shared" si="15"/>
        <v>1</v>
      </c>
      <c r="T157" s="145">
        <f t="shared" si="16"/>
        <v>1</v>
      </c>
      <c r="U157" s="10">
        <f t="shared" si="14"/>
        <v>1</v>
      </c>
      <c r="V157" s="10">
        <f t="shared" si="17"/>
        <v>1</v>
      </c>
      <c r="W157" s="10">
        <f t="shared" si="18"/>
        <v>3</v>
      </c>
    </row>
    <row r="158" spans="1:23">
      <c r="A158" s="149" t="str">
        <f t="shared" si="13"/>
        <v/>
      </c>
      <c r="B158" s="16"/>
      <c r="C158" s="16"/>
      <c r="D158" s="16"/>
      <c r="E158" s="16"/>
      <c r="F158" s="16"/>
      <c r="G158" s="16"/>
      <c r="H158" s="16"/>
      <c r="I158" s="16"/>
      <c r="J158" s="150" t="str">
        <f>IFERROR(IF(COUNTIF(E158:I158,E158)+COUNTIF(E158:I158,F158)+COUNTIF(E158:I158,G158)+COUNTIF(E158:I158,H158)+COUNTIF(E158:I158,I158)-COUNT(E158:I158)&lt;&gt;0,"學生班級重複",IF(COUNT(E158:I158)=1,VLOOKUP(E158,'附件一之1-開班數'!$A$6:$B$65,2,0),IF(COUNT(E158:I158)=2,VLOOKUP(E158,'附件一之1-開班數'!$A$6:$B$65,2,0)&amp;"、"&amp;VLOOKUP(F158,'附件一之1-開班數'!$A$6:$B$65,2,0),IF(COUNT(E158:I158)=3,VLOOKUP(E158,'附件一之1-開班數'!$A$6:$B$65,2,0)&amp;"、"&amp;VLOOKUP(F158,'附件一之1-開班數'!$A$6:$B$65,2,0)&amp;"、"&amp;VLOOKUP(G158,'附件一之1-開班數'!$A$6:$B$65,2,0),IF(COUNT(E158:I158)=4,VLOOKUP(E158,'附件一之1-開班數'!$A$6:$B$65,2,0)&amp;"、"&amp;VLOOKUP(F158,'附件一之1-開班數'!$A$6:$B$65,2,0)&amp;"、"&amp;VLOOKUP(G158,'附件一之1-開班數'!$A$6:$B$65,2,0)&amp;"、"&amp;VLOOKUP(H158,'附件一之1-開班數'!$A$6:$B$65,2,0),IF(COUNT(E158:I158)=5,VLOOKUP(E158,'附件一之1-開班數'!$A$6:$B$65,2,0)&amp;"、"&amp;VLOOKUP(F158,'附件一之1-開班數'!$A$6:$B$65,2,0)&amp;"、"&amp;VLOOKUP(G158,'附件一之1-開班數'!$A$6:$B$65,2,0)&amp;"、"&amp;VLOOKUP(H158,'附件一之1-開班數'!$A$6:$B$65,2,0)&amp;"、"&amp;VLOOKUP(I158,'附件一之1-開班數'!$A$6:$B$65,2,0),IF(D158="","","學生無班級"))))))),"有班級不存在,或跳格輸入")</f>
        <v/>
      </c>
      <c r="K158" s="16"/>
      <c r="L158" s="16"/>
      <c r="M158" s="16"/>
      <c r="N158" s="16"/>
      <c r="O158" s="16"/>
      <c r="P158" s="16"/>
      <c r="Q158" s="16"/>
      <c r="R158" s="16"/>
      <c r="S158" s="145">
        <f t="shared" si="15"/>
        <v>1</v>
      </c>
      <c r="T158" s="145">
        <f t="shared" si="16"/>
        <v>1</v>
      </c>
      <c r="U158" s="10">
        <f t="shared" si="14"/>
        <v>1</v>
      </c>
      <c r="V158" s="10">
        <f t="shared" si="17"/>
        <v>1</v>
      </c>
      <c r="W158" s="10">
        <f t="shared" si="18"/>
        <v>3</v>
      </c>
    </row>
    <row r="159" spans="1:23">
      <c r="A159" s="149" t="str">
        <f t="shared" si="13"/>
        <v/>
      </c>
      <c r="B159" s="16"/>
      <c r="C159" s="16"/>
      <c r="D159" s="16"/>
      <c r="E159" s="16"/>
      <c r="F159" s="16"/>
      <c r="G159" s="16"/>
      <c r="H159" s="16"/>
      <c r="I159" s="16"/>
      <c r="J159" s="150" t="str">
        <f>IFERROR(IF(COUNTIF(E159:I159,E159)+COUNTIF(E159:I159,F159)+COUNTIF(E159:I159,G159)+COUNTIF(E159:I159,H159)+COUNTIF(E159:I159,I159)-COUNT(E159:I159)&lt;&gt;0,"學生班級重複",IF(COUNT(E159:I159)=1,VLOOKUP(E159,'附件一之1-開班數'!$A$6:$B$65,2,0),IF(COUNT(E159:I159)=2,VLOOKUP(E159,'附件一之1-開班數'!$A$6:$B$65,2,0)&amp;"、"&amp;VLOOKUP(F159,'附件一之1-開班數'!$A$6:$B$65,2,0),IF(COUNT(E159:I159)=3,VLOOKUP(E159,'附件一之1-開班數'!$A$6:$B$65,2,0)&amp;"、"&amp;VLOOKUP(F159,'附件一之1-開班數'!$A$6:$B$65,2,0)&amp;"、"&amp;VLOOKUP(G159,'附件一之1-開班數'!$A$6:$B$65,2,0),IF(COUNT(E159:I159)=4,VLOOKUP(E159,'附件一之1-開班數'!$A$6:$B$65,2,0)&amp;"、"&amp;VLOOKUP(F159,'附件一之1-開班數'!$A$6:$B$65,2,0)&amp;"、"&amp;VLOOKUP(G159,'附件一之1-開班數'!$A$6:$B$65,2,0)&amp;"、"&amp;VLOOKUP(H159,'附件一之1-開班數'!$A$6:$B$65,2,0),IF(COUNT(E159:I159)=5,VLOOKUP(E159,'附件一之1-開班數'!$A$6:$B$65,2,0)&amp;"、"&amp;VLOOKUP(F159,'附件一之1-開班數'!$A$6:$B$65,2,0)&amp;"、"&amp;VLOOKUP(G159,'附件一之1-開班數'!$A$6:$B$65,2,0)&amp;"、"&amp;VLOOKUP(H159,'附件一之1-開班數'!$A$6:$B$65,2,0)&amp;"、"&amp;VLOOKUP(I159,'附件一之1-開班數'!$A$6:$B$65,2,0),IF(D159="","","學生無班級"))))))),"有班級不存在,或跳格輸入")</f>
        <v/>
      </c>
      <c r="K159" s="16"/>
      <c r="L159" s="16"/>
      <c r="M159" s="16"/>
      <c r="N159" s="16"/>
      <c r="O159" s="16"/>
      <c r="P159" s="16"/>
      <c r="Q159" s="16"/>
      <c r="R159" s="16"/>
      <c r="S159" s="145">
        <f t="shared" si="15"/>
        <v>1</v>
      </c>
      <c r="T159" s="145">
        <f t="shared" si="16"/>
        <v>1</v>
      </c>
      <c r="U159" s="10">
        <f t="shared" si="14"/>
        <v>1</v>
      </c>
      <c r="V159" s="10">
        <f t="shared" si="17"/>
        <v>1</v>
      </c>
      <c r="W159" s="10">
        <f t="shared" si="18"/>
        <v>3</v>
      </c>
    </row>
    <row r="160" spans="1:23">
      <c r="A160" s="149" t="str">
        <f t="shared" si="13"/>
        <v/>
      </c>
      <c r="B160" s="16"/>
      <c r="C160" s="16"/>
      <c r="D160" s="16"/>
      <c r="E160" s="16"/>
      <c r="F160" s="16"/>
      <c r="G160" s="16"/>
      <c r="H160" s="16"/>
      <c r="I160" s="16"/>
      <c r="J160" s="150" t="str">
        <f>IFERROR(IF(COUNTIF(E160:I160,E160)+COUNTIF(E160:I160,F160)+COUNTIF(E160:I160,G160)+COUNTIF(E160:I160,H160)+COUNTIF(E160:I160,I160)-COUNT(E160:I160)&lt;&gt;0,"學生班級重複",IF(COUNT(E160:I160)=1,VLOOKUP(E160,'附件一之1-開班數'!$A$6:$B$65,2,0),IF(COUNT(E160:I160)=2,VLOOKUP(E160,'附件一之1-開班數'!$A$6:$B$65,2,0)&amp;"、"&amp;VLOOKUP(F160,'附件一之1-開班數'!$A$6:$B$65,2,0),IF(COUNT(E160:I160)=3,VLOOKUP(E160,'附件一之1-開班數'!$A$6:$B$65,2,0)&amp;"、"&amp;VLOOKUP(F160,'附件一之1-開班數'!$A$6:$B$65,2,0)&amp;"、"&amp;VLOOKUP(G160,'附件一之1-開班數'!$A$6:$B$65,2,0),IF(COUNT(E160:I160)=4,VLOOKUP(E160,'附件一之1-開班數'!$A$6:$B$65,2,0)&amp;"、"&amp;VLOOKUP(F160,'附件一之1-開班數'!$A$6:$B$65,2,0)&amp;"、"&amp;VLOOKUP(G160,'附件一之1-開班數'!$A$6:$B$65,2,0)&amp;"、"&amp;VLOOKUP(H160,'附件一之1-開班數'!$A$6:$B$65,2,0),IF(COUNT(E160:I160)=5,VLOOKUP(E160,'附件一之1-開班數'!$A$6:$B$65,2,0)&amp;"、"&amp;VLOOKUP(F160,'附件一之1-開班數'!$A$6:$B$65,2,0)&amp;"、"&amp;VLOOKUP(G160,'附件一之1-開班數'!$A$6:$B$65,2,0)&amp;"、"&amp;VLOOKUP(H160,'附件一之1-開班數'!$A$6:$B$65,2,0)&amp;"、"&amp;VLOOKUP(I160,'附件一之1-開班數'!$A$6:$B$65,2,0),IF(D160="","","學生無班級"))))))),"有班級不存在,或跳格輸入")</f>
        <v/>
      </c>
      <c r="K160" s="16"/>
      <c r="L160" s="16"/>
      <c r="M160" s="16"/>
      <c r="N160" s="16"/>
      <c r="O160" s="16"/>
      <c r="P160" s="16"/>
      <c r="Q160" s="16"/>
      <c r="R160" s="16"/>
      <c r="S160" s="145">
        <f t="shared" si="15"/>
        <v>1</v>
      </c>
      <c r="T160" s="145">
        <f t="shared" si="16"/>
        <v>1</v>
      </c>
      <c r="U160" s="10">
        <f t="shared" si="14"/>
        <v>1</v>
      </c>
      <c r="V160" s="10">
        <f t="shared" si="17"/>
        <v>1</v>
      </c>
      <c r="W160" s="10">
        <f t="shared" si="18"/>
        <v>3</v>
      </c>
    </row>
    <row r="161" spans="1:23">
      <c r="A161" s="149" t="str">
        <f t="shared" si="13"/>
        <v/>
      </c>
      <c r="B161" s="16"/>
      <c r="C161" s="16"/>
      <c r="D161" s="16"/>
      <c r="E161" s="16"/>
      <c r="F161" s="16"/>
      <c r="G161" s="16"/>
      <c r="H161" s="16"/>
      <c r="I161" s="16"/>
      <c r="J161" s="150" t="str">
        <f>IFERROR(IF(COUNTIF(E161:I161,E161)+COUNTIF(E161:I161,F161)+COUNTIF(E161:I161,G161)+COUNTIF(E161:I161,H161)+COUNTIF(E161:I161,I161)-COUNT(E161:I161)&lt;&gt;0,"學生班級重複",IF(COUNT(E161:I161)=1,VLOOKUP(E161,'附件一之1-開班數'!$A$6:$B$65,2,0),IF(COUNT(E161:I161)=2,VLOOKUP(E161,'附件一之1-開班數'!$A$6:$B$65,2,0)&amp;"、"&amp;VLOOKUP(F161,'附件一之1-開班數'!$A$6:$B$65,2,0),IF(COUNT(E161:I161)=3,VLOOKUP(E161,'附件一之1-開班數'!$A$6:$B$65,2,0)&amp;"、"&amp;VLOOKUP(F161,'附件一之1-開班數'!$A$6:$B$65,2,0)&amp;"、"&amp;VLOOKUP(G161,'附件一之1-開班數'!$A$6:$B$65,2,0),IF(COUNT(E161:I161)=4,VLOOKUP(E161,'附件一之1-開班數'!$A$6:$B$65,2,0)&amp;"、"&amp;VLOOKUP(F161,'附件一之1-開班數'!$A$6:$B$65,2,0)&amp;"、"&amp;VLOOKUP(G161,'附件一之1-開班數'!$A$6:$B$65,2,0)&amp;"、"&amp;VLOOKUP(H161,'附件一之1-開班數'!$A$6:$B$65,2,0),IF(COUNT(E161:I161)=5,VLOOKUP(E161,'附件一之1-開班數'!$A$6:$B$65,2,0)&amp;"、"&amp;VLOOKUP(F161,'附件一之1-開班數'!$A$6:$B$65,2,0)&amp;"、"&amp;VLOOKUP(G161,'附件一之1-開班數'!$A$6:$B$65,2,0)&amp;"、"&amp;VLOOKUP(H161,'附件一之1-開班數'!$A$6:$B$65,2,0)&amp;"、"&amp;VLOOKUP(I161,'附件一之1-開班數'!$A$6:$B$65,2,0),IF(D161="","","學生無班級"))))))),"有班級不存在,或跳格輸入")</f>
        <v/>
      </c>
      <c r="K161" s="16"/>
      <c r="L161" s="16"/>
      <c r="M161" s="16"/>
      <c r="N161" s="16"/>
      <c r="O161" s="16"/>
      <c r="P161" s="16"/>
      <c r="Q161" s="16"/>
      <c r="R161" s="16"/>
      <c r="S161" s="145">
        <f t="shared" si="15"/>
        <v>1</v>
      </c>
      <c r="T161" s="145">
        <f t="shared" si="16"/>
        <v>1</v>
      </c>
      <c r="U161" s="10">
        <f t="shared" si="14"/>
        <v>1</v>
      </c>
      <c r="V161" s="10">
        <f t="shared" si="17"/>
        <v>1</v>
      </c>
      <c r="W161" s="10">
        <f t="shared" si="18"/>
        <v>3</v>
      </c>
    </row>
    <row r="162" spans="1:23">
      <c r="A162" s="149" t="str">
        <f t="shared" si="13"/>
        <v/>
      </c>
      <c r="B162" s="16"/>
      <c r="C162" s="16"/>
      <c r="D162" s="16"/>
      <c r="E162" s="16"/>
      <c r="F162" s="16"/>
      <c r="G162" s="16"/>
      <c r="H162" s="16"/>
      <c r="I162" s="16"/>
      <c r="J162" s="150" t="str">
        <f>IFERROR(IF(COUNTIF(E162:I162,E162)+COUNTIF(E162:I162,F162)+COUNTIF(E162:I162,G162)+COUNTIF(E162:I162,H162)+COUNTIF(E162:I162,I162)-COUNT(E162:I162)&lt;&gt;0,"學生班級重複",IF(COUNT(E162:I162)=1,VLOOKUP(E162,'附件一之1-開班數'!$A$6:$B$65,2,0),IF(COUNT(E162:I162)=2,VLOOKUP(E162,'附件一之1-開班數'!$A$6:$B$65,2,0)&amp;"、"&amp;VLOOKUP(F162,'附件一之1-開班數'!$A$6:$B$65,2,0),IF(COUNT(E162:I162)=3,VLOOKUP(E162,'附件一之1-開班數'!$A$6:$B$65,2,0)&amp;"、"&amp;VLOOKUP(F162,'附件一之1-開班數'!$A$6:$B$65,2,0)&amp;"、"&amp;VLOOKUP(G162,'附件一之1-開班數'!$A$6:$B$65,2,0),IF(COUNT(E162:I162)=4,VLOOKUP(E162,'附件一之1-開班數'!$A$6:$B$65,2,0)&amp;"、"&amp;VLOOKUP(F162,'附件一之1-開班數'!$A$6:$B$65,2,0)&amp;"、"&amp;VLOOKUP(G162,'附件一之1-開班數'!$A$6:$B$65,2,0)&amp;"、"&amp;VLOOKUP(H162,'附件一之1-開班數'!$A$6:$B$65,2,0),IF(COUNT(E162:I162)=5,VLOOKUP(E162,'附件一之1-開班數'!$A$6:$B$65,2,0)&amp;"、"&amp;VLOOKUP(F162,'附件一之1-開班數'!$A$6:$B$65,2,0)&amp;"、"&amp;VLOOKUP(G162,'附件一之1-開班數'!$A$6:$B$65,2,0)&amp;"、"&amp;VLOOKUP(H162,'附件一之1-開班數'!$A$6:$B$65,2,0)&amp;"、"&amp;VLOOKUP(I162,'附件一之1-開班數'!$A$6:$B$65,2,0),IF(D162="","","學生無班級"))))))),"有班級不存在,或跳格輸入")</f>
        <v/>
      </c>
      <c r="K162" s="16"/>
      <c r="L162" s="16"/>
      <c r="M162" s="16"/>
      <c r="N162" s="16"/>
      <c r="O162" s="16"/>
      <c r="P162" s="16"/>
      <c r="Q162" s="16"/>
      <c r="R162" s="16"/>
      <c r="S162" s="145">
        <f t="shared" si="15"/>
        <v>1</v>
      </c>
      <c r="T162" s="145">
        <f t="shared" si="16"/>
        <v>1</v>
      </c>
      <c r="U162" s="10">
        <f t="shared" si="14"/>
        <v>1</v>
      </c>
      <c r="V162" s="10">
        <f t="shared" si="17"/>
        <v>1</v>
      </c>
      <c r="W162" s="10">
        <f t="shared" si="18"/>
        <v>3</v>
      </c>
    </row>
    <row r="163" spans="1:23">
      <c r="A163" s="149" t="str">
        <f t="shared" si="13"/>
        <v/>
      </c>
      <c r="B163" s="16"/>
      <c r="C163" s="16"/>
      <c r="D163" s="16"/>
      <c r="E163" s="16"/>
      <c r="F163" s="16"/>
      <c r="G163" s="16"/>
      <c r="H163" s="16"/>
      <c r="I163" s="16"/>
      <c r="J163" s="150" t="str">
        <f>IFERROR(IF(COUNTIF(E163:I163,E163)+COUNTIF(E163:I163,F163)+COUNTIF(E163:I163,G163)+COUNTIF(E163:I163,H163)+COUNTIF(E163:I163,I163)-COUNT(E163:I163)&lt;&gt;0,"學生班級重複",IF(COUNT(E163:I163)=1,VLOOKUP(E163,'附件一之1-開班數'!$A$6:$B$65,2,0),IF(COUNT(E163:I163)=2,VLOOKUP(E163,'附件一之1-開班數'!$A$6:$B$65,2,0)&amp;"、"&amp;VLOOKUP(F163,'附件一之1-開班數'!$A$6:$B$65,2,0),IF(COUNT(E163:I163)=3,VLOOKUP(E163,'附件一之1-開班數'!$A$6:$B$65,2,0)&amp;"、"&amp;VLOOKUP(F163,'附件一之1-開班數'!$A$6:$B$65,2,0)&amp;"、"&amp;VLOOKUP(G163,'附件一之1-開班數'!$A$6:$B$65,2,0),IF(COUNT(E163:I163)=4,VLOOKUP(E163,'附件一之1-開班數'!$A$6:$B$65,2,0)&amp;"、"&amp;VLOOKUP(F163,'附件一之1-開班數'!$A$6:$B$65,2,0)&amp;"、"&amp;VLOOKUP(G163,'附件一之1-開班數'!$A$6:$B$65,2,0)&amp;"、"&amp;VLOOKUP(H163,'附件一之1-開班數'!$A$6:$B$65,2,0),IF(COUNT(E163:I163)=5,VLOOKUP(E163,'附件一之1-開班數'!$A$6:$B$65,2,0)&amp;"、"&amp;VLOOKUP(F163,'附件一之1-開班數'!$A$6:$B$65,2,0)&amp;"、"&amp;VLOOKUP(G163,'附件一之1-開班數'!$A$6:$B$65,2,0)&amp;"、"&amp;VLOOKUP(H163,'附件一之1-開班數'!$A$6:$B$65,2,0)&amp;"、"&amp;VLOOKUP(I163,'附件一之1-開班數'!$A$6:$B$65,2,0),IF(D163="","","學生無班級"))))))),"有班級不存在,或跳格輸入")</f>
        <v/>
      </c>
      <c r="K163" s="16"/>
      <c r="L163" s="16"/>
      <c r="M163" s="16"/>
      <c r="N163" s="16"/>
      <c r="O163" s="16"/>
      <c r="P163" s="16"/>
      <c r="Q163" s="16"/>
      <c r="R163" s="16"/>
      <c r="S163" s="145">
        <f t="shared" si="15"/>
        <v>1</v>
      </c>
      <c r="T163" s="145">
        <f t="shared" si="16"/>
        <v>1</v>
      </c>
      <c r="U163" s="10">
        <f t="shared" si="14"/>
        <v>1</v>
      </c>
      <c r="V163" s="10">
        <f t="shared" si="17"/>
        <v>1</v>
      </c>
      <c r="W163" s="10">
        <f t="shared" si="18"/>
        <v>3</v>
      </c>
    </row>
    <row r="164" spans="1:23">
      <c r="A164" s="149" t="str">
        <f t="shared" si="13"/>
        <v/>
      </c>
      <c r="B164" s="16"/>
      <c r="C164" s="16"/>
      <c r="D164" s="16"/>
      <c r="E164" s="16"/>
      <c r="F164" s="16"/>
      <c r="G164" s="16"/>
      <c r="H164" s="16"/>
      <c r="I164" s="16"/>
      <c r="J164" s="150" t="str">
        <f>IFERROR(IF(COUNTIF(E164:I164,E164)+COUNTIF(E164:I164,F164)+COUNTIF(E164:I164,G164)+COUNTIF(E164:I164,H164)+COUNTIF(E164:I164,I164)-COUNT(E164:I164)&lt;&gt;0,"學生班級重複",IF(COUNT(E164:I164)=1,VLOOKUP(E164,'附件一之1-開班數'!$A$6:$B$65,2,0),IF(COUNT(E164:I164)=2,VLOOKUP(E164,'附件一之1-開班數'!$A$6:$B$65,2,0)&amp;"、"&amp;VLOOKUP(F164,'附件一之1-開班數'!$A$6:$B$65,2,0),IF(COUNT(E164:I164)=3,VLOOKUP(E164,'附件一之1-開班數'!$A$6:$B$65,2,0)&amp;"、"&amp;VLOOKUP(F164,'附件一之1-開班數'!$A$6:$B$65,2,0)&amp;"、"&amp;VLOOKUP(G164,'附件一之1-開班數'!$A$6:$B$65,2,0),IF(COUNT(E164:I164)=4,VLOOKUP(E164,'附件一之1-開班數'!$A$6:$B$65,2,0)&amp;"、"&amp;VLOOKUP(F164,'附件一之1-開班數'!$A$6:$B$65,2,0)&amp;"、"&amp;VLOOKUP(G164,'附件一之1-開班數'!$A$6:$B$65,2,0)&amp;"、"&amp;VLOOKUP(H164,'附件一之1-開班數'!$A$6:$B$65,2,0),IF(COUNT(E164:I164)=5,VLOOKUP(E164,'附件一之1-開班數'!$A$6:$B$65,2,0)&amp;"、"&amp;VLOOKUP(F164,'附件一之1-開班數'!$A$6:$B$65,2,0)&amp;"、"&amp;VLOOKUP(G164,'附件一之1-開班數'!$A$6:$B$65,2,0)&amp;"、"&amp;VLOOKUP(H164,'附件一之1-開班數'!$A$6:$B$65,2,0)&amp;"、"&amp;VLOOKUP(I164,'附件一之1-開班數'!$A$6:$B$65,2,0),IF(D164="","","學生無班級"))))))),"有班級不存在,或跳格輸入")</f>
        <v/>
      </c>
      <c r="K164" s="16"/>
      <c r="L164" s="16"/>
      <c r="M164" s="16"/>
      <c r="N164" s="16"/>
      <c r="O164" s="16"/>
      <c r="P164" s="16"/>
      <c r="Q164" s="16"/>
      <c r="R164" s="16"/>
      <c r="S164" s="145">
        <f t="shared" si="15"/>
        <v>1</v>
      </c>
      <c r="T164" s="145">
        <f t="shared" si="16"/>
        <v>1</v>
      </c>
      <c r="U164" s="10">
        <f t="shared" si="14"/>
        <v>1</v>
      </c>
      <c r="V164" s="10">
        <f t="shared" si="17"/>
        <v>1</v>
      </c>
      <c r="W164" s="10">
        <f t="shared" si="18"/>
        <v>3</v>
      </c>
    </row>
    <row r="165" spans="1:23">
      <c r="A165" s="149" t="str">
        <f t="shared" si="13"/>
        <v/>
      </c>
      <c r="B165" s="16"/>
      <c r="C165" s="16"/>
      <c r="D165" s="16"/>
      <c r="E165" s="16"/>
      <c r="F165" s="16"/>
      <c r="G165" s="16"/>
      <c r="H165" s="16"/>
      <c r="I165" s="16"/>
      <c r="J165" s="150" t="str">
        <f>IFERROR(IF(COUNTIF(E165:I165,E165)+COUNTIF(E165:I165,F165)+COUNTIF(E165:I165,G165)+COUNTIF(E165:I165,H165)+COUNTIF(E165:I165,I165)-COUNT(E165:I165)&lt;&gt;0,"學生班級重複",IF(COUNT(E165:I165)=1,VLOOKUP(E165,'附件一之1-開班數'!$A$6:$B$65,2,0),IF(COUNT(E165:I165)=2,VLOOKUP(E165,'附件一之1-開班數'!$A$6:$B$65,2,0)&amp;"、"&amp;VLOOKUP(F165,'附件一之1-開班數'!$A$6:$B$65,2,0),IF(COUNT(E165:I165)=3,VLOOKUP(E165,'附件一之1-開班數'!$A$6:$B$65,2,0)&amp;"、"&amp;VLOOKUP(F165,'附件一之1-開班數'!$A$6:$B$65,2,0)&amp;"、"&amp;VLOOKUP(G165,'附件一之1-開班數'!$A$6:$B$65,2,0),IF(COUNT(E165:I165)=4,VLOOKUP(E165,'附件一之1-開班數'!$A$6:$B$65,2,0)&amp;"、"&amp;VLOOKUP(F165,'附件一之1-開班數'!$A$6:$B$65,2,0)&amp;"、"&amp;VLOOKUP(G165,'附件一之1-開班數'!$A$6:$B$65,2,0)&amp;"、"&amp;VLOOKUP(H165,'附件一之1-開班數'!$A$6:$B$65,2,0),IF(COUNT(E165:I165)=5,VLOOKUP(E165,'附件一之1-開班數'!$A$6:$B$65,2,0)&amp;"、"&amp;VLOOKUP(F165,'附件一之1-開班數'!$A$6:$B$65,2,0)&amp;"、"&amp;VLOOKUP(G165,'附件一之1-開班數'!$A$6:$B$65,2,0)&amp;"、"&amp;VLOOKUP(H165,'附件一之1-開班數'!$A$6:$B$65,2,0)&amp;"、"&amp;VLOOKUP(I165,'附件一之1-開班數'!$A$6:$B$65,2,0),IF(D165="","","學生無班級"))))))),"有班級不存在,或跳格輸入")</f>
        <v/>
      </c>
      <c r="K165" s="16"/>
      <c r="L165" s="16"/>
      <c r="M165" s="16"/>
      <c r="N165" s="16"/>
      <c r="O165" s="16"/>
      <c r="P165" s="16"/>
      <c r="Q165" s="16"/>
      <c r="R165" s="16"/>
      <c r="S165" s="145">
        <f t="shared" si="15"/>
        <v>1</v>
      </c>
      <c r="T165" s="145">
        <f t="shared" si="16"/>
        <v>1</v>
      </c>
      <c r="U165" s="10">
        <f t="shared" si="14"/>
        <v>1</v>
      </c>
      <c r="V165" s="10">
        <f t="shared" si="17"/>
        <v>1</v>
      </c>
      <c r="W165" s="10">
        <f t="shared" si="18"/>
        <v>3</v>
      </c>
    </row>
    <row r="166" spans="1:23">
      <c r="A166" s="149" t="str">
        <f t="shared" si="13"/>
        <v/>
      </c>
      <c r="B166" s="16"/>
      <c r="C166" s="16"/>
      <c r="D166" s="16"/>
      <c r="E166" s="16"/>
      <c r="F166" s="16"/>
      <c r="G166" s="16"/>
      <c r="H166" s="16"/>
      <c r="I166" s="16"/>
      <c r="J166" s="150" t="str">
        <f>IFERROR(IF(COUNTIF(E166:I166,E166)+COUNTIF(E166:I166,F166)+COUNTIF(E166:I166,G166)+COUNTIF(E166:I166,H166)+COUNTIF(E166:I166,I166)-COUNT(E166:I166)&lt;&gt;0,"學生班級重複",IF(COUNT(E166:I166)=1,VLOOKUP(E166,'附件一之1-開班數'!$A$6:$B$65,2,0),IF(COUNT(E166:I166)=2,VLOOKUP(E166,'附件一之1-開班數'!$A$6:$B$65,2,0)&amp;"、"&amp;VLOOKUP(F166,'附件一之1-開班數'!$A$6:$B$65,2,0),IF(COUNT(E166:I166)=3,VLOOKUP(E166,'附件一之1-開班數'!$A$6:$B$65,2,0)&amp;"、"&amp;VLOOKUP(F166,'附件一之1-開班數'!$A$6:$B$65,2,0)&amp;"、"&amp;VLOOKUP(G166,'附件一之1-開班數'!$A$6:$B$65,2,0),IF(COUNT(E166:I166)=4,VLOOKUP(E166,'附件一之1-開班數'!$A$6:$B$65,2,0)&amp;"、"&amp;VLOOKUP(F166,'附件一之1-開班數'!$A$6:$B$65,2,0)&amp;"、"&amp;VLOOKUP(G166,'附件一之1-開班數'!$A$6:$B$65,2,0)&amp;"、"&amp;VLOOKUP(H166,'附件一之1-開班數'!$A$6:$B$65,2,0),IF(COUNT(E166:I166)=5,VLOOKUP(E166,'附件一之1-開班數'!$A$6:$B$65,2,0)&amp;"、"&amp;VLOOKUP(F166,'附件一之1-開班數'!$A$6:$B$65,2,0)&amp;"、"&amp;VLOOKUP(G166,'附件一之1-開班數'!$A$6:$B$65,2,0)&amp;"、"&amp;VLOOKUP(H166,'附件一之1-開班數'!$A$6:$B$65,2,0)&amp;"、"&amp;VLOOKUP(I166,'附件一之1-開班數'!$A$6:$B$65,2,0),IF(D166="","","學生無班級"))))))),"有班級不存在,或跳格輸入")</f>
        <v/>
      </c>
      <c r="K166" s="16"/>
      <c r="L166" s="16"/>
      <c r="M166" s="16"/>
      <c r="N166" s="16"/>
      <c r="O166" s="16"/>
      <c r="P166" s="16"/>
      <c r="Q166" s="16"/>
      <c r="R166" s="16"/>
      <c r="S166" s="145">
        <f t="shared" si="15"/>
        <v>1</v>
      </c>
      <c r="T166" s="145">
        <f t="shared" si="16"/>
        <v>1</v>
      </c>
      <c r="U166" s="10">
        <f t="shared" si="14"/>
        <v>1</v>
      </c>
      <c r="V166" s="10">
        <f t="shared" si="17"/>
        <v>1</v>
      </c>
      <c r="W166" s="10">
        <f t="shared" si="18"/>
        <v>3</v>
      </c>
    </row>
    <row r="167" spans="1:23">
      <c r="A167" s="149" t="str">
        <f t="shared" si="13"/>
        <v/>
      </c>
      <c r="B167" s="16"/>
      <c r="C167" s="16"/>
      <c r="D167" s="16"/>
      <c r="E167" s="16"/>
      <c r="F167" s="16"/>
      <c r="G167" s="16"/>
      <c r="H167" s="16"/>
      <c r="I167" s="16"/>
      <c r="J167" s="150" t="str">
        <f>IFERROR(IF(COUNTIF(E167:I167,E167)+COUNTIF(E167:I167,F167)+COUNTIF(E167:I167,G167)+COUNTIF(E167:I167,H167)+COUNTIF(E167:I167,I167)-COUNT(E167:I167)&lt;&gt;0,"學生班級重複",IF(COUNT(E167:I167)=1,VLOOKUP(E167,'附件一之1-開班數'!$A$6:$B$65,2,0),IF(COUNT(E167:I167)=2,VLOOKUP(E167,'附件一之1-開班數'!$A$6:$B$65,2,0)&amp;"、"&amp;VLOOKUP(F167,'附件一之1-開班數'!$A$6:$B$65,2,0),IF(COUNT(E167:I167)=3,VLOOKUP(E167,'附件一之1-開班數'!$A$6:$B$65,2,0)&amp;"、"&amp;VLOOKUP(F167,'附件一之1-開班數'!$A$6:$B$65,2,0)&amp;"、"&amp;VLOOKUP(G167,'附件一之1-開班數'!$A$6:$B$65,2,0),IF(COUNT(E167:I167)=4,VLOOKUP(E167,'附件一之1-開班數'!$A$6:$B$65,2,0)&amp;"、"&amp;VLOOKUP(F167,'附件一之1-開班數'!$A$6:$B$65,2,0)&amp;"、"&amp;VLOOKUP(G167,'附件一之1-開班數'!$A$6:$B$65,2,0)&amp;"、"&amp;VLOOKUP(H167,'附件一之1-開班數'!$A$6:$B$65,2,0),IF(COUNT(E167:I167)=5,VLOOKUP(E167,'附件一之1-開班數'!$A$6:$B$65,2,0)&amp;"、"&amp;VLOOKUP(F167,'附件一之1-開班數'!$A$6:$B$65,2,0)&amp;"、"&amp;VLOOKUP(G167,'附件一之1-開班數'!$A$6:$B$65,2,0)&amp;"、"&amp;VLOOKUP(H167,'附件一之1-開班數'!$A$6:$B$65,2,0)&amp;"、"&amp;VLOOKUP(I167,'附件一之1-開班數'!$A$6:$B$65,2,0),IF(D167="","","學生無班級"))))))),"有班級不存在,或跳格輸入")</f>
        <v/>
      </c>
      <c r="K167" s="16"/>
      <c r="L167" s="16"/>
      <c r="M167" s="16"/>
      <c r="N167" s="16"/>
      <c r="O167" s="16"/>
      <c r="P167" s="16"/>
      <c r="Q167" s="16"/>
      <c r="R167" s="16"/>
      <c r="S167" s="145">
        <f t="shared" si="15"/>
        <v>1</v>
      </c>
      <c r="T167" s="145">
        <f t="shared" si="16"/>
        <v>1</v>
      </c>
      <c r="U167" s="10">
        <f t="shared" si="14"/>
        <v>1</v>
      </c>
      <c r="V167" s="10">
        <f t="shared" si="17"/>
        <v>1</v>
      </c>
      <c r="W167" s="10">
        <f t="shared" si="18"/>
        <v>3</v>
      </c>
    </row>
    <row r="168" spans="1:23">
      <c r="A168" s="149" t="str">
        <f t="shared" si="13"/>
        <v/>
      </c>
      <c r="B168" s="16"/>
      <c r="C168" s="16"/>
      <c r="D168" s="16"/>
      <c r="E168" s="16"/>
      <c r="F168" s="16"/>
      <c r="G168" s="16"/>
      <c r="H168" s="16"/>
      <c r="I168" s="16"/>
      <c r="J168" s="150" t="str">
        <f>IFERROR(IF(COUNTIF(E168:I168,E168)+COUNTIF(E168:I168,F168)+COUNTIF(E168:I168,G168)+COUNTIF(E168:I168,H168)+COUNTIF(E168:I168,I168)-COUNT(E168:I168)&lt;&gt;0,"學生班級重複",IF(COUNT(E168:I168)=1,VLOOKUP(E168,'附件一之1-開班數'!$A$6:$B$65,2,0),IF(COUNT(E168:I168)=2,VLOOKUP(E168,'附件一之1-開班數'!$A$6:$B$65,2,0)&amp;"、"&amp;VLOOKUP(F168,'附件一之1-開班數'!$A$6:$B$65,2,0),IF(COUNT(E168:I168)=3,VLOOKUP(E168,'附件一之1-開班數'!$A$6:$B$65,2,0)&amp;"、"&amp;VLOOKUP(F168,'附件一之1-開班數'!$A$6:$B$65,2,0)&amp;"、"&amp;VLOOKUP(G168,'附件一之1-開班數'!$A$6:$B$65,2,0),IF(COUNT(E168:I168)=4,VLOOKUP(E168,'附件一之1-開班數'!$A$6:$B$65,2,0)&amp;"、"&amp;VLOOKUP(F168,'附件一之1-開班數'!$A$6:$B$65,2,0)&amp;"、"&amp;VLOOKUP(G168,'附件一之1-開班數'!$A$6:$B$65,2,0)&amp;"、"&amp;VLOOKUP(H168,'附件一之1-開班數'!$A$6:$B$65,2,0),IF(COUNT(E168:I168)=5,VLOOKUP(E168,'附件一之1-開班數'!$A$6:$B$65,2,0)&amp;"、"&amp;VLOOKUP(F168,'附件一之1-開班數'!$A$6:$B$65,2,0)&amp;"、"&amp;VLOOKUP(G168,'附件一之1-開班數'!$A$6:$B$65,2,0)&amp;"、"&amp;VLOOKUP(H168,'附件一之1-開班數'!$A$6:$B$65,2,0)&amp;"、"&amp;VLOOKUP(I168,'附件一之1-開班數'!$A$6:$B$65,2,0),IF(D168="","","學生無班級"))))))),"有班級不存在,或跳格輸入")</f>
        <v/>
      </c>
      <c r="K168" s="16"/>
      <c r="L168" s="16"/>
      <c r="M168" s="16"/>
      <c r="N168" s="16"/>
      <c r="O168" s="16"/>
      <c r="P168" s="16"/>
      <c r="Q168" s="16"/>
      <c r="R168" s="16"/>
      <c r="S168" s="145">
        <f t="shared" si="15"/>
        <v>1</v>
      </c>
      <c r="T168" s="145">
        <f t="shared" si="16"/>
        <v>1</v>
      </c>
      <c r="U168" s="10">
        <f t="shared" si="14"/>
        <v>1</v>
      </c>
      <c r="V168" s="10">
        <f t="shared" si="17"/>
        <v>1</v>
      </c>
      <c r="W168" s="10">
        <f t="shared" si="18"/>
        <v>3</v>
      </c>
    </row>
    <row r="169" spans="1:23">
      <c r="A169" s="149" t="str">
        <f t="shared" si="13"/>
        <v/>
      </c>
      <c r="B169" s="16"/>
      <c r="C169" s="16"/>
      <c r="D169" s="16"/>
      <c r="E169" s="16"/>
      <c r="F169" s="16"/>
      <c r="G169" s="16"/>
      <c r="H169" s="16"/>
      <c r="I169" s="16"/>
      <c r="J169" s="150" t="str">
        <f>IFERROR(IF(COUNTIF(E169:I169,E169)+COUNTIF(E169:I169,F169)+COUNTIF(E169:I169,G169)+COUNTIF(E169:I169,H169)+COUNTIF(E169:I169,I169)-COUNT(E169:I169)&lt;&gt;0,"學生班級重複",IF(COUNT(E169:I169)=1,VLOOKUP(E169,'附件一之1-開班數'!$A$6:$B$65,2,0),IF(COUNT(E169:I169)=2,VLOOKUP(E169,'附件一之1-開班數'!$A$6:$B$65,2,0)&amp;"、"&amp;VLOOKUP(F169,'附件一之1-開班數'!$A$6:$B$65,2,0),IF(COUNT(E169:I169)=3,VLOOKUP(E169,'附件一之1-開班數'!$A$6:$B$65,2,0)&amp;"、"&amp;VLOOKUP(F169,'附件一之1-開班數'!$A$6:$B$65,2,0)&amp;"、"&amp;VLOOKUP(G169,'附件一之1-開班數'!$A$6:$B$65,2,0),IF(COUNT(E169:I169)=4,VLOOKUP(E169,'附件一之1-開班數'!$A$6:$B$65,2,0)&amp;"、"&amp;VLOOKUP(F169,'附件一之1-開班數'!$A$6:$B$65,2,0)&amp;"、"&amp;VLOOKUP(G169,'附件一之1-開班數'!$A$6:$B$65,2,0)&amp;"、"&amp;VLOOKUP(H169,'附件一之1-開班數'!$A$6:$B$65,2,0),IF(COUNT(E169:I169)=5,VLOOKUP(E169,'附件一之1-開班數'!$A$6:$B$65,2,0)&amp;"、"&amp;VLOOKUP(F169,'附件一之1-開班數'!$A$6:$B$65,2,0)&amp;"、"&amp;VLOOKUP(G169,'附件一之1-開班數'!$A$6:$B$65,2,0)&amp;"、"&amp;VLOOKUP(H169,'附件一之1-開班數'!$A$6:$B$65,2,0)&amp;"、"&amp;VLOOKUP(I169,'附件一之1-開班數'!$A$6:$B$65,2,0),IF(D169="","","學生無班級"))))))),"有班級不存在,或跳格輸入")</f>
        <v/>
      </c>
      <c r="K169" s="16"/>
      <c r="L169" s="16"/>
      <c r="M169" s="16"/>
      <c r="N169" s="16"/>
      <c r="O169" s="16"/>
      <c r="P169" s="16"/>
      <c r="Q169" s="16"/>
      <c r="R169" s="16"/>
      <c r="S169" s="145">
        <f t="shared" si="15"/>
        <v>1</v>
      </c>
      <c r="T169" s="145">
        <f t="shared" si="16"/>
        <v>1</v>
      </c>
      <c r="U169" s="10">
        <f t="shared" si="14"/>
        <v>1</v>
      </c>
      <c r="V169" s="10">
        <f t="shared" si="17"/>
        <v>1</v>
      </c>
      <c r="W169" s="10">
        <f t="shared" si="18"/>
        <v>3</v>
      </c>
    </row>
    <row r="170" spans="1:23">
      <c r="A170" s="149" t="str">
        <f t="shared" si="13"/>
        <v/>
      </c>
      <c r="B170" s="16"/>
      <c r="C170" s="16"/>
      <c r="D170" s="16"/>
      <c r="E170" s="16"/>
      <c r="F170" s="16"/>
      <c r="G170" s="16"/>
      <c r="H170" s="16"/>
      <c r="I170" s="16"/>
      <c r="J170" s="150" t="str">
        <f>IFERROR(IF(COUNTIF(E170:I170,E170)+COUNTIF(E170:I170,F170)+COUNTIF(E170:I170,G170)+COUNTIF(E170:I170,H170)+COUNTIF(E170:I170,I170)-COUNT(E170:I170)&lt;&gt;0,"學生班級重複",IF(COUNT(E170:I170)=1,VLOOKUP(E170,'附件一之1-開班數'!$A$6:$B$65,2,0),IF(COUNT(E170:I170)=2,VLOOKUP(E170,'附件一之1-開班數'!$A$6:$B$65,2,0)&amp;"、"&amp;VLOOKUP(F170,'附件一之1-開班數'!$A$6:$B$65,2,0),IF(COUNT(E170:I170)=3,VLOOKUP(E170,'附件一之1-開班數'!$A$6:$B$65,2,0)&amp;"、"&amp;VLOOKUP(F170,'附件一之1-開班數'!$A$6:$B$65,2,0)&amp;"、"&amp;VLOOKUP(G170,'附件一之1-開班數'!$A$6:$B$65,2,0),IF(COUNT(E170:I170)=4,VLOOKUP(E170,'附件一之1-開班數'!$A$6:$B$65,2,0)&amp;"、"&amp;VLOOKUP(F170,'附件一之1-開班數'!$A$6:$B$65,2,0)&amp;"、"&amp;VLOOKUP(G170,'附件一之1-開班數'!$A$6:$B$65,2,0)&amp;"、"&amp;VLOOKUP(H170,'附件一之1-開班數'!$A$6:$B$65,2,0),IF(COUNT(E170:I170)=5,VLOOKUP(E170,'附件一之1-開班數'!$A$6:$B$65,2,0)&amp;"、"&amp;VLOOKUP(F170,'附件一之1-開班數'!$A$6:$B$65,2,0)&amp;"、"&amp;VLOOKUP(G170,'附件一之1-開班數'!$A$6:$B$65,2,0)&amp;"、"&amp;VLOOKUP(H170,'附件一之1-開班數'!$A$6:$B$65,2,0)&amp;"、"&amp;VLOOKUP(I170,'附件一之1-開班數'!$A$6:$B$65,2,0),IF(D170="","","學生無班級"))))))),"有班級不存在,或跳格輸入")</f>
        <v/>
      </c>
      <c r="K170" s="16"/>
      <c r="L170" s="16"/>
      <c r="M170" s="16"/>
      <c r="N170" s="16"/>
      <c r="O170" s="16"/>
      <c r="P170" s="16"/>
      <c r="Q170" s="16"/>
      <c r="R170" s="16"/>
      <c r="S170" s="145">
        <f t="shared" si="15"/>
        <v>1</v>
      </c>
      <c r="T170" s="145">
        <f t="shared" si="16"/>
        <v>1</v>
      </c>
      <c r="U170" s="10">
        <f t="shared" si="14"/>
        <v>1</v>
      </c>
      <c r="V170" s="10">
        <f t="shared" si="17"/>
        <v>1</v>
      </c>
      <c r="W170" s="10">
        <f t="shared" si="18"/>
        <v>3</v>
      </c>
    </row>
    <row r="171" spans="1:23">
      <c r="A171" s="149" t="str">
        <f t="shared" si="13"/>
        <v/>
      </c>
      <c r="B171" s="16"/>
      <c r="C171" s="16"/>
      <c r="D171" s="16"/>
      <c r="E171" s="16"/>
      <c r="F171" s="16"/>
      <c r="G171" s="16"/>
      <c r="H171" s="16"/>
      <c r="I171" s="16"/>
      <c r="J171" s="150" t="str">
        <f>IFERROR(IF(COUNTIF(E171:I171,E171)+COUNTIF(E171:I171,F171)+COUNTIF(E171:I171,G171)+COUNTIF(E171:I171,H171)+COUNTIF(E171:I171,I171)-COUNT(E171:I171)&lt;&gt;0,"學生班級重複",IF(COUNT(E171:I171)=1,VLOOKUP(E171,'附件一之1-開班數'!$A$6:$B$65,2,0),IF(COUNT(E171:I171)=2,VLOOKUP(E171,'附件一之1-開班數'!$A$6:$B$65,2,0)&amp;"、"&amp;VLOOKUP(F171,'附件一之1-開班數'!$A$6:$B$65,2,0),IF(COUNT(E171:I171)=3,VLOOKUP(E171,'附件一之1-開班數'!$A$6:$B$65,2,0)&amp;"、"&amp;VLOOKUP(F171,'附件一之1-開班數'!$A$6:$B$65,2,0)&amp;"、"&amp;VLOOKUP(G171,'附件一之1-開班數'!$A$6:$B$65,2,0),IF(COUNT(E171:I171)=4,VLOOKUP(E171,'附件一之1-開班數'!$A$6:$B$65,2,0)&amp;"、"&amp;VLOOKUP(F171,'附件一之1-開班數'!$A$6:$B$65,2,0)&amp;"、"&amp;VLOOKUP(G171,'附件一之1-開班數'!$A$6:$B$65,2,0)&amp;"、"&amp;VLOOKUP(H171,'附件一之1-開班數'!$A$6:$B$65,2,0),IF(COUNT(E171:I171)=5,VLOOKUP(E171,'附件一之1-開班數'!$A$6:$B$65,2,0)&amp;"、"&amp;VLOOKUP(F171,'附件一之1-開班數'!$A$6:$B$65,2,0)&amp;"、"&amp;VLOOKUP(G171,'附件一之1-開班數'!$A$6:$B$65,2,0)&amp;"、"&amp;VLOOKUP(H171,'附件一之1-開班數'!$A$6:$B$65,2,0)&amp;"、"&amp;VLOOKUP(I171,'附件一之1-開班數'!$A$6:$B$65,2,0),IF(D171="","","學生無班級"))))))),"有班級不存在,或跳格輸入")</f>
        <v/>
      </c>
      <c r="K171" s="16"/>
      <c r="L171" s="16"/>
      <c r="M171" s="16"/>
      <c r="N171" s="16"/>
      <c r="O171" s="16"/>
      <c r="P171" s="16"/>
      <c r="Q171" s="16"/>
      <c r="R171" s="16"/>
      <c r="S171" s="145">
        <f t="shared" si="15"/>
        <v>1</v>
      </c>
      <c r="T171" s="145">
        <f t="shared" si="16"/>
        <v>1</v>
      </c>
      <c r="U171" s="10">
        <f t="shared" si="14"/>
        <v>1</v>
      </c>
      <c r="V171" s="10">
        <f t="shared" si="17"/>
        <v>1</v>
      </c>
      <c r="W171" s="10">
        <f t="shared" si="18"/>
        <v>3</v>
      </c>
    </row>
    <row r="172" spans="1:23">
      <c r="A172" s="149" t="str">
        <f t="shared" si="13"/>
        <v/>
      </c>
      <c r="B172" s="16"/>
      <c r="C172" s="16"/>
      <c r="D172" s="16"/>
      <c r="E172" s="16"/>
      <c r="F172" s="16"/>
      <c r="G172" s="16"/>
      <c r="H172" s="16"/>
      <c r="I172" s="16"/>
      <c r="J172" s="150" t="str">
        <f>IFERROR(IF(COUNTIF(E172:I172,E172)+COUNTIF(E172:I172,F172)+COUNTIF(E172:I172,G172)+COUNTIF(E172:I172,H172)+COUNTIF(E172:I172,I172)-COUNT(E172:I172)&lt;&gt;0,"學生班級重複",IF(COUNT(E172:I172)=1,VLOOKUP(E172,'附件一之1-開班數'!$A$6:$B$65,2,0),IF(COUNT(E172:I172)=2,VLOOKUP(E172,'附件一之1-開班數'!$A$6:$B$65,2,0)&amp;"、"&amp;VLOOKUP(F172,'附件一之1-開班數'!$A$6:$B$65,2,0),IF(COUNT(E172:I172)=3,VLOOKUP(E172,'附件一之1-開班數'!$A$6:$B$65,2,0)&amp;"、"&amp;VLOOKUP(F172,'附件一之1-開班數'!$A$6:$B$65,2,0)&amp;"、"&amp;VLOOKUP(G172,'附件一之1-開班數'!$A$6:$B$65,2,0),IF(COUNT(E172:I172)=4,VLOOKUP(E172,'附件一之1-開班數'!$A$6:$B$65,2,0)&amp;"、"&amp;VLOOKUP(F172,'附件一之1-開班數'!$A$6:$B$65,2,0)&amp;"、"&amp;VLOOKUP(G172,'附件一之1-開班數'!$A$6:$B$65,2,0)&amp;"、"&amp;VLOOKUP(H172,'附件一之1-開班數'!$A$6:$B$65,2,0),IF(COUNT(E172:I172)=5,VLOOKUP(E172,'附件一之1-開班數'!$A$6:$B$65,2,0)&amp;"、"&amp;VLOOKUP(F172,'附件一之1-開班數'!$A$6:$B$65,2,0)&amp;"、"&amp;VLOOKUP(G172,'附件一之1-開班數'!$A$6:$B$65,2,0)&amp;"、"&amp;VLOOKUP(H172,'附件一之1-開班數'!$A$6:$B$65,2,0)&amp;"、"&amp;VLOOKUP(I172,'附件一之1-開班數'!$A$6:$B$65,2,0),IF(D172="","","學生無班級"))))))),"有班級不存在,或跳格輸入")</f>
        <v/>
      </c>
      <c r="K172" s="16"/>
      <c r="L172" s="16"/>
      <c r="M172" s="16"/>
      <c r="N172" s="16"/>
      <c r="O172" s="16"/>
      <c r="P172" s="16"/>
      <c r="Q172" s="16"/>
      <c r="R172" s="16"/>
      <c r="S172" s="145">
        <f t="shared" si="15"/>
        <v>1</v>
      </c>
      <c r="T172" s="145">
        <f t="shared" si="16"/>
        <v>1</v>
      </c>
      <c r="U172" s="10">
        <f t="shared" si="14"/>
        <v>1</v>
      </c>
      <c r="V172" s="10">
        <f t="shared" si="17"/>
        <v>1</v>
      </c>
      <c r="W172" s="10">
        <f t="shared" si="18"/>
        <v>3</v>
      </c>
    </row>
    <row r="173" spans="1:23">
      <c r="A173" s="149" t="str">
        <f t="shared" si="13"/>
        <v/>
      </c>
      <c r="B173" s="16"/>
      <c r="C173" s="16"/>
      <c r="D173" s="16"/>
      <c r="E173" s="16"/>
      <c r="F173" s="16"/>
      <c r="G173" s="16"/>
      <c r="H173" s="16"/>
      <c r="I173" s="16"/>
      <c r="J173" s="150" t="str">
        <f>IFERROR(IF(COUNTIF(E173:I173,E173)+COUNTIF(E173:I173,F173)+COUNTIF(E173:I173,G173)+COUNTIF(E173:I173,H173)+COUNTIF(E173:I173,I173)-COUNT(E173:I173)&lt;&gt;0,"學生班級重複",IF(COUNT(E173:I173)=1,VLOOKUP(E173,'附件一之1-開班數'!$A$6:$B$65,2,0),IF(COUNT(E173:I173)=2,VLOOKUP(E173,'附件一之1-開班數'!$A$6:$B$65,2,0)&amp;"、"&amp;VLOOKUP(F173,'附件一之1-開班數'!$A$6:$B$65,2,0),IF(COUNT(E173:I173)=3,VLOOKUP(E173,'附件一之1-開班數'!$A$6:$B$65,2,0)&amp;"、"&amp;VLOOKUP(F173,'附件一之1-開班數'!$A$6:$B$65,2,0)&amp;"、"&amp;VLOOKUP(G173,'附件一之1-開班數'!$A$6:$B$65,2,0),IF(COUNT(E173:I173)=4,VLOOKUP(E173,'附件一之1-開班數'!$A$6:$B$65,2,0)&amp;"、"&amp;VLOOKUP(F173,'附件一之1-開班數'!$A$6:$B$65,2,0)&amp;"、"&amp;VLOOKUP(G173,'附件一之1-開班數'!$A$6:$B$65,2,0)&amp;"、"&amp;VLOOKUP(H173,'附件一之1-開班數'!$A$6:$B$65,2,0),IF(COUNT(E173:I173)=5,VLOOKUP(E173,'附件一之1-開班數'!$A$6:$B$65,2,0)&amp;"、"&amp;VLOOKUP(F173,'附件一之1-開班數'!$A$6:$B$65,2,0)&amp;"、"&amp;VLOOKUP(G173,'附件一之1-開班數'!$A$6:$B$65,2,0)&amp;"、"&amp;VLOOKUP(H173,'附件一之1-開班數'!$A$6:$B$65,2,0)&amp;"、"&amp;VLOOKUP(I173,'附件一之1-開班數'!$A$6:$B$65,2,0),IF(D173="","","學生無班級"))))))),"有班級不存在,或跳格輸入")</f>
        <v/>
      </c>
      <c r="K173" s="16"/>
      <c r="L173" s="16"/>
      <c r="M173" s="16"/>
      <c r="N173" s="16"/>
      <c r="O173" s="16"/>
      <c r="P173" s="16"/>
      <c r="Q173" s="16"/>
      <c r="R173" s="16"/>
      <c r="S173" s="145">
        <f t="shared" si="15"/>
        <v>1</v>
      </c>
      <c r="T173" s="145">
        <f t="shared" si="16"/>
        <v>1</v>
      </c>
      <c r="U173" s="10">
        <f t="shared" si="14"/>
        <v>1</v>
      </c>
      <c r="V173" s="10">
        <f t="shared" si="17"/>
        <v>1</v>
      </c>
      <c r="W173" s="10">
        <f t="shared" si="18"/>
        <v>3</v>
      </c>
    </row>
    <row r="174" spans="1:23">
      <c r="A174" s="149" t="str">
        <f t="shared" si="13"/>
        <v/>
      </c>
      <c r="B174" s="16"/>
      <c r="C174" s="16"/>
      <c r="D174" s="16"/>
      <c r="E174" s="16"/>
      <c r="F174" s="16"/>
      <c r="G174" s="16"/>
      <c r="H174" s="16"/>
      <c r="I174" s="16"/>
      <c r="J174" s="150" t="str">
        <f>IFERROR(IF(COUNTIF(E174:I174,E174)+COUNTIF(E174:I174,F174)+COUNTIF(E174:I174,G174)+COUNTIF(E174:I174,H174)+COUNTIF(E174:I174,I174)-COUNT(E174:I174)&lt;&gt;0,"學生班級重複",IF(COUNT(E174:I174)=1,VLOOKUP(E174,'附件一之1-開班數'!$A$6:$B$65,2,0),IF(COUNT(E174:I174)=2,VLOOKUP(E174,'附件一之1-開班數'!$A$6:$B$65,2,0)&amp;"、"&amp;VLOOKUP(F174,'附件一之1-開班數'!$A$6:$B$65,2,0),IF(COUNT(E174:I174)=3,VLOOKUP(E174,'附件一之1-開班數'!$A$6:$B$65,2,0)&amp;"、"&amp;VLOOKUP(F174,'附件一之1-開班數'!$A$6:$B$65,2,0)&amp;"、"&amp;VLOOKUP(G174,'附件一之1-開班數'!$A$6:$B$65,2,0),IF(COUNT(E174:I174)=4,VLOOKUP(E174,'附件一之1-開班數'!$A$6:$B$65,2,0)&amp;"、"&amp;VLOOKUP(F174,'附件一之1-開班數'!$A$6:$B$65,2,0)&amp;"、"&amp;VLOOKUP(G174,'附件一之1-開班數'!$A$6:$B$65,2,0)&amp;"、"&amp;VLOOKUP(H174,'附件一之1-開班數'!$A$6:$B$65,2,0),IF(COUNT(E174:I174)=5,VLOOKUP(E174,'附件一之1-開班數'!$A$6:$B$65,2,0)&amp;"、"&amp;VLOOKUP(F174,'附件一之1-開班數'!$A$6:$B$65,2,0)&amp;"、"&amp;VLOOKUP(G174,'附件一之1-開班數'!$A$6:$B$65,2,0)&amp;"、"&amp;VLOOKUP(H174,'附件一之1-開班數'!$A$6:$B$65,2,0)&amp;"、"&amp;VLOOKUP(I174,'附件一之1-開班數'!$A$6:$B$65,2,0),IF(D174="","","學生無班級"))))))),"有班級不存在,或跳格輸入")</f>
        <v/>
      </c>
      <c r="K174" s="16"/>
      <c r="L174" s="16"/>
      <c r="M174" s="16"/>
      <c r="N174" s="16"/>
      <c r="O174" s="16"/>
      <c r="P174" s="16"/>
      <c r="Q174" s="16"/>
      <c r="R174" s="16"/>
      <c r="S174" s="145">
        <f t="shared" si="15"/>
        <v>1</v>
      </c>
      <c r="T174" s="145">
        <f t="shared" si="16"/>
        <v>1</v>
      </c>
      <c r="U174" s="10">
        <f t="shared" si="14"/>
        <v>1</v>
      </c>
      <c r="V174" s="10">
        <f t="shared" si="17"/>
        <v>1</v>
      </c>
      <c r="W174" s="10">
        <f t="shared" si="18"/>
        <v>3</v>
      </c>
    </row>
    <row r="175" spans="1:23">
      <c r="A175" s="149" t="str">
        <f t="shared" si="13"/>
        <v/>
      </c>
      <c r="B175" s="16"/>
      <c r="C175" s="16"/>
      <c r="D175" s="16"/>
      <c r="E175" s="16"/>
      <c r="F175" s="16"/>
      <c r="G175" s="16"/>
      <c r="H175" s="16"/>
      <c r="I175" s="16"/>
      <c r="J175" s="150" t="str">
        <f>IFERROR(IF(COUNTIF(E175:I175,E175)+COUNTIF(E175:I175,F175)+COUNTIF(E175:I175,G175)+COUNTIF(E175:I175,H175)+COUNTIF(E175:I175,I175)-COUNT(E175:I175)&lt;&gt;0,"學生班級重複",IF(COUNT(E175:I175)=1,VLOOKUP(E175,'附件一之1-開班數'!$A$6:$B$65,2,0),IF(COUNT(E175:I175)=2,VLOOKUP(E175,'附件一之1-開班數'!$A$6:$B$65,2,0)&amp;"、"&amp;VLOOKUP(F175,'附件一之1-開班數'!$A$6:$B$65,2,0),IF(COUNT(E175:I175)=3,VLOOKUP(E175,'附件一之1-開班數'!$A$6:$B$65,2,0)&amp;"、"&amp;VLOOKUP(F175,'附件一之1-開班數'!$A$6:$B$65,2,0)&amp;"、"&amp;VLOOKUP(G175,'附件一之1-開班數'!$A$6:$B$65,2,0),IF(COUNT(E175:I175)=4,VLOOKUP(E175,'附件一之1-開班數'!$A$6:$B$65,2,0)&amp;"、"&amp;VLOOKUP(F175,'附件一之1-開班數'!$A$6:$B$65,2,0)&amp;"、"&amp;VLOOKUP(G175,'附件一之1-開班數'!$A$6:$B$65,2,0)&amp;"、"&amp;VLOOKUP(H175,'附件一之1-開班數'!$A$6:$B$65,2,0),IF(COUNT(E175:I175)=5,VLOOKUP(E175,'附件一之1-開班數'!$A$6:$B$65,2,0)&amp;"、"&amp;VLOOKUP(F175,'附件一之1-開班數'!$A$6:$B$65,2,0)&amp;"、"&amp;VLOOKUP(G175,'附件一之1-開班數'!$A$6:$B$65,2,0)&amp;"、"&amp;VLOOKUP(H175,'附件一之1-開班數'!$A$6:$B$65,2,0)&amp;"、"&amp;VLOOKUP(I175,'附件一之1-開班數'!$A$6:$B$65,2,0),IF(D175="","","學生無班級"))))))),"有班級不存在,或跳格輸入")</f>
        <v/>
      </c>
      <c r="K175" s="16"/>
      <c r="L175" s="16"/>
      <c r="M175" s="16"/>
      <c r="N175" s="16"/>
      <c r="O175" s="16"/>
      <c r="P175" s="16"/>
      <c r="Q175" s="16"/>
      <c r="R175" s="16"/>
      <c r="S175" s="145">
        <f t="shared" si="15"/>
        <v>1</v>
      </c>
      <c r="T175" s="145">
        <f t="shared" si="16"/>
        <v>1</v>
      </c>
      <c r="U175" s="10">
        <f t="shared" si="14"/>
        <v>1</v>
      </c>
      <c r="V175" s="10">
        <f t="shared" si="17"/>
        <v>1</v>
      </c>
      <c r="W175" s="10">
        <f t="shared" si="18"/>
        <v>3</v>
      </c>
    </row>
    <row r="176" spans="1:23">
      <c r="A176" s="149" t="str">
        <f t="shared" si="13"/>
        <v/>
      </c>
      <c r="B176" s="16"/>
      <c r="C176" s="16"/>
      <c r="D176" s="16"/>
      <c r="E176" s="16"/>
      <c r="F176" s="16"/>
      <c r="G176" s="16"/>
      <c r="H176" s="16"/>
      <c r="I176" s="16"/>
      <c r="J176" s="150" t="str">
        <f>IFERROR(IF(COUNTIF(E176:I176,E176)+COUNTIF(E176:I176,F176)+COUNTIF(E176:I176,G176)+COUNTIF(E176:I176,H176)+COUNTIF(E176:I176,I176)-COUNT(E176:I176)&lt;&gt;0,"學生班級重複",IF(COUNT(E176:I176)=1,VLOOKUP(E176,'附件一之1-開班數'!$A$6:$B$65,2,0),IF(COUNT(E176:I176)=2,VLOOKUP(E176,'附件一之1-開班數'!$A$6:$B$65,2,0)&amp;"、"&amp;VLOOKUP(F176,'附件一之1-開班數'!$A$6:$B$65,2,0),IF(COUNT(E176:I176)=3,VLOOKUP(E176,'附件一之1-開班數'!$A$6:$B$65,2,0)&amp;"、"&amp;VLOOKUP(F176,'附件一之1-開班數'!$A$6:$B$65,2,0)&amp;"、"&amp;VLOOKUP(G176,'附件一之1-開班數'!$A$6:$B$65,2,0),IF(COUNT(E176:I176)=4,VLOOKUP(E176,'附件一之1-開班數'!$A$6:$B$65,2,0)&amp;"、"&amp;VLOOKUP(F176,'附件一之1-開班數'!$A$6:$B$65,2,0)&amp;"、"&amp;VLOOKUP(G176,'附件一之1-開班數'!$A$6:$B$65,2,0)&amp;"、"&amp;VLOOKUP(H176,'附件一之1-開班數'!$A$6:$B$65,2,0),IF(COUNT(E176:I176)=5,VLOOKUP(E176,'附件一之1-開班數'!$A$6:$B$65,2,0)&amp;"、"&amp;VLOOKUP(F176,'附件一之1-開班數'!$A$6:$B$65,2,0)&amp;"、"&amp;VLOOKUP(G176,'附件一之1-開班數'!$A$6:$B$65,2,0)&amp;"、"&amp;VLOOKUP(H176,'附件一之1-開班數'!$A$6:$B$65,2,0)&amp;"、"&amp;VLOOKUP(I176,'附件一之1-開班數'!$A$6:$B$65,2,0),IF(D176="","","學生無班級"))))))),"有班級不存在,或跳格輸入")</f>
        <v/>
      </c>
      <c r="K176" s="16"/>
      <c r="L176" s="16"/>
      <c r="M176" s="16"/>
      <c r="N176" s="16"/>
      <c r="O176" s="16"/>
      <c r="P176" s="16"/>
      <c r="Q176" s="16"/>
      <c r="R176" s="16"/>
      <c r="S176" s="145">
        <f t="shared" si="15"/>
        <v>1</v>
      </c>
      <c r="T176" s="145">
        <f t="shared" si="16"/>
        <v>1</v>
      </c>
      <c r="U176" s="10">
        <f t="shared" si="14"/>
        <v>1</v>
      </c>
      <c r="V176" s="10">
        <f t="shared" si="17"/>
        <v>1</v>
      </c>
      <c r="W176" s="10">
        <f t="shared" si="18"/>
        <v>3</v>
      </c>
    </row>
    <row r="177" spans="1:23">
      <c r="A177" s="149" t="str">
        <f t="shared" si="13"/>
        <v/>
      </c>
      <c r="B177" s="16"/>
      <c r="C177" s="16"/>
      <c r="D177" s="16"/>
      <c r="E177" s="16"/>
      <c r="F177" s="16"/>
      <c r="G177" s="16"/>
      <c r="H177" s="16"/>
      <c r="I177" s="16"/>
      <c r="J177" s="150" t="str">
        <f>IFERROR(IF(COUNTIF(E177:I177,E177)+COUNTIF(E177:I177,F177)+COUNTIF(E177:I177,G177)+COUNTIF(E177:I177,H177)+COUNTIF(E177:I177,I177)-COUNT(E177:I177)&lt;&gt;0,"學生班級重複",IF(COUNT(E177:I177)=1,VLOOKUP(E177,'附件一之1-開班數'!$A$6:$B$65,2,0),IF(COUNT(E177:I177)=2,VLOOKUP(E177,'附件一之1-開班數'!$A$6:$B$65,2,0)&amp;"、"&amp;VLOOKUP(F177,'附件一之1-開班數'!$A$6:$B$65,2,0),IF(COUNT(E177:I177)=3,VLOOKUP(E177,'附件一之1-開班數'!$A$6:$B$65,2,0)&amp;"、"&amp;VLOOKUP(F177,'附件一之1-開班數'!$A$6:$B$65,2,0)&amp;"、"&amp;VLOOKUP(G177,'附件一之1-開班數'!$A$6:$B$65,2,0),IF(COUNT(E177:I177)=4,VLOOKUP(E177,'附件一之1-開班數'!$A$6:$B$65,2,0)&amp;"、"&amp;VLOOKUP(F177,'附件一之1-開班數'!$A$6:$B$65,2,0)&amp;"、"&amp;VLOOKUP(G177,'附件一之1-開班數'!$A$6:$B$65,2,0)&amp;"、"&amp;VLOOKUP(H177,'附件一之1-開班數'!$A$6:$B$65,2,0),IF(COUNT(E177:I177)=5,VLOOKUP(E177,'附件一之1-開班數'!$A$6:$B$65,2,0)&amp;"、"&amp;VLOOKUP(F177,'附件一之1-開班數'!$A$6:$B$65,2,0)&amp;"、"&amp;VLOOKUP(G177,'附件一之1-開班數'!$A$6:$B$65,2,0)&amp;"、"&amp;VLOOKUP(H177,'附件一之1-開班數'!$A$6:$B$65,2,0)&amp;"、"&amp;VLOOKUP(I177,'附件一之1-開班數'!$A$6:$B$65,2,0),IF(D177="","","學生無班級"))))))),"有班級不存在,或跳格輸入")</f>
        <v/>
      </c>
      <c r="K177" s="16"/>
      <c r="L177" s="16"/>
      <c r="M177" s="16"/>
      <c r="N177" s="16"/>
      <c r="O177" s="16"/>
      <c r="P177" s="16"/>
      <c r="Q177" s="16"/>
      <c r="R177" s="16"/>
      <c r="S177" s="145">
        <f t="shared" si="15"/>
        <v>1</v>
      </c>
      <c r="T177" s="145">
        <f t="shared" si="16"/>
        <v>1</v>
      </c>
      <c r="U177" s="10">
        <f t="shared" si="14"/>
        <v>1</v>
      </c>
      <c r="V177" s="10">
        <f t="shared" si="17"/>
        <v>1</v>
      </c>
      <c r="W177" s="10">
        <f t="shared" si="18"/>
        <v>3</v>
      </c>
    </row>
    <row r="178" spans="1:23">
      <c r="A178" s="149" t="str">
        <f t="shared" si="13"/>
        <v/>
      </c>
      <c r="B178" s="16"/>
      <c r="C178" s="16"/>
      <c r="D178" s="16"/>
      <c r="E178" s="16"/>
      <c r="F178" s="16"/>
      <c r="G178" s="16"/>
      <c r="H178" s="16"/>
      <c r="I178" s="16"/>
      <c r="J178" s="150" t="str">
        <f>IFERROR(IF(COUNTIF(E178:I178,E178)+COUNTIF(E178:I178,F178)+COUNTIF(E178:I178,G178)+COUNTIF(E178:I178,H178)+COUNTIF(E178:I178,I178)-COUNT(E178:I178)&lt;&gt;0,"學生班級重複",IF(COUNT(E178:I178)=1,VLOOKUP(E178,'附件一之1-開班數'!$A$6:$B$65,2,0),IF(COUNT(E178:I178)=2,VLOOKUP(E178,'附件一之1-開班數'!$A$6:$B$65,2,0)&amp;"、"&amp;VLOOKUP(F178,'附件一之1-開班數'!$A$6:$B$65,2,0),IF(COUNT(E178:I178)=3,VLOOKUP(E178,'附件一之1-開班數'!$A$6:$B$65,2,0)&amp;"、"&amp;VLOOKUP(F178,'附件一之1-開班數'!$A$6:$B$65,2,0)&amp;"、"&amp;VLOOKUP(G178,'附件一之1-開班數'!$A$6:$B$65,2,0),IF(COUNT(E178:I178)=4,VLOOKUP(E178,'附件一之1-開班數'!$A$6:$B$65,2,0)&amp;"、"&amp;VLOOKUP(F178,'附件一之1-開班數'!$A$6:$B$65,2,0)&amp;"、"&amp;VLOOKUP(G178,'附件一之1-開班數'!$A$6:$B$65,2,0)&amp;"、"&amp;VLOOKUP(H178,'附件一之1-開班數'!$A$6:$B$65,2,0),IF(COUNT(E178:I178)=5,VLOOKUP(E178,'附件一之1-開班數'!$A$6:$B$65,2,0)&amp;"、"&amp;VLOOKUP(F178,'附件一之1-開班數'!$A$6:$B$65,2,0)&amp;"、"&amp;VLOOKUP(G178,'附件一之1-開班數'!$A$6:$B$65,2,0)&amp;"、"&amp;VLOOKUP(H178,'附件一之1-開班數'!$A$6:$B$65,2,0)&amp;"、"&amp;VLOOKUP(I178,'附件一之1-開班數'!$A$6:$B$65,2,0),IF(D178="","","學生無班級"))))))),"有班級不存在,或跳格輸入")</f>
        <v/>
      </c>
      <c r="K178" s="16"/>
      <c r="L178" s="16"/>
      <c r="M178" s="16"/>
      <c r="N178" s="16"/>
      <c r="O178" s="16"/>
      <c r="P178" s="16"/>
      <c r="Q178" s="16"/>
      <c r="R178" s="16"/>
      <c r="S178" s="145">
        <f t="shared" si="15"/>
        <v>1</v>
      </c>
      <c r="T178" s="145">
        <f t="shared" si="16"/>
        <v>1</v>
      </c>
      <c r="U178" s="10">
        <f t="shared" si="14"/>
        <v>1</v>
      </c>
      <c r="V178" s="10">
        <f t="shared" si="17"/>
        <v>1</v>
      </c>
      <c r="W178" s="10">
        <f t="shared" si="18"/>
        <v>3</v>
      </c>
    </row>
    <row r="179" spans="1:23">
      <c r="A179" s="149" t="str">
        <f t="shared" si="13"/>
        <v/>
      </c>
      <c r="B179" s="16"/>
      <c r="C179" s="16"/>
      <c r="D179" s="16"/>
      <c r="E179" s="16"/>
      <c r="F179" s="16"/>
      <c r="G179" s="16"/>
      <c r="H179" s="16"/>
      <c r="I179" s="16"/>
      <c r="J179" s="150" t="str">
        <f>IFERROR(IF(COUNTIF(E179:I179,E179)+COUNTIF(E179:I179,F179)+COUNTIF(E179:I179,G179)+COUNTIF(E179:I179,H179)+COUNTIF(E179:I179,I179)-COUNT(E179:I179)&lt;&gt;0,"學生班級重複",IF(COUNT(E179:I179)=1,VLOOKUP(E179,'附件一之1-開班數'!$A$6:$B$65,2,0),IF(COUNT(E179:I179)=2,VLOOKUP(E179,'附件一之1-開班數'!$A$6:$B$65,2,0)&amp;"、"&amp;VLOOKUP(F179,'附件一之1-開班數'!$A$6:$B$65,2,0),IF(COUNT(E179:I179)=3,VLOOKUP(E179,'附件一之1-開班數'!$A$6:$B$65,2,0)&amp;"、"&amp;VLOOKUP(F179,'附件一之1-開班數'!$A$6:$B$65,2,0)&amp;"、"&amp;VLOOKUP(G179,'附件一之1-開班數'!$A$6:$B$65,2,0),IF(COUNT(E179:I179)=4,VLOOKUP(E179,'附件一之1-開班數'!$A$6:$B$65,2,0)&amp;"、"&amp;VLOOKUP(F179,'附件一之1-開班數'!$A$6:$B$65,2,0)&amp;"、"&amp;VLOOKUP(G179,'附件一之1-開班數'!$A$6:$B$65,2,0)&amp;"、"&amp;VLOOKUP(H179,'附件一之1-開班數'!$A$6:$B$65,2,0),IF(COUNT(E179:I179)=5,VLOOKUP(E179,'附件一之1-開班數'!$A$6:$B$65,2,0)&amp;"、"&amp;VLOOKUP(F179,'附件一之1-開班數'!$A$6:$B$65,2,0)&amp;"、"&amp;VLOOKUP(G179,'附件一之1-開班數'!$A$6:$B$65,2,0)&amp;"、"&amp;VLOOKUP(H179,'附件一之1-開班數'!$A$6:$B$65,2,0)&amp;"、"&amp;VLOOKUP(I179,'附件一之1-開班數'!$A$6:$B$65,2,0),IF(D179="","","學生無班級"))))))),"有班級不存在,或跳格輸入")</f>
        <v/>
      </c>
      <c r="K179" s="16"/>
      <c r="L179" s="16"/>
      <c r="M179" s="16"/>
      <c r="N179" s="16"/>
      <c r="O179" s="16"/>
      <c r="P179" s="16"/>
      <c r="Q179" s="16"/>
      <c r="R179" s="16"/>
      <c r="S179" s="145">
        <f t="shared" si="15"/>
        <v>1</v>
      </c>
      <c r="T179" s="145">
        <f t="shared" si="16"/>
        <v>1</v>
      </c>
      <c r="U179" s="10">
        <f t="shared" si="14"/>
        <v>1</v>
      </c>
      <c r="V179" s="10">
        <f t="shared" si="17"/>
        <v>1</v>
      </c>
      <c r="W179" s="10">
        <f t="shared" si="18"/>
        <v>3</v>
      </c>
    </row>
    <row r="180" spans="1:23">
      <c r="A180" s="149" t="str">
        <f t="shared" si="13"/>
        <v/>
      </c>
      <c r="B180" s="16"/>
      <c r="C180" s="16"/>
      <c r="D180" s="16"/>
      <c r="E180" s="16"/>
      <c r="F180" s="16"/>
      <c r="G180" s="16"/>
      <c r="H180" s="16"/>
      <c r="I180" s="16"/>
      <c r="J180" s="150" t="str">
        <f>IFERROR(IF(COUNTIF(E180:I180,E180)+COUNTIF(E180:I180,F180)+COUNTIF(E180:I180,G180)+COUNTIF(E180:I180,H180)+COUNTIF(E180:I180,I180)-COUNT(E180:I180)&lt;&gt;0,"學生班級重複",IF(COUNT(E180:I180)=1,VLOOKUP(E180,'附件一之1-開班數'!$A$6:$B$65,2,0),IF(COUNT(E180:I180)=2,VLOOKUP(E180,'附件一之1-開班數'!$A$6:$B$65,2,0)&amp;"、"&amp;VLOOKUP(F180,'附件一之1-開班數'!$A$6:$B$65,2,0),IF(COUNT(E180:I180)=3,VLOOKUP(E180,'附件一之1-開班數'!$A$6:$B$65,2,0)&amp;"、"&amp;VLOOKUP(F180,'附件一之1-開班數'!$A$6:$B$65,2,0)&amp;"、"&amp;VLOOKUP(G180,'附件一之1-開班數'!$A$6:$B$65,2,0),IF(COUNT(E180:I180)=4,VLOOKUP(E180,'附件一之1-開班數'!$A$6:$B$65,2,0)&amp;"、"&amp;VLOOKUP(F180,'附件一之1-開班數'!$A$6:$B$65,2,0)&amp;"、"&amp;VLOOKUP(G180,'附件一之1-開班數'!$A$6:$B$65,2,0)&amp;"、"&amp;VLOOKUP(H180,'附件一之1-開班數'!$A$6:$B$65,2,0),IF(COUNT(E180:I180)=5,VLOOKUP(E180,'附件一之1-開班數'!$A$6:$B$65,2,0)&amp;"、"&amp;VLOOKUP(F180,'附件一之1-開班數'!$A$6:$B$65,2,0)&amp;"、"&amp;VLOOKUP(G180,'附件一之1-開班數'!$A$6:$B$65,2,0)&amp;"、"&amp;VLOOKUP(H180,'附件一之1-開班數'!$A$6:$B$65,2,0)&amp;"、"&amp;VLOOKUP(I180,'附件一之1-開班數'!$A$6:$B$65,2,0),IF(D180="","","學生無班級"))))))),"有班級不存在,或跳格輸入")</f>
        <v/>
      </c>
      <c r="K180" s="16"/>
      <c r="L180" s="16"/>
      <c r="M180" s="16"/>
      <c r="N180" s="16"/>
      <c r="O180" s="16"/>
      <c r="P180" s="16"/>
      <c r="Q180" s="16"/>
      <c r="R180" s="16"/>
      <c r="S180" s="145">
        <f t="shared" si="15"/>
        <v>1</v>
      </c>
      <c r="T180" s="145">
        <f t="shared" si="16"/>
        <v>1</v>
      </c>
      <c r="U180" s="10">
        <f t="shared" si="14"/>
        <v>1</v>
      </c>
      <c r="V180" s="10">
        <f t="shared" si="17"/>
        <v>1</v>
      </c>
      <c r="W180" s="10">
        <f t="shared" si="18"/>
        <v>3</v>
      </c>
    </row>
    <row r="181" spans="1:23">
      <c r="A181" s="149" t="str">
        <f t="shared" si="13"/>
        <v/>
      </c>
      <c r="B181" s="16"/>
      <c r="C181" s="16"/>
      <c r="D181" s="16"/>
      <c r="E181" s="16"/>
      <c r="F181" s="16"/>
      <c r="G181" s="16"/>
      <c r="H181" s="16"/>
      <c r="I181" s="16"/>
      <c r="J181" s="150" t="str">
        <f>IFERROR(IF(COUNTIF(E181:I181,E181)+COUNTIF(E181:I181,F181)+COUNTIF(E181:I181,G181)+COUNTIF(E181:I181,H181)+COUNTIF(E181:I181,I181)-COUNT(E181:I181)&lt;&gt;0,"學生班級重複",IF(COUNT(E181:I181)=1,VLOOKUP(E181,'附件一之1-開班數'!$A$6:$B$65,2,0),IF(COUNT(E181:I181)=2,VLOOKUP(E181,'附件一之1-開班數'!$A$6:$B$65,2,0)&amp;"、"&amp;VLOOKUP(F181,'附件一之1-開班數'!$A$6:$B$65,2,0),IF(COUNT(E181:I181)=3,VLOOKUP(E181,'附件一之1-開班數'!$A$6:$B$65,2,0)&amp;"、"&amp;VLOOKUP(F181,'附件一之1-開班數'!$A$6:$B$65,2,0)&amp;"、"&amp;VLOOKUP(G181,'附件一之1-開班數'!$A$6:$B$65,2,0),IF(COUNT(E181:I181)=4,VLOOKUP(E181,'附件一之1-開班數'!$A$6:$B$65,2,0)&amp;"、"&amp;VLOOKUP(F181,'附件一之1-開班數'!$A$6:$B$65,2,0)&amp;"、"&amp;VLOOKUP(G181,'附件一之1-開班數'!$A$6:$B$65,2,0)&amp;"、"&amp;VLOOKUP(H181,'附件一之1-開班數'!$A$6:$B$65,2,0),IF(COUNT(E181:I181)=5,VLOOKUP(E181,'附件一之1-開班數'!$A$6:$B$65,2,0)&amp;"、"&amp;VLOOKUP(F181,'附件一之1-開班數'!$A$6:$B$65,2,0)&amp;"、"&amp;VLOOKUP(G181,'附件一之1-開班數'!$A$6:$B$65,2,0)&amp;"、"&amp;VLOOKUP(H181,'附件一之1-開班數'!$A$6:$B$65,2,0)&amp;"、"&amp;VLOOKUP(I181,'附件一之1-開班數'!$A$6:$B$65,2,0),IF(D181="","","學生無班級"))))))),"有班級不存在,或跳格輸入")</f>
        <v/>
      </c>
      <c r="K181" s="16"/>
      <c r="L181" s="16"/>
      <c r="M181" s="16"/>
      <c r="N181" s="16"/>
      <c r="O181" s="16"/>
      <c r="P181" s="16"/>
      <c r="Q181" s="16"/>
      <c r="R181" s="16"/>
      <c r="S181" s="145">
        <f t="shared" si="15"/>
        <v>1</v>
      </c>
      <c r="T181" s="145">
        <f t="shared" si="16"/>
        <v>1</v>
      </c>
      <c r="U181" s="10">
        <f t="shared" si="14"/>
        <v>1</v>
      </c>
      <c r="V181" s="10">
        <f t="shared" si="17"/>
        <v>1</v>
      </c>
      <c r="W181" s="10">
        <f t="shared" si="18"/>
        <v>3</v>
      </c>
    </row>
    <row r="182" spans="1:23">
      <c r="A182" s="149" t="str">
        <f t="shared" si="13"/>
        <v/>
      </c>
      <c r="B182" s="16"/>
      <c r="C182" s="16"/>
      <c r="D182" s="16"/>
      <c r="E182" s="16"/>
      <c r="F182" s="16"/>
      <c r="G182" s="16"/>
      <c r="H182" s="16"/>
      <c r="I182" s="16"/>
      <c r="J182" s="150" t="str">
        <f>IFERROR(IF(COUNTIF(E182:I182,E182)+COUNTIF(E182:I182,F182)+COUNTIF(E182:I182,G182)+COUNTIF(E182:I182,H182)+COUNTIF(E182:I182,I182)-COUNT(E182:I182)&lt;&gt;0,"學生班級重複",IF(COUNT(E182:I182)=1,VLOOKUP(E182,'附件一之1-開班數'!$A$6:$B$65,2,0),IF(COUNT(E182:I182)=2,VLOOKUP(E182,'附件一之1-開班數'!$A$6:$B$65,2,0)&amp;"、"&amp;VLOOKUP(F182,'附件一之1-開班數'!$A$6:$B$65,2,0),IF(COUNT(E182:I182)=3,VLOOKUP(E182,'附件一之1-開班數'!$A$6:$B$65,2,0)&amp;"、"&amp;VLOOKUP(F182,'附件一之1-開班數'!$A$6:$B$65,2,0)&amp;"、"&amp;VLOOKUP(G182,'附件一之1-開班數'!$A$6:$B$65,2,0),IF(COUNT(E182:I182)=4,VLOOKUP(E182,'附件一之1-開班數'!$A$6:$B$65,2,0)&amp;"、"&amp;VLOOKUP(F182,'附件一之1-開班數'!$A$6:$B$65,2,0)&amp;"、"&amp;VLOOKUP(G182,'附件一之1-開班數'!$A$6:$B$65,2,0)&amp;"、"&amp;VLOOKUP(H182,'附件一之1-開班數'!$A$6:$B$65,2,0),IF(COUNT(E182:I182)=5,VLOOKUP(E182,'附件一之1-開班數'!$A$6:$B$65,2,0)&amp;"、"&amp;VLOOKUP(F182,'附件一之1-開班數'!$A$6:$B$65,2,0)&amp;"、"&amp;VLOOKUP(G182,'附件一之1-開班數'!$A$6:$B$65,2,0)&amp;"、"&amp;VLOOKUP(H182,'附件一之1-開班數'!$A$6:$B$65,2,0)&amp;"、"&amp;VLOOKUP(I182,'附件一之1-開班數'!$A$6:$B$65,2,0),IF(D182="","","學生無班級"))))))),"有班級不存在,或跳格輸入")</f>
        <v/>
      </c>
      <c r="K182" s="16"/>
      <c r="L182" s="16"/>
      <c r="M182" s="16"/>
      <c r="N182" s="16"/>
      <c r="O182" s="16"/>
      <c r="P182" s="16"/>
      <c r="Q182" s="16"/>
      <c r="R182" s="16"/>
      <c r="S182" s="145">
        <f t="shared" si="15"/>
        <v>1</v>
      </c>
      <c r="T182" s="145">
        <f t="shared" si="16"/>
        <v>1</v>
      </c>
      <c r="U182" s="10">
        <f t="shared" si="14"/>
        <v>1</v>
      </c>
      <c r="V182" s="10">
        <f t="shared" si="17"/>
        <v>1</v>
      </c>
      <c r="W182" s="10">
        <f t="shared" si="18"/>
        <v>3</v>
      </c>
    </row>
    <row r="183" spans="1:23">
      <c r="A183" s="149" t="str">
        <f t="shared" si="13"/>
        <v/>
      </c>
      <c r="B183" s="16"/>
      <c r="C183" s="16"/>
      <c r="D183" s="16"/>
      <c r="E183" s="16"/>
      <c r="F183" s="16"/>
      <c r="G183" s="16"/>
      <c r="H183" s="16"/>
      <c r="I183" s="16"/>
      <c r="J183" s="150" t="str">
        <f>IFERROR(IF(COUNTIF(E183:I183,E183)+COUNTIF(E183:I183,F183)+COUNTIF(E183:I183,G183)+COUNTIF(E183:I183,H183)+COUNTIF(E183:I183,I183)-COUNT(E183:I183)&lt;&gt;0,"學生班級重複",IF(COUNT(E183:I183)=1,VLOOKUP(E183,'附件一之1-開班數'!$A$6:$B$65,2,0),IF(COUNT(E183:I183)=2,VLOOKUP(E183,'附件一之1-開班數'!$A$6:$B$65,2,0)&amp;"、"&amp;VLOOKUP(F183,'附件一之1-開班數'!$A$6:$B$65,2,0),IF(COUNT(E183:I183)=3,VLOOKUP(E183,'附件一之1-開班數'!$A$6:$B$65,2,0)&amp;"、"&amp;VLOOKUP(F183,'附件一之1-開班數'!$A$6:$B$65,2,0)&amp;"、"&amp;VLOOKUP(G183,'附件一之1-開班數'!$A$6:$B$65,2,0),IF(COUNT(E183:I183)=4,VLOOKUP(E183,'附件一之1-開班數'!$A$6:$B$65,2,0)&amp;"、"&amp;VLOOKUP(F183,'附件一之1-開班數'!$A$6:$B$65,2,0)&amp;"、"&amp;VLOOKUP(G183,'附件一之1-開班數'!$A$6:$B$65,2,0)&amp;"、"&amp;VLOOKUP(H183,'附件一之1-開班數'!$A$6:$B$65,2,0),IF(COUNT(E183:I183)=5,VLOOKUP(E183,'附件一之1-開班數'!$A$6:$B$65,2,0)&amp;"、"&amp;VLOOKUP(F183,'附件一之1-開班數'!$A$6:$B$65,2,0)&amp;"、"&amp;VLOOKUP(G183,'附件一之1-開班數'!$A$6:$B$65,2,0)&amp;"、"&amp;VLOOKUP(H183,'附件一之1-開班數'!$A$6:$B$65,2,0)&amp;"、"&amp;VLOOKUP(I183,'附件一之1-開班數'!$A$6:$B$65,2,0),IF(D183="","","學生無班級"))))))),"有班級不存在,或跳格輸入")</f>
        <v/>
      </c>
      <c r="K183" s="16"/>
      <c r="L183" s="16"/>
      <c r="M183" s="16"/>
      <c r="N183" s="16"/>
      <c r="O183" s="16"/>
      <c r="P183" s="16"/>
      <c r="Q183" s="16"/>
      <c r="R183" s="16"/>
      <c r="S183" s="145">
        <f t="shared" si="15"/>
        <v>1</v>
      </c>
      <c r="T183" s="145">
        <f t="shared" si="16"/>
        <v>1</v>
      </c>
      <c r="U183" s="10">
        <f t="shared" si="14"/>
        <v>1</v>
      </c>
      <c r="V183" s="10">
        <f t="shared" si="17"/>
        <v>1</v>
      </c>
      <c r="W183" s="10">
        <f t="shared" si="18"/>
        <v>3</v>
      </c>
    </row>
    <row r="184" spans="1:23">
      <c r="A184" s="149" t="str">
        <f t="shared" si="13"/>
        <v/>
      </c>
      <c r="B184" s="16"/>
      <c r="C184" s="16"/>
      <c r="D184" s="16"/>
      <c r="E184" s="16"/>
      <c r="F184" s="16"/>
      <c r="G184" s="16"/>
      <c r="H184" s="16"/>
      <c r="I184" s="16"/>
      <c r="J184" s="150" t="str">
        <f>IFERROR(IF(COUNTIF(E184:I184,E184)+COUNTIF(E184:I184,F184)+COUNTIF(E184:I184,G184)+COUNTIF(E184:I184,H184)+COUNTIF(E184:I184,I184)-COUNT(E184:I184)&lt;&gt;0,"學生班級重複",IF(COUNT(E184:I184)=1,VLOOKUP(E184,'附件一之1-開班數'!$A$6:$B$65,2,0),IF(COUNT(E184:I184)=2,VLOOKUP(E184,'附件一之1-開班數'!$A$6:$B$65,2,0)&amp;"、"&amp;VLOOKUP(F184,'附件一之1-開班數'!$A$6:$B$65,2,0),IF(COUNT(E184:I184)=3,VLOOKUP(E184,'附件一之1-開班數'!$A$6:$B$65,2,0)&amp;"、"&amp;VLOOKUP(F184,'附件一之1-開班數'!$A$6:$B$65,2,0)&amp;"、"&amp;VLOOKUP(G184,'附件一之1-開班數'!$A$6:$B$65,2,0),IF(COUNT(E184:I184)=4,VLOOKUP(E184,'附件一之1-開班數'!$A$6:$B$65,2,0)&amp;"、"&amp;VLOOKUP(F184,'附件一之1-開班數'!$A$6:$B$65,2,0)&amp;"、"&amp;VLOOKUP(G184,'附件一之1-開班數'!$A$6:$B$65,2,0)&amp;"、"&amp;VLOOKUP(H184,'附件一之1-開班數'!$A$6:$B$65,2,0),IF(COUNT(E184:I184)=5,VLOOKUP(E184,'附件一之1-開班數'!$A$6:$B$65,2,0)&amp;"、"&amp;VLOOKUP(F184,'附件一之1-開班數'!$A$6:$B$65,2,0)&amp;"、"&amp;VLOOKUP(G184,'附件一之1-開班數'!$A$6:$B$65,2,0)&amp;"、"&amp;VLOOKUP(H184,'附件一之1-開班數'!$A$6:$B$65,2,0)&amp;"、"&amp;VLOOKUP(I184,'附件一之1-開班數'!$A$6:$B$65,2,0),IF(D184="","","學生無班級"))))))),"有班級不存在,或跳格輸入")</f>
        <v/>
      </c>
      <c r="K184" s="16"/>
      <c r="L184" s="16"/>
      <c r="M184" s="16"/>
      <c r="N184" s="16"/>
      <c r="O184" s="16"/>
      <c r="P184" s="16"/>
      <c r="Q184" s="16"/>
      <c r="R184" s="16"/>
      <c r="S184" s="145">
        <f t="shared" si="15"/>
        <v>1</v>
      </c>
      <c r="T184" s="145">
        <f t="shared" si="16"/>
        <v>1</v>
      </c>
      <c r="U184" s="10">
        <f t="shared" si="14"/>
        <v>1</v>
      </c>
      <c r="V184" s="10">
        <f t="shared" si="17"/>
        <v>1</v>
      </c>
      <c r="W184" s="10">
        <f t="shared" si="18"/>
        <v>3</v>
      </c>
    </row>
    <row r="185" spans="1:23">
      <c r="A185" s="149" t="str">
        <f t="shared" si="13"/>
        <v/>
      </c>
      <c r="B185" s="16"/>
      <c r="C185" s="16"/>
      <c r="D185" s="16"/>
      <c r="E185" s="16"/>
      <c r="F185" s="16"/>
      <c r="G185" s="16"/>
      <c r="H185" s="16"/>
      <c r="I185" s="16"/>
      <c r="J185" s="150" t="str">
        <f>IFERROR(IF(COUNTIF(E185:I185,E185)+COUNTIF(E185:I185,F185)+COUNTIF(E185:I185,G185)+COUNTIF(E185:I185,H185)+COUNTIF(E185:I185,I185)-COUNT(E185:I185)&lt;&gt;0,"學生班級重複",IF(COUNT(E185:I185)=1,VLOOKUP(E185,'附件一之1-開班數'!$A$6:$B$65,2,0),IF(COUNT(E185:I185)=2,VLOOKUP(E185,'附件一之1-開班數'!$A$6:$B$65,2,0)&amp;"、"&amp;VLOOKUP(F185,'附件一之1-開班數'!$A$6:$B$65,2,0),IF(COUNT(E185:I185)=3,VLOOKUP(E185,'附件一之1-開班數'!$A$6:$B$65,2,0)&amp;"、"&amp;VLOOKUP(F185,'附件一之1-開班數'!$A$6:$B$65,2,0)&amp;"、"&amp;VLOOKUP(G185,'附件一之1-開班數'!$A$6:$B$65,2,0),IF(COUNT(E185:I185)=4,VLOOKUP(E185,'附件一之1-開班數'!$A$6:$B$65,2,0)&amp;"、"&amp;VLOOKUP(F185,'附件一之1-開班數'!$A$6:$B$65,2,0)&amp;"、"&amp;VLOOKUP(G185,'附件一之1-開班數'!$A$6:$B$65,2,0)&amp;"、"&amp;VLOOKUP(H185,'附件一之1-開班數'!$A$6:$B$65,2,0),IF(COUNT(E185:I185)=5,VLOOKUP(E185,'附件一之1-開班數'!$A$6:$B$65,2,0)&amp;"、"&amp;VLOOKUP(F185,'附件一之1-開班數'!$A$6:$B$65,2,0)&amp;"、"&amp;VLOOKUP(G185,'附件一之1-開班數'!$A$6:$B$65,2,0)&amp;"、"&amp;VLOOKUP(H185,'附件一之1-開班數'!$A$6:$B$65,2,0)&amp;"、"&amp;VLOOKUP(I185,'附件一之1-開班數'!$A$6:$B$65,2,0),IF(D185="","","學生無班級"))))))),"有班級不存在,或跳格輸入")</f>
        <v/>
      </c>
      <c r="K185" s="16"/>
      <c r="L185" s="16"/>
      <c r="M185" s="16"/>
      <c r="N185" s="16"/>
      <c r="O185" s="16"/>
      <c r="P185" s="16"/>
      <c r="Q185" s="16"/>
      <c r="R185" s="16"/>
      <c r="S185" s="145">
        <f t="shared" si="15"/>
        <v>1</v>
      </c>
      <c r="T185" s="145">
        <f t="shared" si="16"/>
        <v>1</v>
      </c>
      <c r="U185" s="10">
        <f t="shared" si="14"/>
        <v>1</v>
      </c>
      <c r="V185" s="10">
        <f t="shared" si="17"/>
        <v>1</v>
      </c>
      <c r="W185" s="10">
        <f t="shared" si="18"/>
        <v>3</v>
      </c>
    </row>
    <row r="186" spans="1:23">
      <c r="A186" s="149" t="str">
        <f t="shared" si="13"/>
        <v/>
      </c>
      <c r="B186" s="16"/>
      <c r="C186" s="16"/>
      <c r="D186" s="16"/>
      <c r="E186" s="16"/>
      <c r="F186" s="16"/>
      <c r="G186" s="16"/>
      <c r="H186" s="16"/>
      <c r="I186" s="16"/>
      <c r="J186" s="150" t="str">
        <f>IFERROR(IF(COUNTIF(E186:I186,E186)+COUNTIF(E186:I186,F186)+COUNTIF(E186:I186,G186)+COUNTIF(E186:I186,H186)+COUNTIF(E186:I186,I186)-COUNT(E186:I186)&lt;&gt;0,"學生班級重複",IF(COUNT(E186:I186)=1,VLOOKUP(E186,'附件一之1-開班數'!$A$6:$B$65,2,0),IF(COUNT(E186:I186)=2,VLOOKUP(E186,'附件一之1-開班數'!$A$6:$B$65,2,0)&amp;"、"&amp;VLOOKUP(F186,'附件一之1-開班數'!$A$6:$B$65,2,0),IF(COUNT(E186:I186)=3,VLOOKUP(E186,'附件一之1-開班數'!$A$6:$B$65,2,0)&amp;"、"&amp;VLOOKUP(F186,'附件一之1-開班數'!$A$6:$B$65,2,0)&amp;"、"&amp;VLOOKUP(G186,'附件一之1-開班數'!$A$6:$B$65,2,0),IF(COUNT(E186:I186)=4,VLOOKUP(E186,'附件一之1-開班數'!$A$6:$B$65,2,0)&amp;"、"&amp;VLOOKUP(F186,'附件一之1-開班數'!$A$6:$B$65,2,0)&amp;"、"&amp;VLOOKUP(G186,'附件一之1-開班數'!$A$6:$B$65,2,0)&amp;"、"&amp;VLOOKUP(H186,'附件一之1-開班數'!$A$6:$B$65,2,0),IF(COUNT(E186:I186)=5,VLOOKUP(E186,'附件一之1-開班數'!$A$6:$B$65,2,0)&amp;"、"&amp;VLOOKUP(F186,'附件一之1-開班數'!$A$6:$B$65,2,0)&amp;"、"&amp;VLOOKUP(G186,'附件一之1-開班數'!$A$6:$B$65,2,0)&amp;"、"&amp;VLOOKUP(H186,'附件一之1-開班數'!$A$6:$B$65,2,0)&amp;"、"&amp;VLOOKUP(I186,'附件一之1-開班數'!$A$6:$B$65,2,0),IF(D186="","","學生無班級"))))))),"有班級不存在,或跳格輸入")</f>
        <v/>
      </c>
      <c r="K186" s="16"/>
      <c r="L186" s="16"/>
      <c r="M186" s="16"/>
      <c r="N186" s="16"/>
      <c r="O186" s="16"/>
      <c r="P186" s="16"/>
      <c r="Q186" s="16"/>
      <c r="R186" s="16"/>
      <c r="S186" s="145">
        <f t="shared" si="15"/>
        <v>1</v>
      </c>
      <c r="T186" s="145">
        <f t="shared" si="16"/>
        <v>1</v>
      </c>
      <c r="U186" s="10">
        <f t="shared" si="14"/>
        <v>1</v>
      </c>
      <c r="V186" s="10">
        <f t="shared" si="17"/>
        <v>1</v>
      </c>
      <c r="W186" s="10">
        <f t="shared" si="18"/>
        <v>3</v>
      </c>
    </row>
    <row r="187" spans="1:23">
      <c r="A187" s="149" t="str">
        <f t="shared" si="13"/>
        <v/>
      </c>
      <c r="B187" s="16"/>
      <c r="C187" s="16"/>
      <c r="D187" s="16"/>
      <c r="E187" s="16"/>
      <c r="F187" s="16"/>
      <c r="G187" s="16"/>
      <c r="H187" s="16"/>
      <c r="I187" s="16"/>
      <c r="J187" s="150" t="str">
        <f>IFERROR(IF(COUNTIF(E187:I187,E187)+COUNTIF(E187:I187,F187)+COUNTIF(E187:I187,G187)+COUNTIF(E187:I187,H187)+COUNTIF(E187:I187,I187)-COUNT(E187:I187)&lt;&gt;0,"學生班級重複",IF(COUNT(E187:I187)=1,VLOOKUP(E187,'附件一之1-開班數'!$A$6:$B$65,2,0),IF(COUNT(E187:I187)=2,VLOOKUP(E187,'附件一之1-開班數'!$A$6:$B$65,2,0)&amp;"、"&amp;VLOOKUP(F187,'附件一之1-開班數'!$A$6:$B$65,2,0),IF(COUNT(E187:I187)=3,VLOOKUP(E187,'附件一之1-開班數'!$A$6:$B$65,2,0)&amp;"、"&amp;VLOOKUP(F187,'附件一之1-開班數'!$A$6:$B$65,2,0)&amp;"、"&amp;VLOOKUP(G187,'附件一之1-開班數'!$A$6:$B$65,2,0),IF(COUNT(E187:I187)=4,VLOOKUP(E187,'附件一之1-開班數'!$A$6:$B$65,2,0)&amp;"、"&amp;VLOOKUP(F187,'附件一之1-開班數'!$A$6:$B$65,2,0)&amp;"、"&amp;VLOOKUP(G187,'附件一之1-開班數'!$A$6:$B$65,2,0)&amp;"、"&amp;VLOOKUP(H187,'附件一之1-開班數'!$A$6:$B$65,2,0),IF(COUNT(E187:I187)=5,VLOOKUP(E187,'附件一之1-開班數'!$A$6:$B$65,2,0)&amp;"、"&amp;VLOOKUP(F187,'附件一之1-開班數'!$A$6:$B$65,2,0)&amp;"、"&amp;VLOOKUP(G187,'附件一之1-開班數'!$A$6:$B$65,2,0)&amp;"、"&amp;VLOOKUP(H187,'附件一之1-開班數'!$A$6:$B$65,2,0)&amp;"、"&amp;VLOOKUP(I187,'附件一之1-開班數'!$A$6:$B$65,2,0),IF(D187="","","學生無班級"))))))),"有班級不存在,或跳格輸入")</f>
        <v/>
      </c>
      <c r="K187" s="16"/>
      <c r="L187" s="16"/>
      <c r="M187" s="16"/>
      <c r="N187" s="16"/>
      <c r="O187" s="16"/>
      <c r="P187" s="16"/>
      <c r="Q187" s="16"/>
      <c r="R187" s="16"/>
      <c r="S187" s="145">
        <f t="shared" si="15"/>
        <v>1</v>
      </c>
      <c r="T187" s="145">
        <f t="shared" si="16"/>
        <v>1</v>
      </c>
      <c r="U187" s="10">
        <f t="shared" si="14"/>
        <v>1</v>
      </c>
      <c r="V187" s="10">
        <f t="shared" si="17"/>
        <v>1</v>
      </c>
      <c r="W187" s="10">
        <f t="shared" si="18"/>
        <v>3</v>
      </c>
    </row>
    <row r="188" spans="1:23">
      <c r="A188" s="149" t="str">
        <f t="shared" si="13"/>
        <v/>
      </c>
      <c r="B188" s="16"/>
      <c r="C188" s="16"/>
      <c r="D188" s="16"/>
      <c r="E188" s="16"/>
      <c r="F188" s="16"/>
      <c r="G188" s="16"/>
      <c r="H188" s="16"/>
      <c r="I188" s="16"/>
      <c r="J188" s="150" t="str">
        <f>IFERROR(IF(COUNTIF(E188:I188,E188)+COUNTIF(E188:I188,F188)+COUNTIF(E188:I188,G188)+COUNTIF(E188:I188,H188)+COUNTIF(E188:I188,I188)-COUNT(E188:I188)&lt;&gt;0,"學生班級重複",IF(COUNT(E188:I188)=1,VLOOKUP(E188,'附件一之1-開班數'!$A$6:$B$65,2,0),IF(COUNT(E188:I188)=2,VLOOKUP(E188,'附件一之1-開班數'!$A$6:$B$65,2,0)&amp;"、"&amp;VLOOKUP(F188,'附件一之1-開班數'!$A$6:$B$65,2,0),IF(COUNT(E188:I188)=3,VLOOKUP(E188,'附件一之1-開班數'!$A$6:$B$65,2,0)&amp;"、"&amp;VLOOKUP(F188,'附件一之1-開班數'!$A$6:$B$65,2,0)&amp;"、"&amp;VLOOKUP(G188,'附件一之1-開班數'!$A$6:$B$65,2,0),IF(COUNT(E188:I188)=4,VLOOKUP(E188,'附件一之1-開班數'!$A$6:$B$65,2,0)&amp;"、"&amp;VLOOKUP(F188,'附件一之1-開班數'!$A$6:$B$65,2,0)&amp;"、"&amp;VLOOKUP(G188,'附件一之1-開班數'!$A$6:$B$65,2,0)&amp;"、"&amp;VLOOKUP(H188,'附件一之1-開班數'!$A$6:$B$65,2,0),IF(COUNT(E188:I188)=5,VLOOKUP(E188,'附件一之1-開班數'!$A$6:$B$65,2,0)&amp;"、"&amp;VLOOKUP(F188,'附件一之1-開班數'!$A$6:$B$65,2,0)&amp;"、"&amp;VLOOKUP(G188,'附件一之1-開班數'!$A$6:$B$65,2,0)&amp;"、"&amp;VLOOKUP(H188,'附件一之1-開班數'!$A$6:$B$65,2,0)&amp;"、"&amp;VLOOKUP(I188,'附件一之1-開班數'!$A$6:$B$65,2,0),IF(D188="","","學生無班級"))))))),"有班級不存在,或跳格輸入")</f>
        <v/>
      </c>
      <c r="K188" s="16"/>
      <c r="L188" s="16"/>
      <c r="M188" s="16"/>
      <c r="N188" s="16"/>
      <c r="O188" s="16"/>
      <c r="P188" s="16"/>
      <c r="Q188" s="16"/>
      <c r="R188" s="16"/>
      <c r="S188" s="145">
        <f t="shared" si="15"/>
        <v>1</v>
      </c>
      <c r="T188" s="145">
        <f t="shared" si="16"/>
        <v>1</v>
      </c>
      <c r="U188" s="10">
        <f t="shared" si="14"/>
        <v>1</v>
      </c>
      <c r="V188" s="10">
        <f t="shared" si="17"/>
        <v>1</v>
      </c>
      <c r="W188" s="10">
        <f t="shared" si="18"/>
        <v>3</v>
      </c>
    </row>
    <row r="189" spans="1:23">
      <c r="A189" s="149" t="str">
        <f t="shared" si="13"/>
        <v/>
      </c>
      <c r="B189" s="16"/>
      <c r="C189" s="16"/>
      <c r="D189" s="16"/>
      <c r="E189" s="16"/>
      <c r="F189" s="16"/>
      <c r="G189" s="16"/>
      <c r="H189" s="16"/>
      <c r="I189" s="16"/>
      <c r="J189" s="150" t="str">
        <f>IFERROR(IF(COUNTIF(E189:I189,E189)+COUNTIF(E189:I189,F189)+COUNTIF(E189:I189,G189)+COUNTIF(E189:I189,H189)+COUNTIF(E189:I189,I189)-COUNT(E189:I189)&lt;&gt;0,"學生班級重複",IF(COUNT(E189:I189)=1,VLOOKUP(E189,'附件一之1-開班數'!$A$6:$B$65,2,0),IF(COUNT(E189:I189)=2,VLOOKUP(E189,'附件一之1-開班數'!$A$6:$B$65,2,0)&amp;"、"&amp;VLOOKUP(F189,'附件一之1-開班數'!$A$6:$B$65,2,0),IF(COUNT(E189:I189)=3,VLOOKUP(E189,'附件一之1-開班數'!$A$6:$B$65,2,0)&amp;"、"&amp;VLOOKUP(F189,'附件一之1-開班數'!$A$6:$B$65,2,0)&amp;"、"&amp;VLOOKUP(G189,'附件一之1-開班數'!$A$6:$B$65,2,0),IF(COUNT(E189:I189)=4,VLOOKUP(E189,'附件一之1-開班數'!$A$6:$B$65,2,0)&amp;"、"&amp;VLOOKUP(F189,'附件一之1-開班數'!$A$6:$B$65,2,0)&amp;"、"&amp;VLOOKUP(G189,'附件一之1-開班數'!$A$6:$B$65,2,0)&amp;"、"&amp;VLOOKUP(H189,'附件一之1-開班數'!$A$6:$B$65,2,0),IF(COUNT(E189:I189)=5,VLOOKUP(E189,'附件一之1-開班數'!$A$6:$B$65,2,0)&amp;"、"&amp;VLOOKUP(F189,'附件一之1-開班數'!$A$6:$B$65,2,0)&amp;"、"&amp;VLOOKUP(G189,'附件一之1-開班數'!$A$6:$B$65,2,0)&amp;"、"&amp;VLOOKUP(H189,'附件一之1-開班數'!$A$6:$B$65,2,0)&amp;"、"&amp;VLOOKUP(I189,'附件一之1-開班數'!$A$6:$B$65,2,0),IF(D189="","","學生無班級"))))))),"有班級不存在,或跳格輸入")</f>
        <v/>
      </c>
      <c r="K189" s="16"/>
      <c r="L189" s="16"/>
      <c r="M189" s="16"/>
      <c r="N189" s="16"/>
      <c r="O189" s="16"/>
      <c r="P189" s="16"/>
      <c r="Q189" s="16"/>
      <c r="R189" s="16"/>
      <c r="S189" s="145">
        <f t="shared" si="15"/>
        <v>1</v>
      </c>
      <c r="T189" s="145">
        <f t="shared" si="16"/>
        <v>1</v>
      </c>
      <c r="U189" s="10">
        <f t="shared" si="14"/>
        <v>1</v>
      </c>
      <c r="V189" s="10">
        <f t="shared" si="17"/>
        <v>1</v>
      </c>
      <c r="W189" s="10">
        <f t="shared" si="18"/>
        <v>3</v>
      </c>
    </row>
    <row r="190" spans="1:23">
      <c r="A190" s="149" t="str">
        <f t="shared" si="13"/>
        <v/>
      </c>
      <c r="B190" s="16"/>
      <c r="C190" s="16"/>
      <c r="D190" s="16"/>
      <c r="E190" s="16"/>
      <c r="F190" s="16"/>
      <c r="G190" s="16"/>
      <c r="H190" s="16"/>
      <c r="I190" s="16"/>
      <c r="J190" s="150" t="str">
        <f>IFERROR(IF(COUNTIF(E190:I190,E190)+COUNTIF(E190:I190,F190)+COUNTIF(E190:I190,G190)+COUNTIF(E190:I190,H190)+COUNTIF(E190:I190,I190)-COUNT(E190:I190)&lt;&gt;0,"學生班級重複",IF(COUNT(E190:I190)=1,VLOOKUP(E190,'附件一之1-開班數'!$A$6:$B$65,2,0),IF(COUNT(E190:I190)=2,VLOOKUP(E190,'附件一之1-開班數'!$A$6:$B$65,2,0)&amp;"、"&amp;VLOOKUP(F190,'附件一之1-開班數'!$A$6:$B$65,2,0),IF(COUNT(E190:I190)=3,VLOOKUP(E190,'附件一之1-開班數'!$A$6:$B$65,2,0)&amp;"、"&amp;VLOOKUP(F190,'附件一之1-開班數'!$A$6:$B$65,2,0)&amp;"、"&amp;VLOOKUP(G190,'附件一之1-開班數'!$A$6:$B$65,2,0),IF(COUNT(E190:I190)=4,VLOOKUP(E190,'附件一之1-開班數'!$A$6:$B$65,2,0)&amp;"、"&amp;VLOOKUP(F190,'附件一之1-開班數'!$A$6:$B$65,2,0)&amp;"、"&amp;VLOOKUP(G190,'附件一之1-開班數'!$A$6:$B$65,2,0)&amp;"、"&amp;VLOOKUP(H190,'附件一之1-開班數'!$A$6:$B$65,2,0),IF(COUNT(E190:I190)=5,VLOOKUP(E190,'附件一之1-開班數'!$A$6:$B$65,2,0)&amp;"、"&amp;VLOOKUP(F190,'附件一之1-開班數'!$A$6:$B$65,2,0)&amp;"、"&amp;VLOOKUP(G190,'附件一之1-開班數'!$A$6:$B$65,2,0)&amp;"、"&amp;VLOOKUP(H190,'附件一之1-開班數'!$A$6:$B$65,2,0)&amp;"、"&amp;VLOOKUP(I190,'附件一之1-開班數'!$A$6:$B$65,2,0),IF(D190="","","學生無班級"))))))),"有班級不存在,或跳格輸入")</f>
        <v/>
      </c>
      <c r="K190" s="16"/>
      <c r="L190" s="16"/>
      <c r="M190" s="16"/>
      <c r="N190" s="16"/>
      <c r="O190" s="16"/>
      <c r="P190" s="16"/>
      <c r="Q190" s="16"/>
      <c r="R190" s="16"/>
      <c r="S190" s="145">
        <f t="shared" si="15"/>
        <v>1</v>
      </c>
      <c r="T190" s="145">
        <f t="shared" si="16"/>
        <v>1</v>
      </c>
      <c r="U190" s="10">
        <f t="shared" si="14"/>
        <v>1</v>
      </c>
      <c r="V190" s="10">
        <f t="shared" si="17"/>
        <v>1</v>
      </c>
      <c r="W190" s="10">
        <f t="shared" si="18"/>
        <v>3</v>
      </c>
    </row>
    <row r="191" spans="1:23">
      <c r="A191" s="149" t="str">
        <f t="shared" si="13"/>
        <v/>
      </c>
      <c r="B191" s="16"/>
      <c r="C191" s="16"/>
      <c r="D191" s="16"/>
      <c r="E191" s="16"/>
      <c r="F191" s="16"/>
      <c r="G191" s="16"/>
      <c r="H191" s="16"/>
      <c r="I191" s="16"/>
      <c r="J191" s="150" t="str">
        <f>IFERROR(IF(COUNTIF(E191:I191,E191)+COUNTIF(E191:I191,F191)+COUNTIF(E191:I191,G191)+COUNTIF(E191:I191,H191)+COUNTIF(E191:I191,I191)-COUNT(E191:I191)&lt;&gt;0,"學生班級重複",IF(COUNT(E191:I191)=1,VLOOKUP(E191,'附件一之1-開班數'!$A$6:$B$65,2,0),IF(COUNT(E191:I191)=2,VLOOKUP(E191,'附件一之1-開班數'!$A$6:$B$65,2,0)&amp;"、"&amp;VLOOKUP(F191,'附件一之1-開班數'!$A$6:$B$65,2,0),IF(COUNT(E191:I191)=3,VLOOKUP(E191,'附件一之1-開班數'!$A$6:$B$65,2,0)&amp;"、"&amp;VLOOKUP(F191,'附件一之1-開班數'!$A$6:$B$65,2,0)&amp;"、"&amp;VLOOKUP(G191,'附件一之1-開班數'!$A$6:$B$65,2,0),IF(COUNT(E191:I191)=4,VLOOKUP(E191,'附件一之1-開班數'!$A$6:$B$65,2,0)&amp;"、"&amp;VLOOKUP(F191,'附件一之1-開班數'!$A$6:$B$65,2,0)&amp;"、"&amp;VLOOKUP(G191,'附件一之1-開班數'!$A$6:$B$65,2,0)&amp;"、"&amp;VLOOKUP(H191,'附件一之1-開班數'!$A$6:$B$65,2,0),IF(COUNT(E191:I191)=5,VLOOKUP(E191,'附件一之1-開班數'!$A$6:$B$65,2,0)&amp;"、"&amp;VLOOKUP(F191,'附件一之1-開班數'!$A$6:$B$65,2,0)&amp;"、"&amp;VLOOKUP(G191,'附件一之1-開班數'!$A$6:$B$65,2,0)&amp;"、"&amp;VLOOKUP(H191,'附件一之1-開班數'!$A$6:$B$65,2,0)&amp;"、"&amp;VLOOKUP(I191,'附件一之1-開班數'!$A$6:$B$65,2,0),IF(D191="","","學生無班級"))))))),"有班級不存在,或跳格輸入")</f>
        <v/>
      </c>
      <c r="K191" s="16"/>
      <c r="L191" s="16"/>
      <c r="M191" s="16"/>
      <c r="N191" s="16"/>
      <c r="O191" s="16"/>
      <c r="P191" s="16"/>
      <c r="Q191" s="16"/>
      <c r="R191" s="16"/>
      <c r="S191" s="145">
        <f t="shared" si="15"/>
        <v>1</v>
      </c>
      <c r="T191" s="145">
        <f t="shared" si="16"/>
        <v>1</v>
      </c>
      <c r="U191" s="10">
        <f t="shared" si="14"/>
        <v>1</v>
      </c>
      <c r="V191" s="10">
        <f t="shared" si="17"/>
        <v>1</v>
      </c>
      <c r="W191" s="10">
        <f t="shared" si="18"/>
        <v>3</v>
      </c>
    </row>
    <row r="192" spans="1:23">
      <c r="A192" s="149" t="str">
        <f t="shared" si="13"/>
        <v/>
      </c>
      <c r="B192" s="16"/>
      <c r="C192" s="16"/>
      <c r="D192" s="16"/>
      <c r="E192" s="16"/>
      <c r="F192" s="16"/>
      <c r="G192" s="16"/>
      <c r="H192" s="16"/>
      <c r="I192" s="16"/>
      <c r="J192" s="150" t="str">
        <f>IFERROR(IF(COUNTIF(E192:I192,E192)+COUNTIF(E192:I192,F192)+COUNTIF(E192:I192,G192)+COUNTIF(E192:I192,H192)+COUNTIF(E192:I192,I192)-COUNT(E192:I192)&lt;&gt;0,"學生班級重複",IF(COUNT(E192:I192)=1,VLOOKUP(E192,'附件一之1-開班數'!$A$6:$B$65,2,0),IF(COUNT(E192:I192)=2,VLOOKUP(E192,'附件一之1-開班數'!$A$6:$B$65,2,0)&amp;"、"&amp;VLOOKUP(F192,'附件一之1-開班數'!$A$6:$B$65,2,0),IF(COUNT(E192:I192)=3,VLOOKUP(E192,'附件一之1-開班數'!$A$6:$B$65,2,0)&amp;"、"&amp;VLOOKUP(F192,'附件一之1-開班數'!$A$6:$B$65,2,0)&amp;"、"&amp;VLOOKUP(G192,'附件一之1-開班數'!$A$6:$B$65,2,0),IF(COUNT(E192:I192)=4,VLOOKUP(E192,'附件一之1-開班數'!$A$6:$B$65,2,0)&amp;"、"&amp;VLOOKUP(F192,'附件一之1-開班數'!$A$6:$B$65,2,0)&amp;"、"&amp;VLOOKUP(G192,'附件一之1-開班數'!$A$6:$B$65,2,0)&amp;"、"&amp;VLOOKUP(H192,'附件一之1-開班數'!$A$6:$B$65,2,0),IF(COUNT(E192:I192)=5,VLOOKUP(E192,'附件一之1-開班數'!$A$6:$B$65,2,0)&amp;"、"&amp;VLOOKUP(F192,'附件一之1-開班數'!$A$6:$B$65,2,0)&amp;"、"&amp;VLOOKUP(G192,'附件一之1-開班數'!$A$6:$B$65,2,0)&amp;"、"&amp;VLOOKUP(H192,'附件一之1-開班數'!$A$6:$B$65,2,0)&amp;"、"&amp;VLOOKUP(I192,'附件一之1-開班數'!$A$6:$B$65,2,0),IF(D192="","","學生無班級"))))))),"有班級不存在,或跳格輸入")</f>
        <v/>
      </c>
      <c r="K192" s="16"/>
      <c r="L192" s="16"/>
      <c r="M192" s="16"/>
      <c r="N192" s="16"/>
      <c r="O192" s="16"/>
      <c r="P192" s="16"/>
      <c r="Q192" s="16"/>
      <c r="R192" s="16"/>
      <c r="S192" s="145">
        <f t="shared" si="15"/>
        <v>1</v>
      </c>
      <c r="T192" s="145">
        <f t="shared" si="16"/>
        <v>1</v>
      </c>
      <c r="U192" s="10">
        <f t="shared" si="14"/>
        <v>1</v>
      </c>
      <c r="V192" s="10">
        <f t="shared" si="17"/>
        <v>1</v>
      </c>
      <c r="W192" s="10">
        <f t="shared" si="18"/>
        <v>3</v>
      </c>
    </row>
    <row r="193" spans="1:23">
      <c r="A193" s="149" t="str">
        <f t="shared" si="13"/>
        <v/>
      </c>
      <c r="B193" s="16"/>
      <c r="C193" s="16"/>
      <c r="D193" s="16"/>
      <c r="E193" s="16"/>
      <c r="F193" s="16"/>
      <c r="G193" s="16"/>
      <c r="H193" s="16"/>
      <c r="I193" s="16"/>
      <c r="J193" s="150" t="str">
        <f>IFERROR(IF(COUNTIF(E193:I193,E193)+COUNTIF(E193:I193,F193)+COUNTIF(E193:I193,G193)+COUNTIF(E193:I193,H193)+COUNTIF(E193:I193,I193)-COUNT(E193:I193)&lt;&gt;0,"學生班級重複",IF(COUNT(E193:I193)=1,VLOOKUP(E193,'附件一之1-開班數'!$A$6:$B$65,2,0),IF(COUNT(E193:I193)=2,VLOOKUP(E193,'附件一之1-開班數'!$A$6:$B$65,2,0)&amp;"、"&amp;VLOOKUP(F193,'附件一之1-開班數'!$A$6:$B$65,2,0),IF(COUNT(E193:I193)=3,VLOOKUP(E193,'附件一之1-開班數'!$A$6:$B$65,2,0)&amp;"、"&amp;VLOOKUP(F193,'附件一之1-開班數'!$A$6:$B$65,2,0)&amp;"、"&amp;VLOOKUP(G193,'附件一之1-開班數'!$A$6:$B$65,2,0),IF(COUNT(E193:I193)=4,VLOOKUP(E193,'附件一之1-開班數'!$A$6:$B$65,2,0)&amp;"、"&amp;VLOOKUP(F193,'附件一之1-開班數'!$A$6:$B$65,2,0)&amp;"、"&amp;VLOOKUP(G193,'附件一之1-開班數'!$A$6:$B$65,2,0)&amp;"、"&amp;VLOOKUP(H193,'附件一之1-開班數'!$A$6:$B$65,2,0),IF(COUNT(E193:I193)=5,VLOOKUP(E193,'附件一之1-開班數'!$A$6:$B$65,2,0)&amp;"、"&amp;VLOOKUP(F193,'附件一之1-開班數'!$A$6:$B$65,2,0)&amp;"、"&amp;VLOOKUP(G193,'附件一之1-開班數'!$A$6:$B$65,2,0)&amp;"、"&amp;VLOOKUP(H193,'附件一之1-開班數'!$A$6:$B$65,2,0)&amp;"、"&amp;VLOOKUP(I193,'附件一之1-開班數'!$A$6:$B$65,2,0),IF(D193="","","學生無班級"))))))),"有班級不存在,或跳格輸入")</f>
        <v/>
      </c>
      <c r="K193" s="16"/>
      <c r="L193" s="16"/>
      <c r="M193" s="16"/>
      <c r="N193" s="16"/>
      <c r="O193" s="16"/>
      <c r="P193" s="16"/>
      <c r="Q193" s="16"/>
      <c r="R193" s="16"/>
      <c r="S193" s="145">
        <f t="shared" si="15"/>
        <v>1</v>
      </c>
      <c r="T193" s="145">
        <f t="shared" si="16"/>
        <v>1</v>
      </c>
      <c r="U193" s="10">
        <f t="shared" si="14"/>
        <v>1</v>
      </c>
      <c r="V193" s="10">
        <f t="shared" si="17"/>
        <v>1</v>
      </c>
      <c r="W193" s="10">
        <f t="shared" si="18"/>
        <v>3</v>
      </c>
    </row>
    <row r="194" spans="1:23">
      <c r="A194" s="149" t="str">
        <f t="shared" si="13"/>
        <v/>
      </c>
      <c r="B194" s="16"/>
      <c r="C194" s="16"/>
      <c r="D194" s="16"/>
      <c r="E194" s="16"/>
      <c r="F194" s="16"/>
      <c r="G194" s="16"/>
      <c r="H194" s="16"/>
      <c r="I194" s="16"/>
      <c r="J194" s="150" t="str">
        <f>IFERROR(IF(COUNTIF(E194:I194,E194)+COUNTIF(E194:I194,F194)+COUNTIF(E194:I194,G194)+COUNTIF(E194:I194,H194)+COUNTIF(E194:I194,I194)-COUNT(E194:I194)&lt;&gt;0,"學生班級重複",IF(COUNT(E194:I194)=1,VLOOKUP(E194,'附件一之1-開班數'!$A$6:$B$65,2,0),IF(COUNT(E194:I194)=2,VLOOKUP(E194,'附件一之1-開班數'!$A$6:$B$65,2,0)&amp;"、"&amp;VLOOKUP(F194,'附件一之1-開班數'!$A$6:$B$65,2,0),IF(COUNT(E194:I194)=3,VLOOKUP(E194,'附件一之1-開班數'!$A$6:$B$65,2,0)&amp;"、"&amp;VLOOKUP(F194,'附件一之1-開班數'!$A$6:$B$65,2,0)&amp;"、"&amp;VLOOKUP(G194,'附件一之1-開班數'!$A$6:$B$65,2,0),IF(COUNT(E194:I194)=4,VLOOKUP(E194,'附件一之1-開班數'!$A$6:$B$65,2,0)&amp;"、"&amp;VLOOKUP(F194,'附件一之1-開班數'!$A$6:$B$65,2,0)&amp;"、"&amp;VLOOKUP(G194,'附件一之1-開班數'!$A$6:$B$65,2,0)&amp;"、"&amp;VLOOKUP(H194,'附件一之1-開班數'!$A$6:$B$65,2,0),IF(COUNT(E194:I194)=5,VLOOKUP(E194,'附件一之1-開班數'!$A$6:$B$65,2,0)&amp;"、"&amp;VLOOKUP(F194,'附件一之1-開班數'!$A$6:$B$65,2,0)&amp;"、"&amp;VLOOKUP(G194,'附件一之1-開班數'!$A$6:$B$65,2,0)&amp;"、"&amp;VLOOKUP(H194,'附件一之1-開班數'!$A$6:$B$65,2,0)&amp;"、"&amp;VLOOKUP(I194,'附件一之1-開班數'!$A$6:$B$65,2,0),IF(D194="","","學生無班級"))))))),"有班級不存在,或跳格輸入")</f>
        <v/>
      </c>
      <c r="K194" s="16"/>
      <c r="L194" s="16"/>
      <c r="M194" s="16"/>
      <c r="N194" s="16"/>
      <c r="O194" s="16"/>
      <c r="P194" s="16"/>
      <c r="Q194" s="16"/>
      <c r="R194" s="16"/>
      <c r="S194" s="145">
        <f t="shared" si="15"/>
        <v>1</v>
      </c>
      <c r="T194" s="145">
        <f t="shared" si="16"/>
        <v>1</v>
      </c>
      <c r="U194" s="10">
        <f t="shared" si="14"/>
        <v>1</v>
      </c>
      <c r="V194" s="10">
        <f t="shared" si="17"/>
        <v>1</v>
      </c>
      <c r="W194" s="10">
        <f t="shared" si="18"/>
        <v>3</v>
      </c>
    </row>
    <row r="195" spans="1:23">
      <c r="A195" s="149" t="str">
        <f t="shared" si="13"/>
        <v/>
      </c>
      <c r="B195" s="16"/>
      <c r="C195" s="16"/>
      <c r="D195" s="16"/>
      <c r="E195" s="16"/>
      <c r="F195" s="16"/>
      <c r="G195" s="16"/>
      <c r="H195" s="16"/>
      <c r="I195" s="16"/>
      <c r="J195" s="150" t="str">
        <f>IFERROR(IF(COUNTIF(E195:I195,E195)+COUNTIF(E195:I195,F195)+COUNTIF(E195:I195,G195)+COUNTIF(E195:I195,H195)+COUNTIF(E195:I195,I195)-COUNT(E195:I195)&lt;&gt;0,"學生班級重複",IF(COUNT(E195:I195)=1,VLOOKUP(E195,'附件一之1-開班數'!$A$6:$B$65,2,0),IF(COUNT(E195:I195)=2,VLOOKUP(E195,'附件一之1-開班數'!$A$6:$B$65,2,0)&amp;"、"&amp;VLOOKUP(F195,'附件一之1-開班數'!$A$6:$B$65,2,0),IF(COUNT(E195:I195)=3,VLOOKUP(E195,'附件一之1-開班數'!$A$6:$B$65,2,0)&amp;"、"&amp;VLOOKUP(F195,'附件一之1-開班數'!$A$6:$B$65,2,0)&amp;"、"&amp;VLOOKUP(G195,'附件一之1-開班數'!$A$6:$B$65,2,0),IF(COUNT(E195:I195)=4,VLOOKUP(E195,'附件一之1-開班數'!$A$6:$B$65,2,0)&amp;"、"&amp;VLOOKUP(F195,'附件一之1-開班數'!$A$6:$B$65,2,0)&amp;"、"&amp;VLOOKUP(G195,'附件一之1-開班數'!$A$6:$B$65,2,0)&amp;"、"&amp;VLOOKUP(H195,'附件一之1-開班數'!$A$6:$B$65,2,0),IF(COUNT(E195:I195)=5,VLOOKUP(E195,'附件一之1-開班數'!$A$6:$B$65,2,0)&amp;"、"&amp;VLOOKUP(F195,'附件一之1-開班數'!$A$6:$B$65,2,0)&amp;"、"&amp;VLOOKUP(G195,'附件一之1-開班數'!$A$6:$B$65,2,0)&amp;"、"&amp;VLOOKUP(H195,'附件一之1-開班數'!$A$6:$B$65,2,0)&amp;"、"&amp;VLOOKUP(I195,'附件一之1-開班數'!$A$6:$B$65,2,0),IF(D195="","","學生無班級"))))))),"有班級不存在,或跳格輸入")</f>
        <v/>
      </c>
      <c r="K195" s="16"/>
      <c r="L195" s="16"/>
      <c r="M195" s="16"/>
      <c r="N195" s="16"/>
      <c r="O195" s="16"/>
      <c r="P195" s="16"/>
      <c r="Q195" s="16"/>
      <c r="R195" s="16"/>
      <c r="S195" s="145">
        <f t="shared" si="15"/>
        <v>1</v>
      </c>
      <c r="T195" s="145">
        <f t="shared" si="16"/>
        <v>1</v>
      </c>
      <c r="U195" s="10">
        <f t="shared" si="14"/>
        <v>1</v>
      </c>
      <c r="V195" s="10">
        <f t="shared" si="17"/>
        <v>1</v>
      </c>
      <c r="W195" s="10">
        <f t="shared" si="18"/>
        <v>3</v>
      </c>
    </row>
    <row r="196" spans="1:23">
      <c r="A196" s="149" t="str">
        <f t="shared" si="13"/>
        <v/>
      </c>
      <c r="B196" s="16"/>
      <c r="C196" s="16"/>
      <c r="D196" s="16"/>
      <c r="E196" s="16"/>
      <c r="F196" s="16"/>
      <c r="G196" s="16"/>
      <c r="H196" s="16"/>
      <c r="I196" s="16"/>
      <c r="J196" s="150" t="str">
        <f>IFERROR(IF(COUNTIF(E196:I196,E196)+COUNTIF(E196:I196,F196)+COUNTIF(E196:I196,G196)+COUNTIF(E196:I196,H196)+COUNTIF(E196:I196,I196)-COUNT(E196:I196)&lt;&gt;0,"學生班級重複",IF(COUNT(E196:I196)=1,VLOOKUP(E196,'附件一之1-開班數'!$A$6:$B$65,2,0),IF(COUNT(E196:I196)=2,VLOOKUP(E196,'附件一之1-開班數'!$A$6:$B$65,2,0)&amp;"、"&amp;VLOOKUP(F196,'附件一之1-開班數'!$A$6:$B$65,2,0),IF(COUNT(E196:I196)=3,VLOOKUP(E196,'附件一之1-開班數'!$A$6:$B$65,2,0)&amp;"、"&amp;VLOOKUP(F196,'附件一之1-開班數'!$A$6:$B$65,2,0)&amp;"、"&amp;VLOOKUP(G196,'附件一之1-開班數'!$A$6:$B$65,2,0),IF(COUNT(E196:I196)=4,VLOOKUP(E196,'附件一之1-開班數'!$A$6:$B$65,2,0)&amp;"、"&amp;VLOOKUP(F196,'附件一之1-開班數'!$A$6:$B$65,2,0)&amp;"、"&amp;VLOOKUP(G196,'附件一之1-開班數'!$A$6:$B$65,2,0)&amp;"、"&amp;VLOOKUP(H196,'附件一之1-開班數'!$A$6:$B$65,2,0),IF(COUNT(E196:I196)=5,VLOOKUP(E196,'附件一之1-開班數'!$A$6:$B$65,2,0)&amp;"、"&amp;VLOOKUP(F196,'附件一之1-開班數'!$A$6:$B$65,2,0)&amp;"、"&amp;VLOOKUP(G196,'附件一之1-開班數'!$A$6:$B$65,2,0)&amp;"、"&amp;VLOOKUP(H196,'附件一之1-開班數'!$A$6:$B$65,2,0)&amp;"、"&amp;VLOOKUP(I196,'附件一之1-開班數'!$A$6:$B$65,2,0),IF(D196="","","學生無班級"))))))),"有班級不存在,或跳格輸入")</f>
        <v/>
      </c>
      <c r="K196" s="16"/>
      <c r="L196" s="16"/>
      <c r="M196" s="16"/>
      <c r="N196" s="16"/>
      <c r="O196" s="16"/>
      <c r="P196" s="16"/>
      <c r="Q196" s="16"/>
      <c r="R196" s="16"/>
      <c r="S196" s="145">
        <f t="shared" si="15"/>
        <v>1</v>
      </c>
      <c r="T196" s="145">
        <f t="shared" si="16"/>
        <v>1</v>
      </c>
      <c r="U196" s="10">
        <f t="shared" si="14"/>
        <v>1</v>
      </c>
      <c r="V196" s="10">
        <f t="shared" si="17"/>
        <v>1</v>
      </c>
      <c r="W196" s="10">
        <f t="shared" si="18"/>
        <v>3</v>
      </c>
    </row>
    <row r="197" spans="1:23">
      <c r="A197" s="149" t="str">
        <f t="shared" si="13"/>
        <v/>
      </c>
      <c r="B197" s="16"/>
      <c r="C197" s="16"/>
      <c r="D197" s="16"/>
      <c r="E197" s="16"/>
      <c r="F197" s="16"/>
      <c r="G197" s="16"/>
      <c r="H197" s="16"/>
      <c r="I197" s="16"/>
      <c r="J197" s="150" t="str">
        <f>IFERROR(IF(COUNTIF(E197:I197,E197)+COUNTIF(E197:I197,F197)+COUNTIF(E197:I197,G197)+COUNTIF(E197:I197,H197)+COUNTIF(E197:I197,I197)-COUNT(E197:I197)&lt;&gt;0,"學生班級重複",IF(COUNT(E197:I197)=1,VLOOKUP(E197,'附件一之1-開班數'!$A$6:$B$65,2,0),IF(COUNT(E197:I197)=2,VLOOKUP(E197,'附件一之1-開班數'!$A$6:$B$65,2,0)&amp;"、"&amp;VLOOKUP(F197,'附件一之1-開班數'!$A$6:$B$65,2,0),IF(COUNT(E197:I197)=3,VLOOKUP(E197,'附件一之1-開班數'!$A$6:$B$65,2,0)&amp;"、"&amp;VLOOKUP(F197,'附件一之1-開班數'!$A$6:$B$65,2,0)&amp;"、"&amp;VLOOKUP(G197,'附件一之1-開班數'!$A$6:$B$65,2,0),IF(COUNT(E197:I197)=4,VLOOKUP(E197,'附件一之1-開班數'!$A$6:$B$65,2,0)&amp;"、"&amp;VLOOKUP(F197,'附件一之1-開班數'!$A$6:$B$65,2,0)&amp;"、"&amp;VLOOKUP(G197,'附件一之1-開班數'!$A$6:$B$65,2,0)&amp;"、"&amp;VLOOKUP(H197,'附件一之1-開班數'!$A$6:$B$65,2,0),IF(COUNT(E197:I197)=5,VLOOKUP(E197,'附件一之1-開班數'!$A$6:$B$65,2,0)&amp;"、"&amp;VLOOKUP(F197,'附件一之1-開班數'!$A$6:$B$65,2,0)&amp;"、"&amp;VLOOKUP(G197,'附件一之1-開班數'!$A$6:$B$65,2,0)&amp;"、"&amp;VLOOKUP(H197,'附件一之1-開班數'!$A$6:$B$65,2,0)&amp;"、"&amp;VLOOKUP(I197,'附件一之1-開班數'!$A$6:$B$65,2,0),IF(D197="","","學生無班級"))))))),"有班級不存在,或跳格輸入")</f>
        <v/>
      </c>
      <c r="K197" s="16"/>
      <c r="L197" s="16"/>
      <c r="M197" s="16"/>
      <c r="N197" s="16"/>
      <c r="O197" s="16"/>
      <c r="P197" s="16"/>
      <c r="Q197" s="16"/>
      <c r="R197" s="16"/>
      <c r="S197" s="145">
        <f t="shared" si="15"/>
        <v>1</v>
      </c>
      <c r="T197" s="145">
        <f t="shared" si="16"/>
        <v>1</v>
      </c>
      <c r="U197" s="10">
        <f t="shared" si="14"/>
        <v>1</v>
      </c>
      <c r="V197" s="10">
        <f t="shared" si="17"/>
        <v>1</v>
      </c>
      <c r="W197" s="10">
        <f t="shared" si="18"/>
        <v>3</v>
      </c>
    </row>
    <row r="198" spans="1:23">
      <c r="A198" s="149" t="str">
        <f t="shared" ref="A198:A261" si="19">IF(D198&lt;&gt;"",ROW()-5,"")</f>
        <v/>
      </c>
      <c r="B198" s="16"/>
      <c r="C198" s="16"/>
      <c r="D198" s="16"/>
      <c r="E198" s="16"/>
      <c r="F198" s="16"/>
      <c r="G198" s="16"/>
      <c r="H198" s="16"/>
      <c r="I198" s="16"/>
      <c r="J198" s="150" t="str">
        <f>IFERROR(IF(COUNTIF(E198:I198,E198)+COUNTIF(E198:I198,F198)+COUNTIF(E198:I198,G198)+COUNTIF(E198:I198,H198)+COUNTIF(E198:I198,I198)-COUNT(E198:I198)&lt;&gt;0,"學生班級重複",IF(COUNT(E198:I198)=1,VLOOKUP(E198,'附件一之1-開班數'!$A$6:$B$65,2,0),IF(COUNT(E198:I198)=2,VLOOKUP(E198,'附件一之1-開班數'!$A$6:$B$65,2,0)&amp;"、"&amp;VLOOKUP(F198,'附件一之1-開班數'!$A$6:$B$65,2,0),IF(COUNT(E198:I198)=3,VLOOKUP(E198,'附件一之1-開班數'!$A$6:$B$65,2,0)&amp;"、"&amp;VLOOKUP(F198,'附件一之1-開班數'!$A$6:$B$65,2,0)&amp;"、"&amp;VLOOKUP(G198,'附件一之1-開班數'!$A$6:$B$65,2,0),IF(COUNT(E198:I198)=4,VLOOKUP(E198,'附件一之1-開班數'!$A$6:$B$65,2,0)&amp;"、"&amp;VLOOKUP(F198,'附件一之1-開班數'!$A$6:$B$65,2,0)&amp;"、"&amp;VLOOKUP(G198,'附件一之1-開班數'!$A$6:$B$65,2,0)&amp;"、"&amp;VLOOKUP(H198,'附件一之1-開班數'!$A$6:$B$65,2,0),IF(COUNT(E198:I198)=5,VLOOKUP(E198,'附件一之1-開班數'!$A$6:$B$65,2,0)&amp;"、"&amp;VLOOKUP(F198,'附件一之1-開班數'!$A$6:$B$65,2,0)&amp;"、"&amp;VLOOKUP(G198,'附件一之1-開班數'!$A$6:$B$65,2,0)&amp;"、"&amp;VLOOKUP(H198,'附件一之1-開班數'!$A$6:$B$65,2,0)&amp;"、"&amp;VLOOKUP(I198,'附件一之1-開班數'!$A$6:$B$65,2,0),IF(D198="","","學生無班級"))))))),"有班級不存在,或跳格輸入")</f>
        <v/>
      </c>
      <c r="K198" s="16"/>
      <c r="L198" s="16"/>
      <c r="M198" s="16"/>
      <c r="N198" s="16"/>
      <c r="O198" s="16"/>
      <c r="P198" s="16"/>
      <c r="Q198" s="16"/>
      <c r="R198" s="16"/>
      <c r="S198" s="145">
        <f t="shared" si="15"/>
        <v>1</v>
      </c>
      <c r="T198" s="145">
        <f t="shared" si="16"/>
        <v>1</v>
      </c>
      <c r="U198" s="10">
        <f t="shared" ref="U198:U261" si="20">IF(COUNTA(B198:D198)=0,1,IF(AND(D198="",COUNTA(B198:C198)&lt;&gt;0),2,IF(COUNTA(B198:C198)&gt;1,3,4)))</f>
        <v>1</v>
      </c>
      <c r="V198" s="10">
        <f t="shared" si="17"/>
        <v>1</v>
      </c>
      <c r="W198" s="10">
        <f t="shared" si="18"/>
        <v>3</v>
      </c>
    </row>
    <row r="199" spans="1:23">
      <c r="A199" s="149" t="str">
        <f t="shared" si="19"/>
        <v/>
      </c>
      <c r="B199" s="16"/>
      <c r="C199" s="16"/>
      <c r="D199" s="16"/>
      <c r="E199" s="16"/>
      <c r="F199" s="16"/>
      <c r="G199" s="16"/>
      <c r="H199" s="16"/>
      <c r="I199" s="16"/>
      <c r="J199" s="150" t="str">
        <f>IFERROR(IF(COUNTIF(E199:I199,E199)+COUNTIF(E199:I199,F199)+COUNTIF(E199:I199,G199)+COUNTIF(E199:I199,H199)+COUNTIF(E199:I199,I199)-COUNT(E199:I199)&lt;&gt;0,"學生班級重複",IF(COUNT(E199:I199)=1,VLOOKUP(E199,'附件一之1-開班數'!$A$6:$B$65,2,0),IF(COUNT(E199:I199)=2,VLOOKUP(E199,'附件一之1-開班數'!$A$6:$B$65,2,0)&amp;"、"&amp;VLOOKUP(F199,'附件一之1-開班數'!$A$6:$B$65,2,0),IF(COUNT(E199:I199)=3,VLOOKUP(E199,'附件一之1-開班數'!$A$6:$B$65,2,0)&amp;"、"&amp;VLOOKUP(F199,'附件一之1-開班數'!$A$6:$B$65,2,0)&amp;"、"&amp;VLOOKUP(G199,'附件一之1-開班數'!$A$6:$B$65,2,0),IF(COUNT(E199:I199)=4,VLOOKUP(E199,'附件一之1-開班數'!$A$6:$B$65,2,0)&amp;"、"&amp;VLOOKUP(F199,'附件一之1-開班數'!$A$6:$B$65,2,0)&amp;"、"&amp;VLOOKUP(G199,'附件一之1-開班數'!$A$6:$B$65,2,0)&amp;"、"&amp;VLOOKUP(H199,'附件一之1-開班數'!$A$6:$B$65,2,0),IF(COUNT(E199:I199)=5,VLOOKUP(E199,'附件一之1-開班數'!$A$6:$B$65,2,0)&amp;"、"&amp;VLOOKUP(F199,'附件一之1-開班數'!$A$6:$B$65,2,0)&amp;"、"&amp;VLOOKUP(G199,'附件一之1-開班數'!$A$6:$B$65,2,0)&amp;"、"&amp;VLOOKUP(H199,'附件一之1-開班數'!$A$6:$B$65,2,0)&amp;"、"&amp;VLOOKUP(I199,'附件一之1-開班數'!$A$6:$B$65,2,0),IF(D199="","","學生無班級"))))))),"有班級不存在,或跳格輸入")</f>
        <v/>
      </c>
      <c r="K199" s="16"/>
      <c r="L199" s="16"/>
      <c r="M199" s="16"/>
      <c r="N199" s="16"/>
      <c r="O199" s="16"/>
      <c r="P199" s="16"/>
      <c r="Q199" s="16"/>
      <c r="R199" s="16"/>
      <c r="S199" s="145">
        <f t="shared" ref="S199:S262" si="21">IF(COUNTA(D199,K199:L199)=0,1,IF(AND(D199="",SUM(K199:L199)&lt;&gt;0),2,IF(SUM(K199:L199)&lt;&gt;1,3,4)))</f>
        <v>1</v>
      </c>
      <c r="T199" s="145">
        <f t="shared" ref="T199:T262" si="22">IF(COUNTA(D199,M199:Q199)=0,1,IF(AND(D199="",SUM(M199:Q199)&lt;&gt;0),2,IF(SUM(M199:Q199)&lt;&gt;1,3,4)))</f>
        <v>1</v>
      </c>
      <c r="U199" s="10">
        <f t="shared" si="20"/>
        <v>1</v>
      </c>
      <c r="V199" s="10">
        <f t="shared" ref="V199:V262" si="23">IF(COUNTA(D199:I199)=0,1,IF(AND(D199="",COUNTA(E199:I199)&lt;&gt;0),2,3))</f>
        <v>1</v>
      </c>
      <c r="W199" s="10">
        <f t="shared" ref="W199:W262" si="24">IF(AND(D199="",COUNTA(R199)&lt;&gt;0),2,3)</f>
        <v>3</v>
      </c>
    </row>
    <row r="200" spans="1:23">
      <c r="A200" s="149" t="str">
        <f t="shared" si="19"/>
        <v/>
      </c>
      <c r="B200" s="16"/>
      <c r="C200" s="16"/>
      <c r="D200" s="16"/>
      <c r="E200" s="16"/>
      <c r="F200" s="16"/>
      <c r="G200" s="16"/>
      <c r="H200" s="16"/>
      <c r="I200" s="16"/>
      <c r="J200" s="150" t="str">
        <f>IFERROR(IF(COUNTIF(E200:I200,E200)+COUNTIF(E200:I200,F200)+COUNTIF(E200:I200,G200)+COUNTIF(E200:I200,H200)+COUNTIF(E200:I200,I200)-COUNT(E200:I200)&lt;&gt;0,"學生班級重複",IF(COUNT(E200:I200)=1,VLOOKUP(E200,'附件一之1-開班數'!$A$6:$B$65,2,0),IF(COUNT(E200:I200)=2,VLOOKUP(E200,'附件一之1-開班數'!$A$6:$B$65,2,0)&amp;"、"&amp;VLOOKUP(F200,'附件一之1-開班數'!$A$6:$B$65,2,0),IF(COUNT(E200:I200)=3,VLOOKUP(E200,'附件一之1-開班數'!$A$6:$B$65,2,0)&amp;"、"&amp;VLOOKUP(F200,'附件一之1-開班數'!$A$6:$B$65,2,0)&amp;"、"&amp;VLOOKUP(G200,'附件一之1-開班數'!$A$6:$B$65,2,0),IF(COUNT(E200:I200)=4,VLOOKUP(E200,'附件一之1-開班數'!$A$6:$B$65,2,0)&amp;"、"&amp;VLOOKUP(F200,'附件一之1-開班數'!$A$6:$B$65,2,0)&amp;"、"&amp;VLOOKUP(G200,'附件一之1-開班數'!$A$6:$B$65,2,0)&amp;"、"&amp;VLOOKUP(H200,'附件一之1-開班數'!$A$6:$B$65,2,0),IF(COUNT(E200:I200)=5,VLOOKUP(E200,'附件一之1-開班數'!$A$6:$B$65,2,0)&amp;"、"&amp;VLOOKUP(F200,'附件一之1-開班數'!$A$6:$B$65,2,0)&amp;"、"&amp;VLOOKUP(G200,'附件一之1-開班數'!$A$6:$B$65,2,0)&amp;"、"&amp;VLOOKUP(H200,'附件一之1-開班數'!$A$6:$B$65,2,0)&amp;"、"&amp;VLOOKUP(I200,'附件一之1-開班數'!$A$6:$B$65,2,0),IF(D200="","","學生無班級"))))))),"有班級不存在,或跳格輸入")</f>
        <v/>
      </c>
      <c r="K200" s="16"/>
      <c r="L200" s="16"/>
      <c r="M200" s="16"/>
      <c r="N200" s="16"/>
      <c r="O200" s="16"/>
      <c r="P200" s="16"/>
      <c r="Q200" s="16"/>
      <c r="R200" s="16"/>
      <c r="S200" s="145">
        <f t="shared" si="21"/>
        <v>1</v>
      </c>
      <c r="T200" s="145">
        <f t="shared" si="22"/>
        <v>1</v>
      </c>
      <c r="U200" s="10">
        <f t="shared" si="20"/>
        <v>1</v>
      </c>
      <c r="V200" s="10">
        <f t="shared" si="23"/>
        <v>1</v>
      </c>
      <c r="W200" s="10">
        <f t="shared" si="24"/>
        <v>3</v>
      </c>
    </row>
    <row r="201" spans="1:23">
      <c r="A201" s="149" t="str">
        <f t="shared" si="19"/>
        <v/>
      </c>
      <c r="B201" s="16"/>
      <c r="C201" s="16"/>
      <c r="D201" s="16"/>
      <c r="E201" s="16"/>
      <c r="F201" s="16"/>
      <c r="G201" s="16"/>
      <c r="H201" s="16"/>
      <c r="I201" s="16"/>
      <c r="J201" s="150" t="str">
        <f>IFERROR(IF(COUNTIF(E201:I201,E201)+COUNTIF(E201:I201,F201)+COUNTIF(E201:I201,G201)+COUNTIF(E201:I201,H201)+COUNTIF(E201:I201,I201)-COUNT(E201:I201)&lt;&gt;0,"學生班級重複",IF(COUNT(E201:I201)=1,VLOOKUP(E201,'附件一之1-開班數'!$A$6:$B$65,2,0),IF(COUNT(E201:I201)=2,VLOOKUP(E201,'附件一之1-開班數'!$A$6:$B$65,2,0)&amp;"、"&amp;VLOOKUP(F201,'附件一之1-開班數'!$A$6:$B$65,2,0),IF(COUNT(E201:I201)=3,VLOOKUP(E201,'附件一之1-開班數'!$A$6:$B$65,2,0)&amp;"、"&amp;VLOOKUP(F201,'附件一之1-開班數'!$A$6:$B$65,2,0)&amp;"、"&amp;VLOOKUP(G201,'附件一之1-開班數'!$A$6:$B$65,2,0),IF(COUNT(E201:I201)=4,VLOOKUP(E201,'附件一之1-開班數'!$A$6:$B$65,2,0)&amp;"、"&amp;VLOOKUP(F201,'附件一之1-開班數'!$A$6:$B$65,2,0)&amp;"、"&amp;VLOOKUP(G201,'附件一之1-開班數'!$A$6:$B$65,2,0)&amp;"、"&amp;VLOOKUP(H201,'附件一之1-開班數'!$A$6:$B$65,2,0),IF(COUNT(E201:I201)=5,VLOOKUP(E201,'附件一之1-開班數'!$A$6:$B$65,2,0)&amp;"、"&amp;VLOOKUP(F201,'附件一之1-開班數'!$A$6:$B$65,2,0)&amp;"、"&amp;VLOOKUP(G201,'附件一之1-開班數'!$A$6:$B$65,2,0)&amp;"、"&amp;VLOOKUP(H201,'附件一之1-開班數'!$A$6:$B$65,2,0)&amp;"、"&amp;VLOOKUP(I201,'附件一之1-開班數'!$A$6:$B$65,2,0),IF(D201="","","學生無班級"))))))),"有班級不存在,或跳格輸入")</f>
        <v/>
      </c>
      <c r="K201" s="16"/>
      <c r="L201" s="16"/>
      <c r="M201" s="16"/>
      <c r="N201" s="16"/>
      <c r="O201" s="16"/>
      <c r="P201" s="16"/>
      <c r="Q201" s="16"/>
      <c r="R201" s="16"/>
      <c r="S201" s="145">
        <f t="shared" si="21"/>
        <v>1</v>
      </c>
      <c r="T201" s="145">
        <f t="shared" si="22"/>
        <v>1</v>
      </c>
      <c r="U201" s="10">
        <f t="shared" si="20"/>
        <v>1</v>
      </c>
      <c r="V201" s="10">
        <f t="shared" si="23"/>
        <v>1</v>
      </c>
      <c r="W201" s="10">
        <f t="shared" si="24"/>
        <v>3</v>
      </c>
    </row>
    <row r="202" spans="1:23">
      <c r="A202" s="149" t="str">
        <f t="shared" si="19"/>
        <v/>
      </c>
      <c r="B202" s="16"/>
      <c r="C202" s="16"/>
      <c r="D202" s="16"/>
      <c r="E202" s="16"/>
      <c r="F202" s="16"/>
      <c r="G202" s="16"/>
      <c r="H202" s="16"/>
      <c r="I202" s="16"/>
      <c r="J202" s="150" t="str">
        <f>IFERROR(IF(COUNTIF(E202:I202,E202)+COUNTIF(E202:I202,F202)+COUNTIF(E202:I202,G202)+COUNTIF(E202:I202,H202)+COUNTIF(E202:I202,I202)-COUNT(E202:I202)&lt;&gt;0,"學生班級重複",IF(COUNT(E202:I202)=1,VLOOKUP(E202,'附件一之1-開班數'!$A$6:$B$65,2,0),IF(COUNT(E202:I202)=2,VLOOKUP(E202,'附件一之1-開班數'!$A$6:$B$65,2,0)&amp;"、"&amp;VLOOKUP(F202,'附件一之1-開班數'!$A$6:$B$65,2,0),IF(COUNT(E202:I202)=3,VLOOKUP(E202,'附件一之1-開班數'!$A$6:$B$65,2,0)&amp;"、"&amp;VLOOKUP(F202,'附件一之1-開班數'!$A$6:$B$65,2,0)&amp;"、"&amp;VLOOKUP(G202,'附件一之1-開班數'!$A$6:$B$65,2,0),IF(COUNT(E202:I202)=4,VLOOKUP(E202,'附件一之1-開班數'!$A$6:$B$65,2,0)&amp;"、"&amp;VLOOKUP(F202,'附件一之1-開班數'!$A$6:$B$65,2,0)&amp;"、"&amp;VLOOKUP(G202,'附件一之1-開班數'!$A$6:$B$65,2,0)&amp;"、"&amp;VLOOKUP(H202,'附件一之1-開班數'!$A$6:$B$65,2,0),IF(COUNT(E202:I202)=5,VLOOKUP(E202,'附件一之1-開班數'!$A$6:$B$65,2,0)&amp;"、"&amp;VLOOKUP(F202,'附件一之1-開班數'!$A$6:$B$65,2,0)&amp;"、"&amp;VLOOKUP(G202,'附件一之1-開班數'!$A$6:$B$65,2,0)&amp;"、"&amp;VLOOKUP(H202,'附件一之1-開班數'!$A$6:$B$65,2,0)&amp;"、"&amp;VLOOKUP(I202,'附件一之1-開班數'!$A$6:$B$65,2,0),IF(D202="","","學生無班級"))))))),"有班級不存在,或跳格輸入")</f>
        <v/>
      </c>
      <c r="K202" s="16"/>
      <c r="L202" s="16"/>
      <c r="M202" s="16"/>
      <c r="N202" s="16"/>
      <c r="O202" s="16"/>
      <c r="P202" s="16"/>
      <c r="Q202" s="16"/>
      <c r="R202" s="16"/>
      <c r="S202" s="145">
        <f t="shared" si="21"/>
        <v>1</v>
      </c>
      <c r="T202" s="145">
        <f t="shared" si="22"/>
        <v>1</v>
      </c>
      <c r="U202" s="10">
        <f t="shared" si="20"/>
        <v>1</v>
      </c>
      <c r="V202" s="10">
        <f t="shared" si="23"/>
        <v>1</v>
      </c>
      <c r="W202" s="10">
        <f t="shared" si="24"/>
        <v>3</v>
      </c>
    </row>
    <row r="203" spans="1:23">
      <c r="A203" s="149" t="str">
        <f t="shared" si="19"/>
        <v/>
      </c>
      <c r="B203" s="16"/>
      <c r="C203" s="16"/>
      <c r="D203" s="16"/>
      <c r="E203" s="16"/>
      <c r="F203" s="16"/>
      <c r="G203" s="16"/>
      <c r="H203" s="16"/>
      <c r="I203" s="16"/>
      <c r="J203" s="150" t="str">
        <f>IFERROR(IF(COUNTIF(E203:I203,E203)+COUNTIF(E203:I203,F203)+COUNTIF(E203:I203,G203)+COUNTIF(E203:I203,H203)+COUNTIF(E203:I203,I203)-COUNT(E203:I203)&lt;&gt;0,"學生班級重複",IF(COUNT(E203:I203)=1,VLOOKUP(E203,'附件一之1-開班數'!$A$6:$B$65,2,0),IF(COUNT(E203:I203)=2,VLOOKUP(E203,'附件一之1-開班數'!$A$6:$B$65,2,0)&amp;"、"&amp;VLOOKUP(F203,'附件一之1-開班數'!$A$6:$B$65,2,0),IF(COUNT(E203:I203)=3,VLOOKUP(E203,'附件一之1-開班數'!$A$6:$B$65,2,0)&amp;"、"&amp;VLOOKUP(F203,'附件一之1-開班數'!$A$6:$B$65,2,0)&amp;"、"&amp;VLOOKUP(G203,'附件一之1-開班數'!$A$6:$B$65,2,0),IF(COUNT(E203:I203)=4,VLOOKUP(E203,'附件一之1-開班數'!$A$6:$B$65,2,0)&amp;"、"&amp;VLOOKUP(F203,'附件一之1-開班數'!$A$6:$B$65,2,0)&amp;"、"&amp;VLOOKUP(G203,'附件一之1-開班數'!$A$6:$B$65,2,0)&amp;"、"&amp;VLOOKUP(H203,'附件一之1-開班數'!$A$6:$B$65,2,0),IF(COUNT(E203:I203)=5,VLOOKUP(E203,'附件一之1-開班數'!$A$6:$B$65,2,0)&amp;"、"&amp;VLOOKUP(F203,'附件一之1-開班數'!$A$6:$B$65,2,0)&amp;"、"&amp;VLOOKUP(G203,'附件一之1-開班數'!$A$6:$B$65,2,0)&amp;"、"&amp;VLOOKUP(H203,'附件一之1-開班數'!$A$6:$B$65,2,0)&amp;"、"&amp;VLOOKUP(I203,'附件一之1-開班數'!$A$6:$B$65,2,0),IF(D203="","","學生無班級"))))))),"有班級不存在,或跳格輸入")</f>
        <v/>
      </c>
      <c r="K203" s="16"/>
      <c r="L203" s="16"/>
      <c r="M203" s="16"/>
      <c r="N203" s="16"/>
      <c r="O203" s="16"/>
      <c r="P203" s="16"/>
      <c r="Q203" s="16"/>
      <c r="R203" s="16"/>
      <c r="S203" s="145">
        <f t="shared" si="21"/>
        <v>1</v>
      </c>
      <c r="T203" s="145">
        <f t="shared" si="22"/>
        <v>1</v>
      </c>
      <c r="U203" s="10">
        <f t="shared" si="20"/>
        <v>1</v>
      </c>
      <c r="V203" s="10">
        <f t="shared" si="23"/>
        <v>1</v>
      </c>
      <c r="W203" s="10">
        <f t="shared" si="24"/>
        <v>3</v>
      </c>
    </row>
    <row r="204" spans="1:23">
      <c r="A204" s="149" t="str">
        <f t="shared" si="19"/>
        <v/>
      </c>
      <c r="B204" s="16"/>
      <c r="C204" s="16"/>
      <c r="D204" s="16"/>
      <c r="E204" s="16"/>
      <c r="F204" s="16"/>
      <c r="G204" s="16"/>
      <c r="H204" s="16"/>
      <c r="I204" s="16"/>
      <c r="J204" s="150" t="str">
        <f>IFERROR(IF(COUNTIF(E204:I204,E204)+COUNTIF(E204:I204,F204)+COUNTIF(E204:I204,G204)+COUNTIF(E204:I204,H204)+COUNTIF(E204:I204,I204)-COUNT(E204:I204)&lt;&gt;0,"學生班級重複",IF(COUNT(E204:I204)=1,VLOOKUP(E204,'附件一之1-開班數'!$A$6:$B$65,2,0),IF(COUNT(E204:I204)=2,VLOOKUP(E204,'附件一之1-開班數'!$A$6:$B$65,2,0)&amp;"、"&amp;VLOOKUP(F204,'附件一之1-開班數'!$A$6:$B$65,2,0),IF(COUNT(E204:I204)=3,VLOOKUP(E204,'附件一之1-開班數'!$A$6:$B$65,2,0)&amp;"、"&amp;VLOOKUP(F204,'附件一之1-開班數'!$A$6:$B$65,2,0)&amp;"、"&amp;VLOOKUP(G204,'附件一之1-開班數'!$A$6:$B$65,2,0),IF(COUNT(E204:I204)=4,VLOOKUP(E204,'附件一之1-開班數'!$A$6:$B$65,2,0)&amp;"、"&amp;VLOOKUP(F204,'附件一之1-開班數'!$A$6:$B$65,2,0)&amp;"、"&amp;VLOOKUP(G204,'附件一之1-開班數'!$A$6:$B$65,2,0)&amp;"、"&amp;VLOOKUP(H204,'附件一之1-開班數'!$A$6:$B$65,2,0),IF(COUNT(E204:I204)=5,VLOOKUP(E204,'附件一之1-開班數'!$A$6:$B$65,2,0)&amp;"、"&amp;VLOOKUP(F204,'附件一之1-開班數'!$A$6:$B$65,2,0)&amp;"、"&amp;VLOOKUP(G204,'附件一之1-開班數'!$A$6:$B$65,2,0)&amp;"、"&amp;VLOOKUP(H204,'附件一之1-開班數'!$A$6:$B$65,2,0)&amp;"、"&amp;VLOOKUP(I204,'附件一之1-開班數'!$A$6:$B$65,2,0),IF(D204="","","學生無班級"))))))),"有班級不存在,或跳格輸入")</f>
        <v/>
      </c>
      <c r="K204" s="16"/>
      <c r="L204" s="16"/>
      <c r="M204" s="16"/>
      <c r="N204" s="16"/>
      <c r="O204" s="16"/>
      <c r="P204" s="16"/>
      <c r="Q204" s="16"/>
      <c r="R204" s="16"/>
      <c r="S204" s="145">
        <f t="shared" si="21"/>
        <v>1</v>
      </c>
      <c r="T204" s="145">
        <f t="shared" si="22"/>
        <v>1</v>
      </c>
      <c r="U204" s="10">
        <f t="shared" si="20"/>
        <v>1</v>
      </c>
      <c r="V204" s="10">
        <f t="shared" si="23"/>
        <v>1</v>
      </c>
      <c r="W204" s="10">
        <f t="shared" si="24"/>
        <v>3</v>
      </c>
    </row>
    <row r="205" spans="1:23">
      <c r="A205" s="149" t="str">
        <f t="shared" si="19"/>
        <v/>
      </c>
      <c r="B205" s="16"/>
      <c r="C205" s="16"/>
      <c r="D205" s="16"/>
      <c r="E205" s="16"/>
      <c r="F205" s="16"/>
      <c r="G205" s="16"/>
      <c r="H205" s="16"/>
      <c r="I205" s="16"/>
      <c r="J205" s="150" t="str">
        <f>IFERROR(IF(COUNTIF(E205:I205,E205)+COUNTIF(E205:I205,F205)+COUNTIF(E205:I205,G205)+COUNTIF(E205:I205,H205)+COUNTIF(E205:I205,I205)-COUNT(E205:I205)&lt;&gt;0,"學生班級重複",IF(COUNT(E205:I205)=1,VLOOKUP(E205,'附件一之1-開班數'!$A$6:$B$65,2,0),IF(COUNT(E205:I205)=2,VLOOKUP(E205,'附件一之1-開班數'!$A$6:$B$65,2,0)&amp;"、"&amp;VLOOKUP(F205,'附件一之1-開班數'!$A$6:$B$65,2,0),IF(COUNT(E205:I205)=3,VLOOKUP(E205,'附件一之1-開班數'!$A$6:$B$65,2,0)&amp;"、"&amp;VLOOKUP(F205,'附件一之1-開班數'!$A$6:$B$65,2,0)&amp;"、"&amp;VLOOKUP(G205,'附件一之1-開班數'!$A$6:$B$65,2,0),IF(COUNT(E205:I205)=4,VLOOKUP(E205,'附件一之1-開班數'!$A$6:$B$65,2,0)&amp;"、"&amp;VLOOKUP(F205,'附件一之1-開班數'!$A$6:$B$65,2,0)&amp;"、"&amp;VLOOKUP(G205,'附件一之1-開班數'!$A$6:$B$65,2,0)&amp;"、"&amp;VLOOKUP(H205,'附件一之1-開班數'!$A$6:$B$65,2,0),IF(COUNT(E205:I205)=5,VLOOKUP(E205,'附件一之1-開班數'!$A$6:$B$65,2,0)&amp;"、"&amp;VLOOKUP(F205,'附件一之1-開班數'!$A$6:$B$65,2,0)&amp;"、"&amp;VLOOKUP(G205,'附件一之1-開班數'!$A$6:$B$65,2,0)&amp;"、"&amp;VLOOKUP(H205,'附件一之1-開班數'!$A$6:$B$65,2,0)&amp;"、"&amp;VLOOKUP(I205,'附件一之1-開班數'!$A$6:$B$65,2,0),IF(D205="","","學生無班級"))))))),"有班級不存在,或跳格輸入")</f>
        <v/>
      </c>
      <c r="K205" s="16"/>
      <c r="L205" s="16"/>
      <c r="M205" s="16"/>
      <c r="N205" s="16"/>
      <c r="O205" s="16"/>
      <c r="P205" s="16"/>
      <c r="Q205" s="16"/>
      <c r="R205" s="16"/>
      <c r="S205" s="145">
        <f t="shared" si="21"/>
        <v>1</v>
      </c>
      <c r="T205" s="145">
        <f t="shared" si="22"/>
        <v>1</v>
      </c>
      <c r="U205" s="10">
        <f t="shared" si="20"/>
        <v>1</v>
      </c>
      <c r="V205" s="10">
        <f t="shared" si="23"/>
        <v>1</v>
      </c>
      <c r="W205" s="10">
        <f t="shared" si="24"/>
        <v>3</v>
      </c>
    </row>
    <row r="206" spans="1:23">
      <c r="A206" s="149" t="str">
        <f t="shared" si="19"/>
        <v/>
      </c>
      <c r="B206" s="16"/>
      <c r="C206" s="16"/>
      <c r="D206" s="16"/>
      <c r="E206" s="16"/>
      <c r="F206" s="16"/>
      <c r="G206" s="16"/>
      <c r="H206" s="16"/>
      <c r="I206" s="16"/>
      <c r="J206" s="150" t="str">
        <f>IFERROR(IF(COUNTIF(E206:I206,E206)+COUNTIF(E206:I206,F206)+COUNTIF(E206:I206,G206)+COUNTIF(E206:I206,H206)+COUNTIF(E206:I206,I206)-COUNT(E206:I206)&lt;&gt;0,"學生班級重複",IF(COUNT(E206:I206)=1,VLOOKUP(E206,'附件一之1-開班數'!$A$6:$B$65,2,0),IF(COUNT(E206:I206)=2,VLOOKUP(E206,'附件一之1-開班數'!$A$6:$B$65,2,0)&amp;"、"&amp;VLOOKUP(F206,'附件一之1-開班數'!$A$6:$B$65,2,0),IF(COUNT(E206:I206)=3,VLOOKUP(E206,'附件一之1-開班數'!$A$6:$B$65,2,0)&amp;"、"&amp;VLOOKUP(F206,'附件一之1-開班數'!$A$6:$B$65,2,0)&amp;"、"&amp;VLOOKUP(G206,'附件一之1-開班數'!$A$6:$B$65,2,0),IF(COUNT(E206:I206)=4,VLOOKUP(E206,'附件一之1-開班數'!$A$6:$B$65,2,0)&amp;"、"&amp;VLOOKUP(F206,'附件一之1-開班數'!$A$6:$B$65,2,0)&amp;"、"&amp;VLOOKUP(G206,'附件一之1-開班數'!$A$6:$B$65,2,0)&amp;"、"&amp;VLOOKUP(H206,'附件一之1-開班數'!$A$6:$B$65,2,0),IF(COUNT(E206:I206)=5,VLOOKUP(E206,'附件一之1-開班數'!$A$6:$B$65,2,0)&amp;"、"&amp;VLOOKUP(F206,'附件一之1-開班數'!$A$6:$B$65,2,0)&amp;"、"&amp;VLOOKUP(G206,'附件一之1-開班數'!$A$6:$B$65,2,0)&amp;"、"&amp;VLOOKUP(H206,'附件一之1-開班數'!$A$6:$B$65,2,0)&amp;"、"&amp;VLOOKUP(I206,'附件一之1-開班數'!$A$6:$B$65,2,0),IF(D206="","","學生無班級"))))))),"有班級不存在,或跳格輸入")</f>
        <v/>
      </c>
      <c r="K206" s="16"/>
      <c r="L206" s="16"/>
      <c r="M206" s="16"/>
      <c r="N206" s="16"/>
      <c r="O206" s="16"/>
      <c r="P206" s="16"/>
      <c r="Q206" s="16"/>
      <c r="R206" s="16"/>
      <c r="S206" s="145">
        <f t="shared" si="21"/>
        <v>1</v>
      </c>
      <c r="T206" s="145">
        <f t="shared" si="22"/>
        <v>1</v>
      </c>
      <c r="U206" s="10">
        <f t="shared" si="20"/>
        <v>1</v>
      </c>
      <c r="V206" s="10">
        <f t="shared" si="23"/>
        <v>1</v>
      </c>
      <c r="W206" s="10">
        <f t="shared" si="24"/>
        <v>3</v>
      </c>
    </row>
    <row r="207" spans="1:23">
      <c r="A207" s="149" t="str">
        <f t="shared" si="19"/>
        <v/>
      </c>
      <c r="B207" s="16"/>
      <c r="C207" s="16"/>
      <c r="D207" s="16"/>
      <c r="E207" s="16"/>
      <c r="F207" s="16"/>
      <c r="G207" s="16"/>
      <c r="H207" s="16"/>
      <c r="I207" s="16"/>
      <c r="J207" s="150" t="str">
        <f>IFERROR(IF(COUNTIF(E207:I207,E207)+COUNTIF(E207:I207,F207)+COUNTIF(E207:I207,G207)+COUNTIF(E207:I207,H207)+COUNTIF(E207:I207,I207)-COUNT(E207:I207)&lt;&gt;0,"學生班級重複",IF(COUNT(E207:I207)=1,VLOOKUP(E207,'附件一之1-開班數'!$A$6:$B$65,2,0),IF(COUNT(E207:I207)=2,VLOOKUP(E207,'附件一之1-開班數'!$A$6:$B$65,2,0)&amp;"、"&amp;VLOOKUP(F207,'附件一之1-開班數'!$A$6:$B$65,2,0),IF(COUNT(E207:I207)=3,VLOOKUP(E207,'附件一之1-開班數'!$A$6:$B$65,2,0)&amp;"、"&amp;VLOOKUP(F207,'附件一之1-開班數'!$A$6:$B$65,2,0)&amp;"、"&amp;VLOOKUP(G207,'附件一之1-開班數'!$A$6:$B$65,2,0),IF(COUNT(E207:I207)=4,VLOOKUP(E207,'附件一之1-開班數'!$A$6:$B$65,2,0)&amp;"、"&amp;VLOOKUP(F207,'附件一之1-開班數'!$A$6:$B$65,2,0)&amp;"、"&amp;VLOOKUP(G207,'附件一之1-開班數'!$A$6:$B$65,2,0)&amp;"、"&amp;VLOOKUP(H207,'附件一之1-開班數'!$A$6:$B$65,2,0),IF(COUNT(E207:I207)=5,VLOOKUP(E207,'附件一之1-開班數'!$A$6:$B$65,2,0)&amp;"、"&amp;VLOOKUP(F207,'附件一之1-開班數'!$A$6:$B$65,2,0)&amp;"、"&amp;VLOOKUP(G207,'附件一之1-開班數'!$A$6:$B$65,2,0)&amp;"、"&amp;VLOOKUP(H207,'附件一之1-開班數'!$A$6:$B$65,2,0)&amp;"、"&amp;VLOOKUP(I207,'附件一之1-開班數'!$A$6:$B$65,2,0),IF(D207="","","學生無班級"))))))),"有班級不存在,或跳格輸入")</f>
        <v/>
      </c>
      <c r="K207" s="16"/>
      <c r="L207" s="16"/>
      <c r="M207" s="16"/>
      <c r="N207" s="16"/>
      <c r="O207" s="16"/>
      <c r="P207" s="16"/>
      <c r="Q207" s="16"/>
      <c r="R207" s="16"/>
      <c r="S207" s="145">
        <f t="shared" si="21"/>
        <v>1</v>
      </c>
      <c r="T207" s="145">
        <f t="shared" si="22"/>
        <v>1</v>
      </c>
      <c r="U207" s="10">
        <f t="shared" si="20"/>
        <v>1</v>
      </c>
      <c r="V207" s="10">
        <f t="shared" si="23"/>
        <v>1</v>
      </c>
      <c r="W207" s="10">
        <f t="shared" si="24"/>
        <v>3</v>
      </c>
    </row>
    <row r="208" spans="1:23">
      <c r="A208" s="149" t="str">
        <f t="shared" si="19"/>
        <v/>
      </c>
      <c r="B208" s="16"/>
      <c r="C208" s="16"/>
      <c r="D208" s="16"/>
      <c r="E208" s="16"/>
      <c r="F208" s="16"/>
      <c r="G208" s="16"/>
      <c r="H208" s="16"/>
      <c r="I208" s="16"/>
      <c r="J208" s="150" t="str">
        <f>IFERROR(IF(COUNTIF(E208:I208,E208)+COUNTIF(E208:I208,F208)+COUNTIF(E208:I208,G208)+COUNTIF(E208:I208,H208)+COUNTIF(E208:I208,I208)-COUNT(E208:I208)&lt;&gt;0,"學生班級重複",IF(COUNT(E208:I208)=1,VLOOKUP(E208,'附件一之1-開班數'!$A$6:$B$65,2,0),IF(COUNT(E208:I208)=2,VLOOKUP(E208,'附件一之1-開班數'!$A$6:$B$65,2,0)&amp;"、"&amp;VLOOKUP(F208,'附件一之1-開班數'!$A$6:$B$65,2,0),IF(COUNT(E208:I208)=3,VLOOKUP(E208,'附件一之1-開班數'!$A$6:$B$65,2,0)&amp;"、"&amp;VLOOKUP(F208,'附件一之1-開班數'!$A$6:$B$65,2,0)&amp;"、"&amp;VLOOKUP(G208,'附件一之1-開班數'!$A$6:$B$65,2,0),IF(COUNT(E208:I208)=4,VLOOKUP(E208,'附件一之1-開班數'!$A$6:$B$65,2,0)&amp;"、"&amp;VLOOKUP(F208,'附件一之1-開班數'!$A$6:$B$65,2,0)&amp;"、"&amp;VLOOKUP(G208,'附件一之1-開班數'!$A$6:$B$65,2,0)&amp;"、"&amp;VLOOKUP(H208,'附件一之1-開班數'!$A$6:$B$65,2,0),IF(COUNT(E208:I208)=5,VLOOKUP(E208,'附件一之1-開班數'!$A$6:$B$65,2,0)&amp;"、"&amp;VLOOKUP(F208,'附件一之1-開班數'!$A$6:$B$65,2,0)&amp;"、"&amp;VLOOKUP(G208,'附件一之1-開班數'!$A$6:$B$65,2,0)&amp;"、"&amp;VLOOKUP(H208,'附件一之1-開班數'!$A$6:$B$65,2,0)&amp;"、"&amp;VLOOKUP(I208,'附件一之1-開班數'!$A$6:$B$65,2,0),IF(D208="","","學生無班級"))))))),"有班級不存在,或跳格輸入")</f>
        <v/>
      </c>
      <c r="K208" s="16"/>
      <c r="L208" s="16"/>
      <c r="M208" s="16"/>
      <c r="N208" s="16"/>
      <c r="O208" s="16"/>
      <c r="P208" s="16"/>
      <c r="Q208" s="16"/>
      <c r="R208" s="16"/>
      <c r="S208" s="145">
        <f t="shared" si="21"/>
        <v>1</v>
      </c>
      <c r="T208" s="145">
        <f t="shared" si="22"/>
        <v>1</v>
      </c>
      <c r="U208" s="10">
        <f t="shared" si="20"/>
        <v>1</v>
      </c>
      <c r="V208" s="10">
        <f t="shared" si="23"/>
        <v>1</v>
      </c>
      <c r="W208" s="10">
        <f t="shared" si="24"/>
        <v>3</v>
      </c>
    </row>
    <row r="209" spans="1:23">
      <c r="A209" s="149" t="str">
        <f t="shared" si="19"/>
        <v/>
      </c>
      <c r="B209" s="16"/>
      <c r="C209" s="16"/>
      <c r="D209" s="16"/>
      <c r="E209" s="16"/>
      <c r="F209" s="16"/>
      <c r="G209" s="16"/>
      <c r="H209" s="16"/>
      <c r="I209" s="16"/>
      <c r="J209" s="150" t="str">
        <f>IFERROR(IF(COUNTIF(E209:I209,E209)+COUNTIF(E209:I209,F209)+COUNTIF(E209:I209,G209)+COUNTIF(E209:I209,H209)+COUNTIF(E209:I209,I209)-COUNT(E209:I209)&lt;&gt;0,"學生班級重複",IF(COUNT(E209:I209)=1,VLOOKUP(E209,'附件一之1-開班數'!$A$6:$B$65,2,0),IF(COUNT(E209:I209)=2,VLOOKUP(E209,'附件一之1-開班數'!$A$6:$B$65,2,0)&amp;"、"&amp;VLOOKUP(F209,'附件一之1-開班數'!$A$6:$B$65,2,0),IF(COUNT(E209:I209)=3,VLOOKUP(E209,'附件一之1-開班數'!$A$6:$B$65,2,0)&amp;"、"&amp;VLOOKUP(F209,'附件一之1-開班數'!$A$6:$B$65,2,0)&amp;"、"&amp;VLOOKUP(G209,'附件一之1-開班數'!$A$6:$B$65,2,0),IF(COUNT(E209:I209)=4,VLOOKUP(E209,'附件一之1-開班數'!$A$6:$B$65,2,0)&amp;"、"&amp;VLOOKUP(F209,'附件一之1-開班數'!$A$6:$B$65,2,0)&amp;"、"&amp;VLOOKUP(G209,'附件一之1-開班數'!$A$6:$B$65,2,0)&amp;"、"&amp;VLOOKUP(H209,'附件一之1-開班數'!$A$6:$B$65,2,0),IF(COUNT(E209:I209)=5,VLOOKUP(E209,'附件一之1-開班數'!$A$6:$B$65,2,0)&amp;"、"&amp;VLOOKUP(F209,'附件一之1-開班數'!$A$6:$B$65,2,0)&amp;"、"&amp;VLOOKUP(G209,'附件一之1-開班數'!$A$6:$B$65,2,0)&amp;"、"&amp;VLOOKUP(H209,'附件一之1-開班數'!$A$6:$B$65,2,0)&amp;"、"&amp;VLOOKUP(I209,'附件一之1-開班數'!$A$6:$B$65,2,0),IF(D209="","","學生無班級"))))))),"有班級不存在,或跳格輸入")</f>
        <v/>
      </c>
      <c r="K209" s="16"/>
      <c r="L209" s="16"/>
      <c r="M209" s="16"/>
      <c r="N209" s="16"/>
      <c r="O209" s="16"/>
      <c r="P209" s="16"/>
      <c r="Q209" s="16"/>
      <c r="R209" s="16"/>
      <c r="S209" s="145">
        <f t="shared" si="21"/>
        <v>1</v>
      </c>
      <c r="T209" s="145">
        <f t="shared" si="22"/>
        <v>1</v>
      </c>
      <c r="U209" s="10">
        <f t="shared" si="20"/>
        <v>1</v>
      </c>
      <c r="V209" s="10">
        <f t="shared" si="23"/>
        <v>1</v>
      </c>
      <c r="W209" s="10">
        <f t="shared" si="24"/>
        <v>3</v>
      </c>
    </row>
    <row r="210" spans="1:23">
      <c r="A210" s="149" t="str">
        <f t="shared" si="19"/>
        <v/>
      </c>
      <c r="B210" s="16"/>
      <c r="C210" s="16"/>
      <c r="D210" s="16"/>
      <c r="E210" s="16"/>
      <c r="F210" s="16"/>
      <c r="G210" s="16"/>
      <c r="H210" s="16"/>
      <c r="I210" s="16"/>
      <c r="J210" s="150" t="str">
        <f>IFERROR(IF(COUNTIF(E210:I210,E210)+COUNTIF(E210:I210,F210)+COUNTIF(E210:I210,G210)+COUNTIF(E210:I210,H210)+COUNTIF(E210:I210,I210)-COUNT(E210:I210)&lt;&gt;0,"學生班級重複",IF(COUNT(E210:I210)=1,VLOOKUP(E210,'附件一之1-開班數'!$A$6:$B$65,2,0),IF(COUNT(E210:I210)=2,VLOOKUP(E210,'附件一之1-開班數'!$A$6:$B$65,2,0)&amp;"、"&amp;VLOOKUP(F210,'附件一之1-開班數'!$A$6:$B$65,2,0),IF(COUNT(E210:I210)=3,VLOOKUP(E210,'附件一之1-開班數'!$A$6:$B$65,2,0)&amp;"、"&amp;VLOOKUP(F210,'附件一之1-開班數'!$A$6:$B$65,2,0)&amp;"、"&amp;VLOOKUP(G210,'附件一之1-開班數'!$A$6:$B$65,2,0),IF(COUNT(E210:I210)=4,VLOOKUP(E210,'附件一之1-開班數'!$A$6:$B$65,2,0)&amp;"、"&amp;VLOOKUP(F210,'附件一之1-開班數'!$A$6:$B$65,2,0)&amp;"、"&amp;VLOOKUP(G210,'附件一之1-開班數'!$A$6:$B$65,2,0)&amp;"、"&amp;VLOOKUP(H210,'附件一之1-開班數'!$A$6:$B$65,2,0),IF(COUNT(E210:I210)=5,VLOOKUP(E210,'附件一之1-開班數'!$A$6:$B$65,2,0)&amp;"、"&amp;VLOOKUP(F210,'附件一之1-開班數'!$A$6:$B$65,2,0)&amp;"、"&amp;VLOOKUP(G210,'附件一之1-開班數'!$A$6:$B$65,2,0)&amp;"、"&amp;VLOOKUP(H210,'附件一之1-開班數'!$A$6:$B$65,2,0)&amp;"、"&amp;VLOOKUP(I210,'附件一之1-開班數'!$A$6:$B$65,2,0),IF(D210="","","學生無班級"))))))),"有班級不存在,或跳格輸入")</f>
        <v/>
      </c>
      <c r="K210" s="16"/>
      <c r="L210" s="16"/>
      <c r="M210" s="16"/>
      <c r="N210" s="16"/>
      <c r="O210" s="16"/>
      <c r="P210" s="16"/>
      <c r="Q210" s="16"/>
      <c r="R210" s="16"/>
      <c r="S210" s="145">
        <f t="shared" si="21"/>
        <v>1</v>
      </c>
      <c r="T210" s="145">
        <f t="shared" si="22"/>
        <v>1</v>
      </c>
      <c r="U210" s="10">
        <f t="shared" si="20"/>
        <v>1</v>
      </c>
      <c r="V210" s="10">
        <f t="shared" si="23"/>
        <v>1</v>
      </c>
      <c r="W210" s="10">
        <f t="shared" si="24"/>
        <v>3</v>
      </c>
    </row>
    <row r="211" spans="1:23">
      <c r="A211" s="149" t="str">
        <f t="shared" si="19"/>
        <v/>
      </c>
      <c r="B211" s="16"/>
      <c r="C211" s="16"/>
      <c r="D211" s="16"/>
      <c r="E211" s="16"/>
      <c r="F211" s="16"/>
      <c r="G211" s="16"/>
      <c r="H211" s="16"/>
      <c r="I211" s="16"/>
      <c r="J211" s="150" t="str">
        <f>IFERROR(IF(COUNTIF(E211:I211,E211)+COUNTIF(E211:I211,F211)+COUNTIF(E211:I211,G211)+COUNTIF(E211:I211,H211)+COUNTIF(E211:I211,I211)-COUNT(E211:I211)&lt;&gt;0,"學生班級重複",IF(COUNT(E211:I211)=1,VLOOKUP(E211,'附件一之1-開班數'!$A$6:$B$65,2,0),IF(COUNT(E211:I211)=2,VLOOKUP(E211,'附件一之1-開班數'!$A$6:$B$65,2,0)&amp;"、"&amp;VLOOKUP(F211,'附件一之1-開班數'!$A$6:$B$65,2,0),IF(COUNT(E211:I211)=3,VLOOKUP(E211,'附件一之1-開班數'!$A$6:$B$65,2,0)&amp;"、"&amp;VLOOKUP(F211,'附件一之1-開班數'!$A$6:$B$65,2,0)&amp;"、"&amp;VLOOKUP(G211,'附件一之1-開班數'!$A$6:$B$65,2,0),IF(COUNT(E211:I211)=4,VLOOKUP(E211,'附件一之1-開班數'!$A$6:$B$65,2,0)&amp;"、"&amp;VLOOKUP(F211,'附件一之1-開班數'!$A$6:$B$65,2,0)&amp;"、"&amp;VLOOKUP(G211,'附件一之1-開班數'!$A$6:$B$65,2,0)&amp;"、"&amp;VLOOKUP(H211,'附件一之1-開班數'!$A$6:$B$65,2,0),IF(COUNT(E211:I211)=5,VLOOKUP(E211,'附件一之1-開班數'!$A$6:$B$65,2,0)&amp;"、"&amp;VLOOKUP(F211,'附件一之1-開班數'!$A$6:$B$65,2,0)&amp;"、"&amp;VLOOKUP(G211,'附件一之1-開班數'!$A$6:$B$65,2,0)&amp;"、"&amp;VLOOKUP(H211,'附件一之1-開班數'!$A$6:$B$65,2,0)&amp;"、"&amp;VLOOKUP(I211,'附件一之1-開班數'!$A$6:$B$65,2,0),IF(D211="","","學生無班級"))))))),"有班級不存在,或跳格輸入")</f>
        <v/>
      </c>
      <c r="K211" s="16"/>
      <c r="L211" s="16"/>
      <c r="M211" s="16"/>
      <c r="N211" s="16"/>
      <c r="O211" s="16"/>
      <c r="P211" s="16"/>
      <c r="Q211" s="16"/>
      <c r="R211" s="16"/>
      <c r="S211" s="145">
        <f t="shared" si="21"/>
        <v>1</v>
      </c>
      <c r="T211" s="145">
        <f t="shared" si="22"/>
        <v>1</v>
      </c>
      <c r="U211" s="10">
        <f t="shared" si="20"/>
        <v>1</v>
      </c>
      <c r="V211" s="10">
        <f t="shared" si="23"/>
        <v>1</v>
      </c>
      <c r="W211" s="10">
        <f t="shared" si="24"/>
        <v>3</v>
      </c>
    </row>
    <row r="212" spans="1:23">
      <c r="A212" s="149" t="str">
        <f t="shared" si="19"/>
        <v/>
      </c>
      <c r="B212" s="16"/>
      <c r="C212" s="16"/>
      <c r="D212" s="16"/>
      <c r="E212" s="16"/>
      <c r="F212" s="16"/>
      <c r="G212" s="16"/>
      <c r="H212" s="16"/>
      <c r="I212" s="16"/>
      <c r="J212" s="150" t="str">
        <f>IFERROR(IF(COUNTIF(E212:I212,E212)+COUNTIF(E212:I212,F212)+COUNTIF(E212:I212,G212)+COUNTIF(E212:I212,H212)+COUNTIF(E212:I212,I212)-COUNT(E212:I212)&lt;&gt;0,"學生班級重複",IF(COUNT(E212:I212)=1,VLOOKUP(E212,'附件一之1-開班數'!$A$6:$B$65,2,0),IF(COUNT(E212:I212)=2,VLOOKUP(E212,'附件一之1-開班數'!$A$6:$B$65,2,0)&amp;"、"&amp;VLOOKUP(F212,'附件一之1-開班數'!$A$6:$B$65,2,0),IF(COUNT(E212:I212)=3,VLOOKUP(E212,'附件一之1-開班數'!$A$6:$B$65,2,0)&amp;"、"&amp;VLOOKUP(F212,'附件一之1-開班數'!$A$6:$B$65,2,0)&amp;"、"&amp;VLOOKUP(G212,'附件一之1-開班數'!$A$6:$B$65,2,0),IF(COUNT(E212:I212)=4,VLOOKUP(E212,'附件一之1-開班數'!$A$6:$B$65,2,0)&amp;"、"&amp;VLOOKUP(F212,'附件一之1-開班數'!$A$6:$B$65,2,0)&amp;"、"&amp;VLOOKUP(G212,'附件一之1-開班數'!$A$6:$B$65,2,0)&amp;"、"&amp;VLOOKUP(H212,'附件一之1-開班數'!$A$6:$B$65,2,0),IF(COUNT(E212:I212)=5,VLOOKUP(E212,'附件一之1-開班數'!$A$6:$B$65,2,0)&amp;"、"&amp;VLOOKUP(F212,'附件一之1-開班數'!$A$6:$B$65,2,0)&amp;"、"&amp;VLOOKUP(G212,'附件一之1-開班數'!$A$6:$B$65,2,0)&amp;"、"&amp;VLOOKUP(H212,'附件一之1-開班數'!$A$6:$B$65,2,0)&amp;"、"&amp;VLOOKUP(I212,'附件一之1-開班數'!$A$6:$B$65,2,0),IF(D212="","","學生無班級"))))))),"有班級不存在,或跳格輸入")</f>
        <v/>
      </c>
      <c r="K212" s="16"/>
      <c r="L212" s="16"/>
      <c r="M212" s="16"/>
      <c r="N212" s="16"/>
      <c r="O212" s="16"/>
      <c r="P212" s="16"/>
      <c r="Q212" s="16"/>
      <c r="R212" s="16"/>
      <c r="S212" s="145">
        <f t="shared" si="21"/>
        <v>1</v>
      </c>
      <c r="T212" s="145">
        <f t="shared" si="22"/>
        <v>1</v>
      </c>
      <c r="U212" s="10">
        <f t="shared" si="20"/>
        <v>1</v>
      </c>
      <c r="V212" s="10">
        <f t="shared" si="23"/>
        <v>1</v>
      </c>
      <c r="W212" s="10">
        <f t="shared" si="24"/>
        <v>3</v>
      </c>
    </row>
    <row r="213" spans="1:23">
      <c r="A213" s="149" t="str">
        <f t="shared" si="19"/>
        <v/>
      </c>
      <c r="B213" s="16"/>
      <c r="C213" s="16"/>
      <c r="D213" s="16"/>
      <c r="E213" s="16"/>
      <c r="F213" s="16"/>
      <c r="G213" s="16"/>
      <c r="H213" s="16"/>
      <c r="I213" s="16"/>
      <c r="J213" s="150" t="str">
        <f>IFERROR(IF(COUNTIF(E213:I213,E213)+COUNTIF(E213:I213,F213)+COUNTIF(E213:I213,G213)+COUNTIF(E213:I213,H213)+COUNTIF(E213:I213,I213)-COUNT(E213:I213)&lt;&gt;0,"學生班級重複",IF(COUNT(E213:I213)=1,VLOOKUP(E213,'附件一之1-開班數'!$A$6:$B$65,2,0),IF(COUNT(E213:I213)=2,VLOOKUP(E213,'附件一之1-開班數'!$A$6:$B$65,2,0)&amp;"、"&amp;VLOOKUP(F213,'附件一之1-開班數'!$A$6:$B$65,2,0),IF(COUNT(E213:I213)=3,VLOOKUP(E213,'附件一之1-開班數'!$A$6:$B$65,2,0)&amp;"、"&amp;VLOOKUP(F213,'附件一之1-開班數'!$A$6:$B$65,2,0)&amp;"、"&amp;VLOOKUP(G213,'附件一之1-開班數'!$A$6:$B$65,2,0),IF(COUNT(E213:I213)=4,VLOOKUP(E213,'附件一之1-開班數'!$A$6:$B$65,2,0)&amp;"、"&amp;VLOOKUP(F213,'附件一之1-開班數'!$A$6:$B$65,2,0)&amp;"、"&amp;VLOOKUP(G213,'附件一之1-開班數'!$A$6:$B$65,2,0)&amp;"、"&amp;VLOOKUP(H213,'附件一之1-開班數'!$A$6:$B$65,2,0),IF(COUNT(E213:I213)=5,VLOOKUP(E213,'附件一之1-開班數'!$A$6:$B$65,2,0)&amp;"、"&amp;VLOOKUP(F213,'附件一之1-開班數'!$A$6:$B$65,2,0)&amp;"、"&amp;VLOOKUP(G213,'附件一之1-開班數'!$A$6:$B$65,2,0)&amp;"、"&amp;VLOOKUP(H213,'附件一之1-開班數'!$A$6:$B$65,2,0)&amp;"、"&amp;VLOOKUP(I213,'附件一之1-開班數'!$A$6:$B$65,2,0),IF(D213="","","學生無班級"))))))),"有班級不存在,或跳格輸入")</f>
        <v/>
      </c>
      <c r="K213" s="16"/>
      <c r="L213" s="16"/>
      <c r="M213" s="16"/>
      <c r="N213" s="16"/>
      <c r="O213" s="16"/>
      <c r="P213" s="16"/>
      <c r="Q213" s="16"/>
      <c r="R213" s="16"/>
      <c r="S213" s="145">
        <f t="shared" si="21"/>
        <v>1</v>
      </c>
      <c r="T213" s="145">
        <f t="shared" si="22"/>
        <v>1</v>
      </c>
      <c r="U213" s="10">
        <f t="shared" si="20"/>
        <v>1</v>
      </c>
      <c r="V213" s="10">
        <f t="shared" si="23"/>
        <v>1</v>
      </c>
      <c r="W213" s="10">
        <f t="shared" si="24"/>
        <v>3</v>
      </c>
    </row>
    <row r="214" spans="1:23">
      <c r="A214" s="149" t="str">
        <f t="shared" si="19"/>
        <v/>
      </c>
      <c r="B214" s="16"/>
      <c r="C214" s="16"/>
      <c r="D214" s="16"/>
      <c r="E214" s="16"/>
      <c r="F214" s="16"/>
      <c r="G214" s="16"/>
      <c r="H214" s="16"/>
      <c r="I214" s="16"/>
      <c r="J214" s="150" t="str">
        <f>IFERROR(IF(COUNTIF(E214:I214,E214)+COUNTIF(E214:I214,F214)+COUNTIF(E214:I214,G214)+COUNTIF(E214:I214,H214)+COUNTIF(E214:I214,I214)-COUNT(E214:I214)&lt;&gt;0,"學生班級重複",IF(COUNT(E214:I214)=1,VLOOKUP(E214,'附件一之1-開班數'!$A$6:$B$65,2,0),IF(COUNT(E214:I214)=2,VLOOKUP(E214,'附件一之1-開班數'!$A$6:$B$65,2,0)&amp;"、"&amp;VLOOKUP(F214,'附件一之1-開班數'!$A$6:$B$65,2,0),IF(COUNT(E214:I214)=3,VLOOKUP(E214,'附件一之1-開班數'!$A$6:$B$65,2,0)&amp;"、"&amp;VLOOKUP(F214,'附件一之1-開班數'!$A$6:$B$65,2,0)&amp;"、"&amp;VLOOKUP(G214,'附件一之1-開班數'!$A$6:$B$65,2,0),IF(COUNT(E214:I214)=4,VLOOKUP(E214,'附件一之1-開班數'!$A$6:$B$65,2,0)&amp;"、"&amp;VLOOKUP(F214,'附件一之1-開班數'!$A$6:$B$65,2,0)&amp;"、"&amp;VLOOKUP(G214,'附件一之1-開班數'!$A$6:$B$65,2,0)&amp;"、"&amp;VLOOKUP(H214,'附件一之1-開班數'!$A$6:$B$65,2,0),IF(COUNT(E214:I214)=5,VLOOKUP(E214,'附件一之1-開班數'!$A$6:$B$65,2,0)&amp;"、"&amp;VLOOKUP(F214,'附件一之1-開班數'!$A$6:$B$65,2,0)&amp;"、"&amp;VLOOKUP(G214,'附件一之1-開班數'!$A$6:$B$65,2,0)&amp;"、"&amp;VLOOKUP(H214,'附件一之1-開班數'!$A$6:$B$65,2,0)&amp;"、"&amp;VLOOKUP(I214,'附件一之1-開班數'!$A$6:$B$65,2,0),IF(D214="","","學生無班級"))))))),"有班級不存在,或跳格輸入")</f>
        <v/>
      </c>
      <c r="K214" s="16"/>
      <c r="L214" s="16"/>
      <c r="M214" s="16"/>
      <c r="N214" s="16"/>
      <c r="O214" s="16"/>
      <c r="P214" s="16"/>
      <c r="Q214" s="16"/>
      <c r="R214" s="16"/>
      <c r="S214" s="145">
        <f t="shared" si="21"/>
        <v>1</v>
      </c>
      <c r="T214" s="145">
        <f t="shared" si="22"/>
        <v>1</v>
      </c>
      <c r="U214" s="10">
        <f t="shared" si="20"/>
        <v>1</v>
      </c>
      <c r="V214" s="10">
        <f t="shared" si="23"/>
        <v>1</v>
      </c>
      <c r="W214" s="10">
        <f t="shared" si="24"/>
        <v>3</v>
      </c>
    </row>
    <row r="215" spans="1:23">
      <c r="A215" s="149" t="str">
        <f t="shared" si="19"/>
        <v/>
      </c>
      <c r="B215" s="16"/>
      <c r="C215" s="16"/>
      <c r="D215" s="16"/>
      <c r="E215" s="16"/>
      <c r="F215" s="16"/>
      <c r="G215" s="16"/>
      <c r="H215" s="16"/>
      <c r="I215" s="16"/>
      <c r="J215" s="150" t="str">
        <f>IFERROR(IF(COUNTIF(E215:I215,E215)+COUNTIF(E215:I215,F215)+COUNTIF(E215:I215,G215)+COUNTIF(E215:I215,H215)+COUNTIF(E215:I215,I215)-COUNT(E215:I215)&lt;&gt;0,"學生班級重複",IF(COUNT(E215:I215)=1,VLOOKUP(E215,'附件一之1-開班數'!$A$6:$B$65,2,0),IF(COUNT(E215:I215)=2,VLOOKUP(E215,'附件一之1-開班數'!$A$6:$B$65,2,0)&amp;"、"&amp;VLOOKUP(F215,'附件一之1-開班數'!$A$6:$B$65,2,0),IF(COUNT(E215:I215)=3,VLOOKUP(E215,'附件一之1-開班數'!$A$6:$B$65,2,0)&amp;"、"&amp;VLOOKUP(F215,'附件一之1-開班數'!$A$6:$B$65,2,0)&amp;"、"&amp;VLOOKUP(G215,'附件一之1-開班數'!$A$6:$B$65,2,0),IF(COUNT(E215:I215)=4,VLOOKUP(E215,'附件一之1-開班數'!$A$6:$B$65,2,0)&amp;"、"&amp;VLOOKUP(F215,'附件一之1-開班數'!$A$6:$B$65,2,0)&amp;"、"&amp;VLOOKUP(G215,'附件一之1-開班數'!$A$6:$B$65,2,0)&amp;"、"&amp;VLOOKUP(H215,'附件一之1-開班數'!$A$6:$B$65,2,0),IF(COUNT(E215:I215)=5,VLOOKUP(E215,'附件一之1-開班數'!$A$6:$B$65,2,0)&amp;"、"&amp;VLOOKUP(F215,'附件一之1-開班數'!$A$6:$B$65,2,0)&amp;"、"&amp;VLOOKUP(G215,'附件一之1-開班數'!$A$6:$B$65,2,0)&amp;"、"&amp;VLOOKUP(H215,'附件一之1-開班數'!$A$6:$B$65,2,0)&amp;"、"&amp;VLOOKUP(I215,'附件一之1-開班數'!$A$6:$B$65,2,0),IF(D215="","","學生無班級"))))))),"有班級不存在,或跳格輸入")</f>
        <v/>
      </c>
      <c r="K215" s="16"/>
      <c r="L215" s="16"/>
      <c r="M215" s="16"/>
      <c r="N215" s="16"/>
      <c r="O215" s="16"/>
      <c r="P215" s="16"/>
      <c r="Q215" s="16"/>
      <c r="R215" s="16"/>
      <c r="S215" s="145">
        <f t="shared" si="21"/>
        <v>1</v>
      </c>
      <c r="T215" s="145">
        <f t="shared" si="22"/>
        <v>1</v>
      </c>
      <c r="U215" s="10">
        <f t="shared" si="20"/>
        <v>1</v>
      </c>
      <c r="V215" s="10">
        <f t="shared" si="23"/>
        <v>1</v>
      </c>
      <c r="W215" s="10">
        <f t="shared" si="24"/>
        <v>3</v>
      </c>
    </row>
    <row r="216" spans="1:23">
      <c r="A216" s="149" t="str">
        <f t="shared" si="19"/>
        <v/>
      </c>
      <c r="B216" s="16"/>
      <c r="C216" s="16"/>
      <c r="D216" s="16"/>
      <c r="E216" s="16"/>
      <c r="F216" s="16"/>
      <c r="G216" s="16"/>
      <c r="H216" s="16"/>
      <c r="I216" s="16"/>
      <c r="J216" s="150" t="str">
        <f>IFERROR(IF(COUNTIF(E216:I216,E216)+COUNTIF(E216:I216,F216)+COUNTIF(E216:I216,G216)+COUNTIF(E216:I216,H216)+COUNTIF(E216:I216,I216)-COUNT(E216:I216)&lt;&gt;0,"學生班級重複",IF(COUNT(E216:I216)=1,VLOOKUP(E216,'附件一之1-開班數'!$A$6:$B$65,2,0),IF(COUNT(E216:I216)=2,VLOOKUP(E216,'附件一之1-開班數'!$A$6:$B$65,2,0)&amp;"、"&amp;VLOOKUP(F216,'附件一之1-開班數'!$A$6:$B$65,2,0),IF(COUNT(E216:I216)=3,VLOOKUP(E216,'附件一之1-開班數'!$A$6:$B$65,2,0)&amp;"、"&amp;VLOOKUP(F216,'附件一之1-開班數'!$A$6:$B$65,2,0)&amp;"、"&amp;VLOOKUP(G216,'附件一之1-開班數'!$A$6:$B$65,2,0),IF(COUNT(E216:I216)=4,VLOOKUP(E216,'附件一之1-開班數'!$A$6:$B$65,2,0)&amp;"、"&amp;VLOOKUP(F216,'附件一之1-開班數'!$A$6:$B$65,2,0)&amp;"、"&amp;VLOOKUP(G216,'附件一之1-開班數'!$A$6:$B$65,2,0)&amp;"、"&amp;VLOOKUP(H216,'附件一之1-開班數'!$A$6:$B$65,2,0),IF(COUNT(E216:I216)=5,VLOOKUP(E216,'附件一之1-開班數'!$A$6:$B$65,2,0)&amp;"、"&amp;VLOOKUP(F216,'附件一之1-開班數'!$A$6:$B$65,2,0)&amp;"、"&amp;VLOOKUP(G216,'附件一之1-開班數'!$A$6:$B$65,2,0)&amp;"、"&amp;VLOOKUP(H216,'附件一之1-開班數'!$A$6:$B$65,2,0)&amp;"、"&amp;VLOOKUP(I216,'附件一之1-開班數'!$A$6:$B$65,2,0),IF(D216="","","學生無班級"))))))),"有班級不存在,或跳格輸入")</f>
        <v/>
      </c>
      <c r="K216" s="16"/>
      <c r="L216" s="16"/>
      <c r="M216" s="16"/>
      <c r="N216" s="16"/>
      <c r="O216" s="16"/>
      <c r="P216" s="16"/>
      <c r="Q216" s="16"/>
      <c r="R216" s="16"/>
      <c r="S216" s="145">
        <f t="shared" si="21"/>
        <v>1</v>
      </c>
      <c r="T216" s="145">
        <f t="shared" si="22"/>
        <v>1</v>
      </c>
      <c r="U216" s="10">
        <f t="shared" si="20"/>
        <v>1</v>
      </c>
      <c r="V216" s="10">
        <f t="shared" si="23"/>
        <v>1</v>
      </c>
      <c r="W216" s="10">
        <f t="shared" si="24"/>
        <v>3</v>
      </c>
    </row>
    <row r="217" spans="1:23">
      <c r="A217" s="149" t="str">
        <f t="shared" si="19"/>
        <v/>
      </c>
      <c r="B217" s="16"/>
      <c r="C217" s="16"/>
      <c r="D217" s="16"/>
      <c r="E217" s="16"/>
      <c r="F217" s="16"/>
      <c r="G217" s="16"/>
      <c r="H217" s="16"/>
      <c r="I217" s="16"/>
      <c r="J217" s="150" t="str">
        <f>IFERROR(IF(COUNTIF(E217:I217,E217)+COUNTIF(E217:I217,F217)+COUNTIF(E217:I217,G217)+COUNTIF(E217:I217,H217)+COUNTIF(E217:I217,I217)-COUNT(E217:I217)&lt;&gt;0,"學生班級重複",IF(COUNT(E217:I217)=1,VLOOKUP(E217,'附件一之1-開班數'!$A$6:$B$65,2,0),IF(COUNT(E217:I217)=2,VLOOKUP(E217,'附件一之1-開班數'!$A$6:$B$65,2,0)&amp;"、"&amp;VLOOKUP(F217,'附件一之1-開班數'!$A$6:$B$65,2,0),IF(COUNT(E217:I217)=3,VLOOKUP(E217,'附件一之1-開班數'!$A$6:$B$65,2,0)&amp;"、"&amp;VLOOKUP(F217,'附件一之1-開班數'!$A$6:$B$65,2,0)&amp;"、"&amp;VLOOKUP(G217,'附件一之1-開班數'!$A$6:$B$65,2,0),IF(COUNT(E217:I217)=4,VLOOKUP(E217,'附件一之1-開班數'!$A$6:$B$65,2,0)&amp;"、"&amp;VLOOKUP(F217,'附件一之1-開班數'!$A$6:$B$65,2,0)&amp;"、"&amp;VLOOKUP(G217,'附件一之1-開班數'!$A$6:$B$65,2,0)&amp;"、"&amp;VLOOKUP(H217,'附件一之1-開班數'!$A$6:$B$65,2,0),IF(COUNT(E217:I217)=5,VLOOKUP(E217,'附件一之1-開班數'!$A$6:$B$65,2,0)&amp;"、"&amp;VLOOKUP(F217,'附件一之1-開班數'!$A$6:$B$65,2,0)&amp;"、"&amp;VLOOKUP(G217,'附件一之1-開班數'!$A$6:$B$65,2,0)&amp;"、"&amp;VLOOKUP(H217,'附件一之1-開班數'!$A$6:$B$65,2,0)&amp;"、"&amp;VLOOKUP(I217,'附件一之1-開班數'!$A$6:$B$65,2,0),IF(D217="","","學生無班級"))))))),"有班級不存在,或跳格輸入")</f>
        <v/>
      </c>
      <c r="K217" s="16"/>
      <c r="L217" s="16"/>
      <c r="M217" s="16"/>
      <c r="N217" s="16"/>
      <c r="O217" s="16"/>
      <c r="P217" s="16"/>
      <c r="Q217" s="16"/>
      <c r="R217" s="16"/>
      <c r="S217" s="145">
        <f t="shared" si="21"/>
        <v>1</v>
      </c>
      <c r="T217" s="145">
        <f t="shared" si="22"/>
        <v>1</v>
      </c>
      <c r="U217" s="10">
        <f t="shared" si="20"/>
        <v>1</v>
      </c>
      <c r="V217" s="10">
        <f t="shared" si="23"/>
        <v>1</v>
      </c>
      <c r="W217" s="10">
        <f t="shared" si="24"/>
        <v>3</v>
      </c>
    </row>
    <row r="218" spans="1:23">
      <c r="A218" s="149" t="str">
        <f t="shared" si="19"/>
        <v/>
      </c>
      <c r="B218" s="16"/>
      <c r="C218" s="16"/>
      <c r="D218" s="16"/>
      <c r="E218" s="16"/>
      <c r="F218" s="16"/>
      <c r="G218" s="16"/>
      <c r="H218" s="16"/>
      <c r="I218" s="16"/>
      <c r="J218" s="150" t="str">
        <f>IFERROR(IF(COUNTIF(E218:I218,E218)+COUNTIF(E218:I218,F218)+COUNTIF(E218:I218,G218)+COUNTIF(E218:I218,H218)+COUNTIF(E218:I218,I218)-COUNT(E218:I218)&lt;&gt;0,"學生班級重複",IF(COUNT(E218:I218)=1,VLOOKUP(E218,'附件一之1-開班數'!$A$6:$B$65,2,0),IF(COUNT(E218:I218)=2,VLOOKUP(E218,'附件一之1-開班數'!$A$6:$B$65,2,0)&amp;"、"&amp;VLOOKUP(F218,'附件一之1-開班數'!$A$6:$B$65,2,0),IF(COUNT(E218:I218)=3,VLOOKUP(E218,'附件一之1-開班數'!$A$6:$B$65,2,0)&amp;"、"&amp;VLOOKUP(F218,'附件一之1-開班數'!$A$6:$B$65,2,0)&amp;"、"&amp;VLOOKUP(G218,'附件一之1-開班數'!$A$6:$B$65,2,0),IF(COUNT(E218:I218)=4,VLOOKUP(E218,'附件一之1-開班數'!$A$6:$B$65,2,0)&amp;"、"&amp;VLOOKUP(F218,'附件一之1-開班數'!$A$6:$B$65,2,0)&amp;"、"&amp;VLOOKUP(G218,'附件一之1-開班數'!$A$6:$B$65,2,0)&amp;"、"&amp;VLOOKUP(H218,'附件一之1-開班數'!$A$6:$B$65,2,0),IF(COUNT(E218:I218)=5,VLOOKUP(E218,'附件一之1-開班數'!$A$6:$B$65,2,0)&amp;"、"&amp;VLOOKUP(F218,'附件一之1-開班數'!$A$6:$B$65,2,0)&amp;"、"&amp;VLOOKUP(G218,'附件一之1-開班數'!$A$6:$B$65,2,0)&amp;"、"&amp;VLOOKUP(H218,'附件一之1-開班數'!$A$6:$B$65,2,0)&amp;"、"&amp;VLOOKUP(I218,'附件一之1-開班數'!$A$6:$B$65,2,0),IF(D218="","","學生無班級"))))))),"有班級不存在,或跳格輸入")</f>
        <v/>
      </c>
      <c r="K218" s="16"/>
      <c r="L218" s="16"/>
      <c r="M218" s="16"/>
      <c r="N218" s="16"/>
      <c r="O218" s="16"/>
      <c r="P218" s="16"/>
      <c r="Q218" s="16"/>
      <c r="R218" s="16"/>
      <c r="S218" s="145">
        <f t="shared" si="21"/>
        <v>1</v>
      </c>
      <c r="T218" s="145">
        <f t="shared" si="22"/>
        <v>1</v>
      </c>
      <c r="U218" s="10">
        <f t="shared" si="20"/>
        <v>1</v>
      </c>
      <c r="V218" s="10">
        <f t="shared" si="23"/>
        <v>1</v>
      </c>
      <c r="W218" s="10">
        <f t="shared" si="24"/>
        <v>3</v>
      </c>
    </row>
    <row r="219" spans="1:23">
      <c r="A219" s="149" t="str">
        <f t="shared" si="19"/>
        <v/>
      </c>
      <c r="B219" s="16"/>
      <c r="C219" s="16"/>
      <c r="D219" s="16"/>
      <c r="E219" s="16"/>
      <c r="F219" s="16"/>
      <c r="G219" s="16"/>
      <c r="H219" s="16"/>
      <c r="I219" s="16"/>
      <c r="J219" s="150" t="str">
        <f>IFERROR(IF(COUNTIF(E219:I219,E219)+COUNTIF(E219:I219,F219)+COUNTIF(E219:I219,G219)+COUNTIF(E219:I219,H219)+COUNTIF(E219:I219,I219)-COUNT(E219:I219)&lt;&gt;0,"學生班級重複",IF(COUNT(E219:I219)=1,VLOOKUP(E219,'附件一之1-開班數'!$A$6:$B$65,2,0),IF(COUNT(E219:I219)=2,VLOOKUP(E219,'附件一之1-開班數'!$A$6:$B$65,2,0)&amp;"、"&amp;VLOOKUP(F219,'附件一之1-開班數'!$A$6:$B$65,2,0),IF(COUNT(E219:I219)=3,VLOOKUP(E219,'附件一之1-開班數'!$A$6:$B$65,2,0)&amp;"、"&amp;VLOOKUP(F219,'附件一之1-開班數'!$A$6:$B$65,2,0)&amp;"、"&amp;VLOOKUP(G219,'附件一之1-開班數'!$A$6:$B$65,2,0),IF(COUNT(E219:I219)=4,VLOOKUP(E219,'附件一之1-開班數'!$A$6:$B$65,2,0)&amp;"、"&amp;VLOOKUP(F219,'附件一之1-開班數'!$A$6:$B$65,2,0)&amp;"、"&amp;VLOOKUP(G219,'附件一之1-開班數'!$A$6:$B$65,2,0)&amp;"、"&amp;VLOOKUP(H219,'附件一之1-開班數'!$A$6:$B$65,2,0),IF(COUNT(E219:I219)=5,VLOOKUP(E219,'附件一之1-開班數'!$A$6:$B$65,2,0)&amp;"、"&amp;VLOOKUP(F219,'附件一之1-開班數'!$A$6:$B$65,2,0)&amp;"、"&amp;VLOOKUP(G219,'附件一之1-開班數'!$A$6:$B$65,2,0)&amp;"、"&amp;VLOOKUP(H219,'附件一之1-開班數'!$A$6:$B$65,2,0)&amp;"、"&amp;VLOOKUP(I219,'附件一之1-開班數'!$A$6:$B$65,2,0),IF(D219="","","學生無班級"))))))),"有班級不存在,或跳格輸入")</f>
        <v/>
      </c>
      <c r="K219" s="16"/>
      <c r="L219" s="16"/>
      <c r="M219" s="16"/>
      <c r="N219" s="16"/>
      <c r="O219" s="16"/>
      <c r="P219" s="16"/>
      <c r="Q219" s="16"/>
      <c r="R219" s="16"/>
      <c r="S219" s="145">
        <f t="shared" si="21"/>
        <v>1</v>
      </c>
      <c r="T219" s="145">
        <f t="shared" si="22"/>
        <v>1</v>
      </c>
      <c r="U219" s="10">
        <f t="shared" si="20"/>
        <v>1</v>
      </c>
      <c r="V219" s="10">
        <f t="shared" si="23"/>
        <v>1</v>
      </c>
      <c r="W219" s="10">
        <f t="shared" si="24"/>
        <v>3</v>
      </c>
    </row>
    <row r="220" spans="1:23">
      <c r="A220" s="149" t="str">
        <f t="shared" si="19"/>
        <v/>
      </c>
      <c r="B220" s="16"/>
      <c r="C220" s="16"/>
      <c r="D220" s="16"/>
      <c r="E220" s="16"/>
      <c r="F220" s="16"/>
      <c r="G220" s="16"/>
      <c r="H220" s="16"/>
      <c r="I220" s="16"/>
      <c r="J220" s="150" t="str">
        <f>IFERROR(IF(COUNTIF(E220:I220,E220)+COUNTIF(E220:I220,F220)+COUNTIF(E220:I220,G220)+COUNTIF(E220:I220,H220)+COUNTIF(E220:I220,I220)-COUNT(E220:I220)&lt;&gt;0,"學生班級重複",IF(COUNT(E220:I220)=1,VLOOKUP(E220,'附件一之1-開班數'!$A$6:$B$65,2,0),IF(COUNT(E220:I220)=2,VLOOKUP(E220,'附件一之1-開班數'!$A$6:$B$65,2,0)&amp;"、"&amp;VLOOKUP(F220,'附件一之1-開班數'!$A$6:$B$65,2,0),IF(COUNT(E220:I220)=3,VLOOKUP(E220,'附件一之1-開班數'!$A$6:$B$65,2,0)&amp;"、"&amp;VLOOKUP(F220,'附件一之1-開班數'!$A$6:$B$65,2,0)&amp;"、"&amp;VLOOKUP(G220,'附件一之1-開班數'!$A$6:$B$65,2,0),IF(COUNT(E220:I220)=4,VLOOKUP(E220,'附件一之1-開班數'!$A$6:$B$65,2,0)&amp;"、"&amp;VLOOKUP(F220,'附件一之1-開班數'!$A$6:$B$65,2,0)&amp;"、"&amp;VLOOKUP(G220,'附件一之1-開班數'!$A$6:$B$65,2,0)&amp;"、"&amp;VLOOKUP(H220,'附件一之1-開班數'!$A$6:$B$65,2,0),IF(COUNT(E220:I220)=5,VLOOKUP(E220,'附件一之1-開班數'!$A$6:$B$65,2,0)&amp;"、"&amp;VLOOKUP(F220,'附件一之1-開班數'!$A$6:$B$65,2,0)&amp;"、"&amp;VLOOKUP(G220,'附件一之1-開班數'!$A$6:$B$65,2,0)&amp;"、"&amp;VLOOKUP(H220,'附件一之1-開班數'!$A$6:$B$65,2,0)&amp;"、"&amp;VLOOKUP(I220,'附件一之1-開班數'!$A$6:$B$65,2,0),IF(D220="","","學生無班級"))))))),"有班級不存在,或跳格輸入")</f>
        <v/>
      </c>
      <c r="K220" s="16"/>
      <c r="L220" s="16"/>
      <c r="M220" s="16"/>
      <c r="N220" s="16"/>
      <c r="O220" s="16"/>
      <c r="P220" s="16"/>
      <c r="Q220" s="16"/>
      <c r="R220" s="16"/>
      <c r="S220" s="145">
        <f t="shared" si="21"/>
        <v>1</v>
      </c>
      <c r="T220" s="145">
        <f t="shared" si="22"/>
        <v>1</v>
      </c>
      <c r="U220" s="10">
        <f t="shared" si="20"/>
        <v>1</v>
      </c>
      <c r="V220" s="10">
        <f t="shared" si="23"/>
        <v>1</v>
      </c>
      <c r="W220" s="10">
        <f t="shared" si="24"/>
        <v>3</v>
      </c>
    </row>
    <row r="221" spans="1:23">
      <c r="A221" s="149" t="str">
        <f t="shared" si="19"/>
        <v/>
      </c>
      <c r="B221" s="16"/>
      <c r="C221" s="16"/>
      <c r="D221" s="16"/>
      <c r="E221" s="16"/>
      <c r="F221" s="16"/>
      <c r="G221" s="16"/>
      <c r="H221" s="16"/>
      <c r="I221" s="16"/>
      <c r="J221" s="150" t="str">
        <f>IFERROR(IF(COUNTIF(E221:I221,E221)+COUNTIF(E221:I221,F221)+COUNTIF(E221:I221,G221)+COUNTIF(E221:I221,H221)+COUNTIF(E221:I221,I221)-COUNT(E221:I221)&lt;&gt;0,"學生班級重複",IF(COUNT(E221:I221)=1,VLOOKUP(E221,'附件一之1-開班數'!$A$6:$B$65,2,0),IF(COUNT(E221:I221)=2,VLOOKUP(E221,'附件一之1-開班數'!$A$6:$B$65,2,0)&amp;"、"&amp;VLOOKUP(F221,'附件一之1-開班數'!$A$6:$B$65,2,0),IF(COUNT(E221:I221)=3,VLOOKUP(E221,'附件一之1-開班數'!$A$6:$B$65,2,0)&amp;"、"&amp;VLOOKUP(F221,'附件一之1-開班數'!$A$6:$B$65,2,0)&amp;"、"&amp;VLOOKUP(G221,'附件一之1-開班數'!$A$6:$B$65,2,0),IF(COUNT(E221:I221)=4,VLOOKUP(E221,'附件一之1-開班數'!$A$6:$B$65,2,0)&amp;"、"&amp;VLOOKUP(F221,'附件一之1-開班數'!$A$6:$B$65,2,0)&amp;"、"&amp;VLOOKUP(G221,'附件一之1-開班數'!$A$6:$B$65,2,0)&amp;"、"&amp;VLOOKUP(H221,'附件一之1-開班數'!$A$6:$B$65,2,0),IF(COUNT(E221:I221)=5,VLOOKUP(E221,'附件一之1-開班數'!$A$6:$B$65,2,0)&amp;"、"&amp;VLOOKUP(F221,'附件一之1-開班數'!$A$6:$B$65,2,0)&amp;"、"&amp;VLOOKUP(G221,'附件一之1-開班數'!$A$6:$B$65,2,0)&amp;"、"&amp;VLOOKUP(H221,'附件一之1-開班數'!$A$6:$B$65,2,0)&amp;"、"&amp;VLOOKUP(I221,'附件一之1-開班數'!$A$6:$B$65,2,0),IF(D221="","","學生無班級"))))))),"有班級不存在,或跳格輸入")</f>
        <v/>
      </c>
      <c r="K221" s="16"/>
      <c r="L221" s="16"/>
      <c r="M221" s="16"/>
      <c r="N221" s="16"/>
      <c r="O221" s="16"/>
      <c r="P221" s="16"/>
      <c r="Q221" s="16"/>
      <c r="R221" s="16"/>
      <c r="S221" s="145">
        <f t="shared" si="21"/>
        <v>1</v>
      </c>
      <c r="T221" s="145">
        <f t="shared" si="22"/>
        <v>1</v>
      </c>
      <c r="U221" s="10">
        <f t="shared" si="20"/>
        <v>1</v>
      </c>
      <c r="V221" s="10">
        <f t="shared" si="23"/>
        <v>1</v>
      </c>
      <c r="W221" s="10">
        <f t="shared" si="24"/>
        <v>3</v>
      </c>
    </row>
    <row r="222" spans="1:23">
      <c r="A222" s="149" t="str">
        <f t="shared" si="19"/>
        <v/>
      </c>
      <c r="B222" s="16"/>
      <c r="C222" s="16"/>
      <c r="D222" s="16"/>
      <c r="E222" s="16"/>
      <c r="F222" s="16"/>
      <c r="G222" s="16"/>
      <c r="H222" s="16"/>
      <c r="I222" s="16"/>
      <c r="J222" s="150" t="str">
        <f>IFERROR(IF(COUNTIF(E222:I222,E222)+COUNTIF(E222:I222,F222)+COUNTIF(E222:I222,G222)+COUNTIF(E222:I222,H222)+COUNTIF(E222:I222,I222)-COUNT(E222:I222)&lt;&gt;0,"學生班級重複",IF(COUNT(E222:I222)=1,VLOOKUP(E222,'附件一之1-開班數'!$A$6:$B$65,2,0),IF(COUNT(E222:I222)=2,VLOOKUP(E222,'附件一之1-開班數'!$A$6:$B$65,2,0)&amp;"、"&amp;VLOOKUP(F222,'附件一之1-開班數'!$A$6:$B$65,2,0),IF(COUNT(E222:I222)=3,VLOOKUP(E222,'附件一之1-開班數'!$A$6:$B$65,2,0)&amp;"、"&amp;VLOOKUP(F222,'附件一之1-開班數'!$A$6:$B$65,2,0)&amp;"、"&amp;VLOOKUP(G222,'附件一之1-開班數'!$A$6:$B$65,2,0),IF(COUNT(E222:I222)=4,VLOOKUP(E222,'附件一之1-開班數'!$A$6:$B$65,2,0)&amp;"、"&amp;VLOOKUP(F222,'附件一之1-開班數'!$A$6:$B$65,2,0)&amp;"、"&amp;VLOOKUP(G222,'附件一之1-開班數'!$A$6:$B$65,2,0)&amp;"、"&amp;VLOOKUP(H222,'附件一之1-開班數'!$A$6:$B$65,2,0),IF(COUNT(E222:I222)=5,VLOOKUP(E222,'附件一之1-開班數'!$A$6:$B$65,2,0)&amp;"、"&amp;VLOOKUP(F222,'附件一之1-開班數'!$A$6:$B$65,2,0)&amp;"、"&amp;VLOOKUP(G222,'附件一之1-開班數'!$A$6:$B$65,2,0)&amp;"、"&amp;VLOOKUP(H222,'附件一之1-開班數'!$A$6:$B$65,2,0)&amp;"、"&amp;VLOOKUP(I222,'附件一之1-開班數'!$A$6:$B$65,2,0),IF(D222="","","學生無班級"))))))),"有班級不存在,或跳格輸入")</f>
        <v/>
      </c>
      <c r="K222" s="16"/>
      <c r="L222" s="16"/>
      <c r="M222" s="16"/>
      <c r="N222" s="16"/>
      <c r="O222" s="16"/>
      <c r="P222" s="16"/>
      <c r="Q222" s="16"/>
      <c r="R222" s="16"/>
      <c r="S222" s="145">
        <f t="shared" si="21"/>
        <v>1</v>
      </c>
      <c r="T222" s="145">
        <f t="shared" si="22"/>
        <v>1</v>
      </c>
      <c r="U222" s="10">
        <f t="shared" si="20"/>
        <v>1</v>
      </c>
      <c r="V222" s="10">
        <f t="shared" si="23"/>
        <v>1</v>
      </c>
      <c r="W222" s="10">
        <f t="shared" si="24"/>
        <v>3</v>
      </c>
    </row>
    <row r="223" spans="1:23">
      <c r="A223" s="149" t="str">
        <f t="shared" si="19"/>
        <v/>
      </c>
      <c r="B223" s="16"/>
      <c r="C223" s="16"/>
      <c r="D223" s="16"/>
      <c r="E223" s="16"/>
      <c r="F223" s="16"/>
      <c r="G223" s="16"/>
      <c r="H223" s="16"/>
      <c r="I223" s="16"/>
      <c r="J223" s="150" t="str">
        <f>IFERROR(IF(COUNTIF(E223:I223,E223)+COUNTIF(E223:I223,F223)+COUNTIF(E223:I223,G223)+COUNTIF(E223:I223,H223)+COUNTIF(E223:I223,I223)-COUNT(E223:I223)&lt;&gt;0,"學生班級重複",IF(COUNT(E223:I223)=1,VLOOKUP(E223,'附件一之1-開班數'!$A$6:$B$65,2,0),IF(COUNT(E223:I223)=2,VLOOKUP(E223,'附件一之1-開班數'!$A$6:$B$65,2,0)&amp;"、"&amp;VLOOKUP(F223,'附件一之1-開班數'!$A$6:$B$65,2,0),IF(COUNT(E223:I223)=3,VLOOKUP(E223,'附件一之1-開班數'!$A$6:$B$65,2,0)&amp;"、"&amp;VLOOKUP(F223,'附件一之1-開班數'!$A$6:$B$65,2,0)&amp;"、"&amp;VLOOKUP(G223,'附件一之1-開班數'!$A$6:$B$65,2,0),IF(COUNT(E223:I223)=4,VLOOKUP(E223,'附件一之1-開班數'!$A$6:$B$65,2,0)&amp;"、"&amp;VLOOKUP(F223,'附件一之1-開班數'!$A$6:$B$65,2,0)&amp;"、"&amp;VLOOKUP(G223,'附件一之1-開班數'!$A$6:$B$65,2,0)&amp;"、"&amp;VLOOKUP(H223,'附件一之1-開班數'!$A$6:$B$65,2,0),IF(COUNT(E223:I223)=5,VLOOKUP(E223,'附件一之1-開班數'!$A$6:$B$65,2,0)&amp;"、"&amp;VLOOKUP(F223,'附件一之1-開班數'!$A$6:$B$65,2,0)&amp;"、"&amp;VLOOKUP(G223,'附件一之1-開班數'!$A$6:$B$65,2,0)&amp;"、"&amp;VLOOKUP(H223,'附件一之1-開班數'!$A$6:$B$65,2,0)&amp;"、"&amp;VLOOKUP(I223,'附件一之1-開班數'!$A$6:$B$65,2,0),IF(D223="","","學生無班級"))))))),"有班級不存在,或跳格輸入")</f>
        <v/>
      </c>
      <c r="K223" s="16"/>
      <c r="L223" s="16"/>
      <c r="M223" s="16"/>
      <c r="N223" s="16"/>
      <c r="O223" s="16"/>
      <c r="P223" s="16"/>
      <c r="Q223" s="16"/>
      <c r="R223" s="16"/>
      <c r="S223" s="145">
        <f t="shared" si="21"/>
        <v>1</v>
      </c>
      <c r="T223" s="145">
        <f t="shared" si="22"/>
        <v>1</v>
      </c>
      <c r="U223" s="10">
        <f t="shared" si="20"/>
        <v>1</v>
      </c>
      <c r="V223" s="10">
        <f t="shared" si="23"/>
        <v>1</v>
      </c>
      <c r="W223" s="10">
        <f t="shared" si="24"/>
        <v>3</v>
      </c>
    </row>
    <row r="224" spans="1:23">
      <c r="A224" s="149" t="str">
        <f t="shared" si="19"/>
        <v/>
      </c>
      <c r="B224" s="16"/>
      <c r="C224" s="16"/>
      <c r="D224" s="16"/>
      <c r="E224" s="16"/>
      <c r="F224" s="16"/>
      <c r="G224" s="16"/>
      <c r="H224" s="16"/>
      <c r="I224" s="16"/>
      <c r="J224" s="150" t="str">
        <f>IFERROR(IF(COUNTIF(E224:I224,E224)+COUNTIF(E224:I224,F224)+COUNTIF(E224:I224,G224)+COUNTIF(E224:I224,H224)+COUNTIF(E224:I224,I224)-COUNT(E224:I224)&lt;&gt;0,"學生班級重複",IF(COUNT(E224:I224)=1,VLOOKUP(E224,'附件一之1-開班數'!$A$6:$B$65,2,0),IF(COUNT(E224:I224)=2,VLOOKUP(E224,'附件一之1-開班數'!$A$6:$B$65,2,0)&amp;"、"&amp;VLOOKUP(F224,'附件一之1-開班數'!$A$6:$B$65,2,0),IF(COUNT(E224:I224)=3,VLOOKUP(E224,'附件一之1-開班數'!$A$6:$B$65,2,0)&amp;"、"&amp;VLOOKUP(F224,'附件一之1-開班數'!$A$6:$B$65,2,0)&amp;"、"&amp;VLOOKUP(G224,'附件一之1-開班數'!$A$6:$B$65,2,0),IF(COUNT(E224:I224)=4,VLOOKUP(E224,'附件一之1-開班數'!$A$6:$B$65,2,0)&amp;"、"&amp;VLOOKUP(F224,'附件一之1-開班數'!$A$6:$B$65,2,0)&amp;"、"&amp;VLOOKUP(G224,'附件一之1-開班數'!$A$6:$B$65,2,0)&amp;"、"&amp;VLOOKUP(H224,'附件一之1-開班數'!$A$6:$B$65,2,0),IF(COUNT(E224:I224)=5,VLOOKUP(E224,'附件一之1-開班數'!$A$6:$B$65,2,0)&amp;"、"&amp;VLOOKUP(F224,'附件一之1-開班數'!$A$6:$B$65,2,0)&amp;"、"&amp;VLOOKUP(G224,'附件一之1-開班數'!$A$6:$B$65,2,0)&amp;"、"&amp;VLOOKUP(H224,'附件一之1-開班數'!$A$6:$B$65,2,0)&amp;"、"&amp;VLOOKUP(I224,'附件一之1-開班數'!$A$6:$B$65,2,0),IF(D224="","","學生無班級"))))))),"有班級不存在,或跳格輸入")</f>
        <v/>
      </c>
      <c r="K224" s="16"/>
      <c r="L224" s="16"/>
      <c r="M224" s="16"/>
      <c r="N224" s="16"/>
      <c r="O224" s="16"/>
      <c r="P224" s="16"/>
      <c r="Q224" s="16"/>
      <c r="R224" s="16"/>
      <c r="S224" s="145">
        <f t="shared" si="21"/>
        <v>1</v>
      </c>
      <c r="T224" s="145">
        <f t="shared" si="22"/>
        <v>1</v>
      </c>
      <c r="U224" s="10">
        <f t="shared" si="20"/>
        <v>1</v>
      </c>
      <c r="V224" s="10">
        <f t="shared" si="23"/>
        <v>1</v>
      </c>
      <c r="W224" s="10">
        <f t="shared" si="24"/>
        <v>3</v>
      </c>
    </row>
    <row r="225" spans="1:23">
      <c r="A225" s="149" t="str">
        <f t="shared" si="19"/>
        <v/>
      </c>
      <c r="B225" s="16"/>
      <c r="C225" s="16"/>
      <c r="D225" s="16"/>
      <c r="E225" s="16"/>
      <c r="F225" s="16"/>
      <c r="G225" s="16"/>
      <c r="H225" s="16"/>
      <c r="I225" s="16"/>
      <c r="J225" s="150" t="str">
        <f>IFERROR(IF(COUNTIF(E225:I225,E225)+COUNTIF(E225:I225,F225)+COUNTIF(E225:I225,G225)+COUNTIF(E225:I225,H225)+COUNTIF(E225:I225,I225)-COUNT(E225:I225)&lt;&gt;0,"學生班級重複",IF(COUNT(E225:I225)=1,VLOOKUP(E225,'附件一之1-開班數'!$A$6:$B$65,2,0),IF(COUNT(E225:I225)=2,VLOOKUP(E225,'附件一之1-開班數'!$A$6:$B$65,2,0)&amp;"、"&amp;VLOOKUP(F225,'附件一之1-開班數'!$A$6:$B$65,2,0),IF(COUNT(E225:I225)=3,VLOOKUP(E225,'附件一之1-開班數'!$A$6:$B$65,2,0)&amp;"、"&amp;VLOOKUP(F225,'附件一之1-開班數'!$A$6:$B$65,2,0)&amp;"、"&amp;VLOOKUP(G225,'附件一之1-開班數'!$A$6:$B$65,2,0),IF(COUNT(E225:I225)=4,VLOOKUP(E225,'附件一之1-開班數'!$A$6:$B$65,2,0)&amp;"、"&amp;VLOOKUP(F225,'附件一之1-開班數'!$A$6:$B$65,2,0)&amp;"、"&amp;VLOOKUP(G225,'附件一之1-開班數'!$A$6:$B$65,2,0)&amp;"、"&amp;VLOOKUP(H225,'附件一之1-開班數'!$A$6:$B$65,2,0),IF(COUNT(E225:I225)=5,VLOOKUP(E225,'附件一之1-開班數'!$A$6:$B$65,2,0)&amp;"、"&amp;VLOOKUP(F225,'附件一之1-開班數'!$A$6:$B$65,2,0)&amp;"、"&amp;VLOOKUP(G225,'附件一之1-開班數'!$A$6:$B$65,2,0)&amp;"、"&amp;VLOOKUP(H225,'附件一之1-開班數'!$A$6:$B$65,2,0)&amp;"、"&amp;VLOOKUP(I225,'附件一之1-開班數'!$A$6:$B$65,2,0),IF(D225="","","學生無班級"))))))),"有班級不存在,或跳格輸入")</f>
        <v/>
      </c>
      <c r="K225" s="16"/>
      <c r="L225" s="16"/>
      <c r="M225" s="16"/>
      <c r="N225" s="16"/>
      <c r="O225" s="16"/>
      <c r="P225" s="16"/>
      <c r="Q225" s="16"/>
      <c r="R225" s="16"/>
      <c r="S225" s="145">
        <f t="shared" si="21"/>
        <v>1</v>
      </c>
      <c r="T225" s="145">
        <f t="shared" si="22"/>
        <v>1</v>
      </c>
      <c r="U225" s="10">
        <f t="shared" si="20"/>
        <v>1</v>
      </c>
      <c r="V225" s="10">
        <f t="shared" si="23"/>
        <v>1</v>
      </c>
      <c r="W225" s="10">
        <f t="shared" si="24"/>
        <v>3</v>
      </c>
    </row>
    <row r="226" spans="1:23">
      <c r="A226" s="149" t="str">
        <f t="shared" si="19"/>
        <v/>
      </c>
      <c r="B226" s="16"/>
      <c r="C226" s="16"/>
      <c r="D226" s="16"/>
      <c r="E226" s="16"/>
      <c r="F226" s="16"/>
      <c r="G226" s="16"/>
      <c r="H226" s="16"/>
      <c r="I226" s="16"/>
      <c r="J226" s="150" t="str">
        <f>IFERROR(IF(COUNTIF(E226:I226,E226)+COUNTIF(E226:I226,F226)+COUNTIF(E226:I226,G226)+COUNTIF(E226:I226,H226)+COUNTIF(E226:I226,I226)-COUNT(E226:I226)&lt;&gt;0,"學生班級重複",IF(COUNT(E226:I226)=1,VLOOKUP(E226,'附件一之1-開班數'!$A$6:$B$65,2,0),IF(COUNT(E226:I226)=2,VLOOKUP(E226,'附件一之1-開班數'!$A$6:$B$65,2,0)&amp;"、"&amp;VLOOKUP(F226,'附件一之1-開班數'!$A$6:$B$65,2,0),IF(COUNT(E226:I226)=3,VLOOKUP(E226,'附件一之1-開班數'!$A$6:$B$65,2,0)&amp;"、"&amp;VLOOKUP(F226,'附件一之1-開班數'!$A$6:$B$65,2,0)&amp;"、"&amp;VLOOKUP(G226,'附件一之1-開班數'!$A$6:$B$65,2,0),IF(COUNT(E226:I226)=4,VLOOKUP(E226,'附件一之1-開班數'!$A$6:$B$65,2,0)&amp;"、"&amp;VLOOKUP(F226,'附件一之1-開班數'!$A$6:$B$65,2,0)&amp;"、"&amp;VLOOKUP(G226,'附件一之1-開班數'!$A$6:$B$65,2,0)&amp;"、"&amp;VLOOKUP(H226,'附件一之1-開班數'!$A$6:$B$65,2,0),IF(COUNT(E226:I226)=5,VLOOKUP(E226,'附件一之1-開班數'!$A$6:$B$65,2,0)&amp;"、"&amp;VLOOKUP(F226,'附件一之1-開班數'!$A$6:$B$65,2,0)&amp;"、"&amp;VLOOKUP(G226,'附件一之1-開班數'!$A$6:$B$65,2,0)&amp;"、"&amp;VLOOKUP(H226,'附件一之1-開班數'!$A$6:$B$65,2,0)&amp;"、"&amp;VLOOKUP(I226,'附件一之1-開班數'!$A$6:$B$65,2,0),IF(D226="","","學生無班級"))))))),"有班級不存在,或跳格輸入")</f>
        <v/>
      </c>
      <c r="K226" s="16"/>
      <c r="L226" s="16"/>
      <c r="M226" s="16"/>
      <c r="N226" s="16"/>
      <c r="O226" s="16"/>
      <c r="P226" s="16"/>
      <c r="Q226" s="16"/>
      <c r="R226" s="16"/>
      <c r="S226" s="145">
        <f t="shared" si="21"/>
        <v>1</v>
      </c>
      <c r="T226" s="145">
        <f t="shared" si="22"/>
        <v>1</v>
      </c>
      <c r="U226" s="10">
        <f t="shared" si="20"/>
        <v>1</v>
      </c>
      <c r="V226" s="10">
        <f t="shared" si="23"/>
        <v>1</v>
      </c>
      <c r="W226" s="10">
        <f t="shared" si="24"/>
        <v>3</v>
      </c>
    </row>
    <row r="227" spans="1:23">
      <c r="A227" s="149" t="str">
        <f t="shared" si="19"/>
        <v/>
      </c>
      <c r="B227" s="16"/>
      <c r="C227" s="16"/>
      <c r="D227" s="16"/>
      <c r="E227" s="16"/>
      <c r="F227" s="16"/>
      <c r="G227" s="16"/>
      <c r="H227" s="16"/>
      <c r="I227" s="16"/>
      <c r="J227" s="150" t="str">
        <f>IFERROR(IF(COUNTIF(E227:I227,E227)+COUNTIF(E227:I227,F227)+COUNTIF(E227:I227,G227)+COUNTIF(E227:I227,H227)+COUNTIF(E227:I227,I227)-COUNT(E227:I227)&lt;&gt;0,"學生班級重複",IF(COUNT(E227:I227)=1,VLOOKUP(E227,'附件一之1-開班數'!$A$6:$B$65,2,0),IF(COUNT(E227:I227)=2,VLOOKUP(E227,'附件一之1-開班數'!$A$6:$B$65,2,0)&amp;"、"&amp;VLOOKUP(F227,'附件一之1-開班數'!$A$6:$B$65,2,0),IF(COUNT(E227:I227)=3,VLOOKUP(E227,'附件一之1-開班數'!$A$6:$B$65,2,0)&amp;"、"&amp;VLOOKUP(F227,'附件一之1-開班數'!$A$6:$B$65,2,0)&amp;"、"&amp;VLOOKUP(G227,'附件一之1-開班數'!$A$6:$B$65,2,0),IF(COUNT(E227:I227)=4,VLOOKUP(E227,'附件一之1-開班數'!$A$6:$B$65,2,0)&amp;"、"&amp;VLOOKUP(F227,'附件一之1-開班數'!$A$6:$B$65,2,0)&amp;"、"&amp;VLOOKUP(G227,'附件一之1-開班數'!$A$6:$B$65,2,0)&amp;"、"&amp;VLOOKUP(H227,'附件一之1-開班數'!$A$6:$B$65,2,0),IF(COUNT(E227:I227)=5,VLOOKUP(E227,'附件一之1-開班數'!$A$6:$B$65,2,0)&amp;"、"&amp;VLOOKUP(F227,'附件一之1-開班數'!$A$6:$B$65,2,0)&amp;"、"&amp;VLOOKUP(G227,'附件一之1-開班數'!$A$6:$B$65,2,0)&amp;"、"&amp;VLOOKUP(H227,'附件一之1-開班數'!$A$6:$B$65,2,0)&amp;"、"&amp;VLOOKUP(I227,'附件一之1-開班數'!$A$6:$B$65,2,0),IF(D227="","","學生無班級"))))))),"有班級不存在,或跳格輸入")</f>
        <v/>
      </c>
      <c r="K227" s="16"/>
      <c r="L227" s="16"/>
      <c r="M227" s="16"/>
      <c r="N227" s="16"/>
      <c r="O227" s="16"/>
      <c r="P227" s="16"/>
      <c r="Q227" s="16"/>
      <c r="R227" s="16"/>
      <c r="S227" s="145">
        <f t="shared" si="21"/>
        <v>1</v>
      </c>
      <c r="T227" s="145">
        <f t="shared" si="22"/>
        <v>1</v>
      </c>
      <c r="U227" s="10">
        <f t="shared" si="20"/>
        <v>1</v>
      </c>
      <c r="V227" s="10">
        <f t="shared" si="23"/>
        <v>1</v>
      </c>
      <c r="W227" s="10">
        <f t="shared" si="24"/>
        <v>3</v>
      </c>
    </row>
    <row r="228" spans="1:23">
      <c r="A228" s="149" t="str">
        <f t="shared" si="19"/>
        <v/>
      </c>
      <c r="B228" s="16"/>
      <c r="C228" s="16"/>
      <c r="D228" s="16"/>
      <c r="E228" s="16"/>
      <c r="F228" s="16"/>
      <c r="G228" s="16"/>
      <c r="H228" s="16"/>
      <c r="I228" s="16"/>
      <c r="J228" s="150" t="str">
        <f>IFERROR(IF(COUNTIF(E228:I228,E228)+COUNTIF(E228:I228,F228)+COUNTIF(E228:I228,G228)+COUNTIF(E228:I228,H228)+COUNTIF(E228:I228,I228)-COUNT(E228:I228)&lt;&gt;0,"學生班級重複",IF(COUNT(E228:I228)=1,VLOOKUP(E228,'附件一之1-開班數'!$A$6:$B$65,2,0),IF(COUNT(E228:I228)=2,VLOOKUP(E228,'附件一之1-開班數'!$A$6:$B$65,2,0)&amp;"、"&amp;VLOOKUP(F228,'附件一之1-開班數'!$A$6:$B$65,2,0),IF(COUNT(E228:I228)=3,VLOOKUP(E228,'附件一之1-開班數'!$A$6:$B$65,2,0)&amp;"、"&amp;VLOOKUP(F228,'附件一之1-開班數'!$A$6:$B$65,2,0)&amp;"、"&amp;VLOOKUP(G228,'附件一之1-開班數'!$A$6:$B$65,2,0),IF(COUNT(E228:I228)=4,VLOOKUP(E228,'附件一之1-開班數'!$A$6:$B$65,2,0)&amp;"、"&amp;VLOOKUP(F228,'附件一之1-開班數'!$A$6:$B$65,2,0)&amp;"、"&amp;VLOOKUP(G228,'附件一之1-開班數'!$A$6:$B$65,2,0)&amp;"、"&amp;VLOOKUP(H228,'附件一之1-開班數'!$A$6:$B$65,2,0),IF(COUNT(E228:I228)=5,VLOOKUP(E228,'附件一之1-開班數'!$A$6:$B$65,2,0)&amp;"、"&amp;VLOOKUP(F228,'附件一之1-開班數'!$A$6:$B$65,2,0)&amp;"、"&amp;VLOOKUP(G228,'附件一之1-開班數'!$A$6:$B$65,2,0)&amp;"、"&amp;VLOOKUP(H228,'附件一之1-開班數'!$A$6:$B$65,2,0)&amp;"、"&amp;VLOOKUP(I228,'附件一之1-開班數'!$A$6:$B$65,2,0),IF(D228="","","學生無班級"))))))),"有班級不存在,或跳格輸入")</f>
        <v/>
      </c>
      <c r="K228" s="16"/>
      <c r="L228" s="16"/>
      <c r="M228" s="16"/>
      <c r="N228" s="16"/>
      <c r="O228" s="16"/>
      <c r="P228" s="16"/>
      <c r="Q228" s="16"/>
      <c r="R228" s="16"/>
      <c r="S228" s="145">
        <f t="shared" si="21"/>
        <v>1</v>
      </c>
      <c r="T228" s="145">
        <f t="shared" si="22"/>
        <v>1</v>
      </c>
      <c r="U228" s="10">
        <f t="shared" si="20"/>
        <v>1</v>
      </c>
      <c r="V228" s="10">
        <f t="shared" si="23"/>
        <v>1</v>
      </c>
      <c r="W228" s="10">
        <f t="shared" si="24"/>
        <v>3</v>
      </c>
    </row>
    <row r="229" spans="1:23">
      <c r="A229" s="149" t="str">
        <f t="shared" si="19"/>
        <v/>
      </c>
      <c r="B229" s="16"/>
      <c r="C229" s="16"/>
      <c r="D229" s="16"/>
      <c r="E229" s="16"/>
      <c r="F229" s="16"/>
      <c r="G229" s="16"/>
      <c r="H229" s="16"/>
      <c r="I229" s="16"/>
      <c r="J229" s="150" t="str">
        <f>IFERROR(IF(COUNTIF(E229:I229,E229)+COUNTIF(E229:I229,F229)+COUNTIF(E229:I229,G229)+COUNTIF(E229:I229,H229)+COUNTIF(E229:I229,I229)-COUNT(E229:I229)&lt;&gt;0,"學生班級重複",IF(COUNT(E229:I229)=1,VLOOKUP(E229,'附件一之1-開班數'!$A$6:$B$65,2,0),IF(COUNT(E229:I229)=2,VLOOKUP(E229,'附件一之1-開班數'!$A$6:$B$65,2,0)&amp;"、"&amp;VLOOKUP(F229,'附件一之1-開班數'!$A$6:$B$65,2,0),IF(COUNT(E229:I229)=3,VLOOKUP(E229,'附件一之1-開班數'!$A$6:$B$65,2,0)&amp;"、"&amp;VLOOKUP(F229,'附件一之1-開班數'!$A$6:$B$65,2,0)&amp;"、"&amp;VLOOKUP(G229,'附件一之1-開班數'!$A$6:$B$65,2,0),IF(COUNT(E229:I229)=4,VLOOKUP(E229,'附件一之1-開班數'!$A$6:$B$65,2,0)&amp;"、"&amp;VLOOKUP(F229,'附件一之1-開班數'!$A$6:$B$65,2,0)&amp;"、"&amp;VLOOKUP(G229,'附件一之1-開班數'!$A$6:$B$65,2,0)&amp;"、"&amp;VLOOKUP(H229,'附件一之1-開班數'!$A$6:$B$65,2,0),IF(COUNT(E229:I229)=5,VLOOKUP(E229,'附件一之1-開班數'!$A$6:$B$65,2,0)&amp;"、"&amp;VLOOKUP(F229,'附件一之1-開班數'!$A$6:$B$65,2,0)&amp;"、"&amp;VLOOKUP(G229,'附件一之1-開班數'!$A$6:$B$65,2,0)&amp;"、"&amp;VLOOKUP(H229,'附件一之1-開班數'!$A$6:$B$65,2,0)&amp;"、"&amp;VLOOKUP(I229,'附件一之1-開班數'!$A$6:$B$65,2,0),IF(D229="","","學生無班級"))))))),"有班級不存在,或跳格輸入")</f>
        <v/>
      </c>
      <c r="K229" s="16"/>
      <c r="L229" s="16"/>
      <c r="M229" s="16"/>
      <c r="N229" s="16"/>
      <c r="O229" s="16"/>
      <c r="P229" s="16"/>
      <c r="Q229" s="16"/>
      <c r="R229" s="16"/>
      <c r="S229" s="145">
        <f t="shared" si="21"/>
        <v>1</v>
      </c>
      <c r="T229" s="145">
        <f t="shared" si="22"/>
        <v>1</v>
      </c>
      <c r="U229" s="10">
        <f t="shared" si="20"/>
        <v>1</v>
      </c>
      <c r="V229" s="10">
        <f t="shared" si="23"/>
        <v>1</v>
      </c>
      <c r="W229" s="10">
        <f t="shared" si="24"/>
        <v>3</v>
      </c>
    </row>
    <row r="230" spans="1:23">
      <c r="A230" s="149" t="str">
        <f t="shared" si="19"/>
        <v/>
      </c>
      <c r="B230" s="16"/>
      <c r="C230" s="16"/>
      <c r="D230" s="16"/>
      <c r="E230" s="16"/>
      <c r="F230" s="16"/>
      <c r="G230" s="16"/>
      <c r="H230" s="16"/>
      <c r="I230" s="16"/>
      <c r="J230" s="150" t="str">
        <f>IFERROR(IF(COUNTIF(E230:I230,E230)+COUNTIF(E230:I230,F230)+COUNTIF(E230:I230,G230)+COUNTIF(E230:I230,H230)+COUNTIF(E230:I230,I230)-COUNT(E230:I230)&lt;&gt;0,"學生班級重複",IF(COUNT(E230:I230)=1,VLOOKUP(E230,'附件一之1-開班數'!$A$6:$B$65,2,0),IF(COUNT(E230:I230)=2,VLOOKUP(E230,'附件一之1-開班數'!$A$6:$B$65,2,0)&amp;"、"&amp;VLOOKUP(F230,'附件一之1-開班數'!$A$6:$B$65,2,0),IF(COUNT(E230:I230)=3,VLOOKUP(E230,'附件一之1-開班數'!$A$6:$B$65,2,0)&amp;"、"&amp;VLOOKUP(F230,'附件一之1-開班數'!$A$6:$B$65,2,0)&amp;"、"&amp;VLOOKUP(G230,'附件一之1-開班數'!$A$6:$B$65,2,0),IF(COUNT(E230:I230)=4,VLOOKUP(E230,'附件一之1-開班數'!$A$6:$B$65,2,0)&amp;"、"&amp;VLOOKUP(F230,'附件一之1-開班數'!$A$6:$B$65,2,0)&amp;"、"&amp;VLOOKUP(G230,'附件一之1-開班數'!$A$6:$B$65,2,0)&amp;"、"&amp;VLOOKUP(H230,'附件一之1-開班數'!$A$6:$B$65,2,0),IF(COUNT(E230:I230)=5,VLOOKUP(E230,'附件一之1-開班數'!$A$6:$B$65,2,0)&amp;"、"&amp;VLOOKUP(F230,'附件一之1-開班數'!$A$6:$B$65,2,0)&amp;"、"&amp;VLOOKUP(G230,'附件一之1-開班數'!$A$6:$B$65,2,0)&amp;"、"&amp;VLOOKUP(H230,'附件一之1-開班數'!$A$6:$B$65,2,0)&amp;"、"&amp;VLOOKUP(I230,'附件一之1-開班數'!$A$6:$B$65,2,0),IF(D230="","","學生無班級"))))))),"有班級不存在,或跳格輸入")</f>
        <v/>
      </c>
      <c r="K230" s="16"/>
      <c r="L230" s="16"/>
      <c r="M230" s="16"/>
      <c r="N230" s="16"/>
      <c r="O230" s="16"/>
      <c r="P230" s="16"/>
      <c r="Q230" s="16"/>
      <c r="R230" s="16"/>
      <c r="S230" s="145">
        <f t="shared" si="21"/>
        <v>1</v>
      </c>
      <c r="T230" s="145">
        <f t="shared" si="22"/>
        <v>1</v>
      </c>
      <c r="U230" s="10">
        <f t="shared" si="20"/>
        <v>1</v>
      </c>
      <c r="V230" s="10">
        <f t="shared" si="23"/>
        <v>1</v>
      </c>
      <c r="W230" s="10">
        <f t="shared" si="24"/>
        <v>3</v>
      </c>
    </row>
    <row r="231" spans="1:23">
      <c r="A231" s="149" t="str">
        <f t="shared" si="19"/>
        <v/>
      </c>
      <c r="B231" s="16"/>
      <c r="C231" s="16"/>
      <c r="D231" s="16"/>
      <c r="E231" s="16"/>
      <c r="F231" s="16"/>
      <c r="G231" s="16"/>
      <c r="H231" s="16"/>
      <c r="I231" s="16"/>
      <c r="J231" s="150" t="str">
        <f>IFERROR(IF(COUNTIF(E231:I231,E231)+COUNTIF(E231:I231,F231)+COUNTIF(E231:I231,G231)+COUNTIF(E231:I231,H231)+COUNTIF(E231:I231,I231)-COUNT(E231:I231)&lt;&gt;0,"學生班級重複",IF(COUNT(E231:I231)=1,VLOOKUP(E231,'附件一之1-開班數'!$A$6:$B$65,2,0),IF(COUNT(E231:I231)=2,VLOOKUP(E231,'附件一之1-開班數'!$A$6:$B$65,2,0)&amp;"、"&amp;VLOOKUP(F231,'附件一之1-開班數'!$A$6:$B$65,2,0),IF(COUNT(E231:I231)=3,VLOOKUP(E231,'附件一之1-開班數'!$A$6:$B$65,2,0)&amp;"、"&amp;VLOOKUP(F231,'附件一之1-開班數'!$A$6:$B$65,2,0)&amp;"、"&amp;VLOOKUP(G231,'附件一之1-開班數'!$A$6:$B$65,2,0),IF(COUNT(E231:I231)=4,VLOOKUP(E231,'附件一之1-開班數'!$A$6:$B$65,2,0)&amp;"、"&amp;VLOOKUP(F231,'附件一之1-開班數'!$A$6:$B$65,2,0)&amp;"、"&amp;VLOOKUP(G231,'附件一之1-開班數'!$A$6:$B$65,2,0)&amp;"、"&amp;VLOOKUP(H231,'附件一之1-開班數'!$A$6:$B$65,2,0),IF(COUNT(E231:I231)=5,VLOOKUP(E231,'附件一之1-開班數'!$A$6:$B$65,2,0)&amp;"、"&amp;VLOOKUP(F231,'附件一之1-開班數'!$A$6:$B$65,2,0)&amp;"、"&amp;VLOOKUP(G231,'附件一之1-開班數'!$A$6:$B$65,2,0)&amp;"、"&amp;VLOOKUP(H231,'附件一之1-開班數'!$A$6:$B$65,2,0)&amp;"、"&amp;VLOOKUP(I231,'附件一之1-開班數'!$A$6:$B$65,2,0),IF(D231="","","學生無班級"))))))),"有班級不存在,或跳格輸入")</f>
        <v/>
      </c>
      <c r="K231" s="16"/>
      <c r="L231" s="16"/>
      <c r="M231" s="16"/>
      <c r="N231" s="16"/>
      <c r="O231" s="16"/>
      <c r="P231" s="16"/>
      <c r="Q231" s="16"/>
      <c r="R231" s="16"/>
      <c r="S231" s="145">
        <f t="shared" si="21"/>
        <v>1</v>
      </c>
      <c r="T231" s="145">
        <f t="shared" si="22"/>
        <v>1</v>
      </c>
      <c r="U231" s="10">
        <f t="shared" si="20"/>
        <v>1</v>
      </c>
      <c r="V231" s="10">
        <f t="shared" si="23"/>
        <v>1</v>
      </c>
      <c r="W231" s="10">
        <f t="shared" si="24"/>
        <v>3</v>
      </c>
    </row>
    <row r="232" spans="1:23">
      <c r="A232" s="149" t="str">
        <f t="shared" si="19"/>
        <v/>
      </c>
      <c r="B232" s="16"/>
      <c r="C232" s="16"/>
      <c r="D232" s="16"/>
      <c r="E232" s="16"/>
      <c r="F232" s="16"/>
      <c r="G232" s="16"/>
      <c r="H232" s="16"/>
      <c r="I232" s="16"/>
      <c r="J232" s="150" t="str">
        <f>IFERROR(IF(COUNTIF(E232:I232,E232)+COUNTIF(E232:I232,F232)+COUNTIF(E232:I232,G232)+COUNTIF(E232:I232,H232)+COUNTIF(E232:I232,I232)-COUNT(E232:I232)&lt;&gt;0,"學生班級重複",IF(COUNT(E232:I232)=1,VLOOKUP(E232,'附件一之1-開班數'!$A$6:$B$65,2,0),IF(COUNT(E232:I232)=2,VLOOKUP(E232,'附件一之1-開班數'!$A$6:$B$65,2,0)&amp;"、"&amp;VLOOKUP(F232,'附件一之1-開班數'!$A$6:$B$65,2,0),IF(COUNT(E232:I232)=3,VLOOKUP(E232,'附件一之1-開班數'!$A$6:$B$65,2,0)&amp;"、"&amp;VLOOKUP(F232,'附件一之1-開班數'!$A$6:$B$65,2,0)&amp;"、"&amp;VLOOKUP(G232,'附件一之1-開班數'!$A$6:$B$65,2,0),IF(COUNT(E232:I232)=4,VLOOKUP(E232,'附件一之1-開班數'!$A$6:$B$65,2,0)&amp;"、"&amp;VLOOKUP(F232,'附件一之1-開班數'!$A$6:$B$65,2,0)&amp;"、"&amp;VLOOKUP(G232,'附件一之1-開班數'!$A$6:$B$65,2,0)&amp;"、"&amp;VLOOKUP(H232,'附件一之1-開班數'!$A$6:$B$65,2,0),IF(COUNT(E232:I232)=5,VLOOKUP(E232,'附件一之1-開班數'!$A$6:$B$65,2,0)&amp;"、"&amp;VLOOKUP(F232,'附件一之1-開班數'!$A$6:$B$65,2,0)&amp;"、"&amp;VLOOKUP(G232,'附件一之1-開班數'!$A$6:$B$65,2,0)&amp;"、"&amp;VLOOKUP(H232,'附件一之1-開班數'!$A$6:$B$65,2,0)&amp;"、"&amp;VLOOKUP(I232,'附件一之1-開班數'!$A$6:$B$65,2,0),IF(D232="","","學生無班級"))))))),"有班級不存在,或跳格輸入")</f>
        <v/>
      </c>
      <c r="K232" s="16"/>
      <c r="L232" s="16"/>
      <c r="M232" s="16"/>
      <c r="N232" s="16"/>
      <c r="O232" s="16"/>
      <c r="P232" s="16"/>
      <c r="Q232" s="16"/>
      <c r="R232" s="16"/>
      <c r="S232" s="145">
        <f t="shared" si="21"/>
        <v>1</v>
      </c>
      <c r="T232" s="145">
        <f t="shared" si="22"/>
        <v>1</v>
      </c>
      <c r="U232" s="10">
        <f t="shared" si="20"/>
        <v>1</v>
      </c>
      <c r="V232" s="10">
        <f t="shared" si="23"/>
        <v>1</v>
      </c>
      <c r="W232" s="10">
        <f t="shared" si="24"/>
        <v>3</v>
      </c>
    </row>
    <row r="233" spans="1:23">
      <c r="A233" s="149" t="str">
        <f t="shared" si="19"/>
        <v/>
      </c>
      <c r="B233" s="16"/>
      <c r="C233" s="16"/>
      <c r="D233" s="16"/>
      <c r="E233" s="16"/>
      <c r="F233" s="16"/>
      <c r="G233" s="16"/>
      <c r="H233" s="16"/>
      <c r="I233" s="16"/>
      <c r="J233" s="150" t="str">
        <f>IFERROR(IF(COUNTIF(E233:I233,E233)+COUNTIF(E233:I233,F233)+COUNTIF(E233:I233,G233)+COUNTIF(E233:I233,H233)+COUNTIF(E233:I233,I233)-COUNT(E233:I233)&lt;&gt;0,"學生班級重複",IF(COUNT(E233:I233)=1,VLOOKUP(E233,'附件一之1-開班數'!$A$6:$B$65,2,0),IF(COUNT(E233:I233)=2,VLOOKUP(E233,'附件一之1-開班數'!$A$6:$B$65,2,0)&amp;"、"&amp;VLOOKUP(F233,'附件一之1-開班數'!$A$6:$B$65,2,0),IF(COUNT(E233:I233)=3,VLOOKUP(E233,'附件一之1-開班數'!$A$6:$B$65,2,0)&amp;"、"&amp;VLOOKUP(F233,'附件一之1-開班數'!$A$6:$B$65,2,0)&amp;"、"&amp;VLOOKUP(G233,'附件一之1-開班數'!$A$6:$B$65,2,0),IF(COUNT(E233:I233)=4,VLOOKUP(E233,'附件一之1-開班數'!$A$6:$B$65,2,0)&amp;"、"&amp;VLOOKUP(F233,'附件一之1-開班數'!$A$6:$B$65,2,0)&amp;"、"&amp;VLOOKUP(G233,'附件一之1-開班數'!$A$6:$B$65,2,0)&amp;"、"&amp;VLOOKUP(H233,'附件一之1-開班數'!$A$6:$B$65,2,0),IF(COUNT(E233:I233)=5,VLOOKUP(E233,'附件一之1-開班數'!$A$6:$B$65,2,0)&amp;"、"&amp;VLOOKUP(F233,'附件一之1-開班數'!$A$6:$B$65,2,0)&amp;"、"&amp;VLOOKUP(G233,'附件一之1-開班數'!$A$6:$B$65,2,0)&amp;"、"&amp;VLOOKUP(H233,'附件一之1-開班數'!$A$6:$B$65,2,0)&amp;"、"&amp;VLOOKUP(I233,'附件一之1-開班數'!$A$6:$B$65,2,0),IF(D233="","","學生無班級"))))))),"有班級不存在,或跳格輸入")</f>
        <v/>
      </c>
      <c r="K233" s="16"/>
      <c r="L233" s="16"/>
      <c r="M233" s="16"/>
      <c r="N233" s="16"/>
      <c r="O233" s="16"/>
      <c r="P233" s="16"/>
      <c r="Q233" s="16"/>
      <c r="R233" s="16"/>
      <c r="S233" s="145">
        <f t="shared" si="21"/>
        <v>1</v>
      </c>
      <c r="T233" s="145">
        <f t="shared" si="22"/>
        <v>1</v>
      </c>
      <c r="U233" s="10">
        <f t="shared" si="20"/>
        <v>1</v>
      </c>
      <c r="V233" s="10">
        <f t="shared" si="23"/>
        <v>1</v>
      </c>
      <c r="W233" s="10">
        <f t="shared" si="24"/>
        <v>3</v>
      </c>
    </row>
    <row r="234" spans="1:23">
      <c r="A234" s="149" t="str">
        <f t="shared" si="19"/>
        <v/>
      </c>
      <c r="B234" s="16"/>
      <c r="C234" s="16"/>
      <c r="D234" s="16"/>
      <c r="E234" s="16"/>
      <c r="F234" s="16"/>
      <c r="G234" s="16"/>
      <c r="H234" s="16"/>
      <c r="I234" s="16"/>
      <c r="J234" s="150" t="str">
        <f>IFERROR(IF(COUNTIF(E234:I234,E234)+COUNTIF(E234:I234,F234)+COUNTIF(E234:I234,G234)+COUNTIF(E234:I234,H234)+COUNTIF(E234:I234,I234)-COUNT(E234:I234)&lt;&gt;0,"學生班級重複",IF(COUNT(E234:I234)=1,VLOOKUP(E234,'附件一之1-開班數'!$A$6:$B$65,2,0),IF(COUNT(E234:I234)=2,VLOOKUP(E234,'附件一之1-開班數'!$A$6:$B$65,2,0)&amp;"、"&amp;VLOOKUP(F234,'附件一之1-開班數'!$A$6:$B$65,2,0),IF(COUNT(E234:I234)=3,VLOOKUP(E234,'附件一之1-開班數'!$A$6:$B$65,2,0)&amp;"、"&amp;VLOOKUP(F234,'附件一之1-開班數'!$A$6:$B$65,2,0)&amp;"、"&amp;VLOOKUP(G234,'附件一之1-開班數'!$A$6:$B$65,2,0),IF(COUNT(E234:I234)=4,VLOOKUP(E234,'附件一之1-開班數'!$A$6:$B$65,2,0)&amp;"、"&amp;VLOOKUP(F234,'附件一之1-開班數'!$A$6:$B$65,2,0)&amp;"、"&amp;VLOOKUP(G234,'附件一之1-開班數'!$A$6:$B$65,2,0)&amp;"、"&amp;VLOOKUP(H234,'附件一之1-開班數'!$A$6:$B$65,2,0),IF(COUNT(E234:I234)=5,VLOOKUP(E234,'附件一之1-開班數'!$A$6:$B$65,2,0)&amp;"、"&amp;VLOOKUP(F234,'附件一之1-開班數'!$A$6:$B$65,2,0)&amp;"、"&amp;VLOOKUP(G234,'附件一之1-開班數'!$A$6:$B$65,2,0)&amp;"、"&amp;VLOOKUP(H234,'附件一之1-開班數'!$A$6:$B$65,2,0)&amp;"、"&amp;VLOOKUP(I234,'附件一之1-開班數'!$A$6:$B$65,2,0),IF(D234="","","學生無班級"))))))),"有班級不存在,或跳格輸入")</f>
        <v/>
      </c>
      <c r="K234" s="16"/>
      <c r="L234" s="16"/>
      <c r="M234" s="16"/>
      <c r="N234" s="16"/>
      <c r="O234" s="16"/>
      <c r="P234" s="16"/>
      <c r="Q234" s="16"/>
      <c r="R234" s="16"/>
      <c r="S234" s="145">
        <f t="shared" si="21"/>
        <v>1</v>
      </c>
      <c r="T234" s="145">
        <f t="shared" si="22"/>
        <v>1</v>
      </c>
      <c r="U234" s="10">
        <f t="shared" si="20"/>
        <v>1</v>
      </c>
      <c r="V234" s="10">
        <f t="shared" si="23"/>
        <v>1</v>
      </c>
      <c r="W234" s="10">
        <f t="shared" si="24"/>
        <v>3</v>
      </c>
    </row>
    <row r="235" spans="1:23">
      <c r="A235" s="149" t="str">
        <f t="shared" si="19"/>
        <v/>
      </c>
      <c r="B235" s="16"/>
      <c r="C235" s="16"/>
      <c r="D235" s="16"/>
      <c r="E235" s="16"/>
      <c r="F235" s="16"/>
      <c r="G235" s="16"/>
      <c r="H235" s="16"/>
      <c r="I235" s="16"/>
      <c r="J235" s="150" t="str">
        <f>IFERROR(IF(COUNTIF(E235:I235,E235)+COUNTIF(E235:I235,F235)+COUNTIF(E235:I235,G235)+COUNTIF(E235:I235,H235)+COUNTIF(E235:I235,I235)-COUNT(E235:I235)&lt;&gt;0,"學生班級重複",IF(COUNT(E235:I235)=1,VLOOKUP(E235,'附件一之1-開班數'!$A$6:$B$65,2,0),IF(COUNT(E235:I235)=2,VLOOKUP(E235,'附件一之1-開班數'!$A$6:$B$65,2,0)&amp;"、"&amp;VLOOKUP(F235,'附件一之1-開班數'!$A$6:$B$65,2,0),IF(COUNT(E235:I235)=3,VLOOKUP(E235,'附件一之1-開班數'!$A$6:$B$65,2,0)&amp;"、"&amp;VLOOKUP(F235,'附件一之1-開班數'!$A$6:$B$65,2,0)&amp;"、"&amp;VLOOKUP(G235,'附件一之1-開班數'!$A$6:$B$65,2,0),IF(COUNT(E235:I235)=4,VLOOKUP(E235,'附件一之1-開班數'!$A$6:$B$65,2,0)&amp;"、"&amp;VLOOKUP(F235,'附件一之1-開班數'!$A$6:$B$65,2,0)&amp;"、"&amp;VLOOKUP(G235,'附件一之1-開班數'!$A$6:$B$65,2,0)&amp;"、"&amp;VLOOKUP(H235,'附件一之1-開班數'!$A$6:$B$65,2,0),IF(COUNT(E235:I235)=5,VLOOKUP(E235,'附件一之1-開班數'!$A$6:$B$65,2,0)&amp;"、"&amp;VLOOKUP(F235,'附件一之1-開班數'!$A$6:$B$65,2,0)&amp;"、"&amp;VLOOKUP(G235,'附件一之1-開班數'!$A$6:$B$65,2,0)&amp;"、"&amp;VLOOKUP(H235,'附件一之1-開班數'!$A$6:$B$65,2,0)&amp;"、"&amp;VLOOKUP(I235,'附件一之1-開班數'!$A$6:$B$65,2,0),IF(D235="","","學生無班級"))))))),"有班級不存在,或跳格輸入")</f>
        <v/>
      </c>
      <c r="K235" s="16"/>
      <c r="L235" s="16"/>
      <c r="M235" s="16"/>
      <c r="N235" s="16"/>
      <c r="O235" s="16"/>
      <c r="P235" s="16"/>
      <c r="Q235" s="16"/>
      <c r="R235" s="16"/>
      <c r="S235" s="145">
        <f t="shared" si="21"/>
        <v>1</v>
      </c>
      <c r="T235" s="145">
        <f t="shared" si="22"/>
        <v>1</v>
      </c>
      <c r="U235" s="10">
        <f t="shared" si="20"/>
        <v>1</v>
      </c>
      <c r="V235" s="10">
        <f t="shared" si="23"/>
        <v>1</v>
      </c>
      <c r="W235" s="10">
        <f t="shared" si="24"/>
        <v>3</v>
      </c>
    </row>
    <row r="236" spans="1:23">
      <c r="A236" s="149" t="str">
        <f t="shared" si="19"/>
        <v/>
      </c>
      <c r="B236" s="16"/>
      <c r="C236" s="16"/>
      <c r="D236" s="16"/>
      <c r="E236" s="16"/>
      <c r="F236" s="16"/>
      <c r="G236" s="16"/>
      <c r="H236" s="16"/>
      <c r="I236" s="16"/>
      <c r="J236" s="150" t="str">
        <f>IFERROR(IF(COUNTIF(E236:I236,E236)+COUNTIF(E236:I236,F236)+COUNTIF(E236:I236,G236)+COUNTIF(E236:I236,H236)+COUNTIF(E236:I236,I236)-COUNT(E236:I236)&lt;&gt;0,"學生班級重複",IF(COUNT(E236:I236)=1,VLOOKUP(E236,'附件一之1-開班數'!$A$6:$B$65,2,0),IF(COUNT(E236:I236)=2,VLOOKUP(E236,'附件一之1-開班數'!$A$6:$B$65,2,0)&amp;"、"&amp;VLOOKUP(F236,'附件一之1-開班數'!$A$6:$B$65,2,0),IF(COUNT(E236:I236)=3,VLOOKUP(E236,'附件一之1-開班數'!$A$6:$B$65,2,0)&amp;"、"&amp;VLOOKUP(F236,'附件一之1-開班數'!$A$6:$B$65,2,0)&amp;"、"&amp;VLOOKUP(G236,'附件一之1-開班數'!$A$6:$B$65,2,0),IF(COUNT(E236:I236)=4,VLOOKUP(E236,'附件一之1-開班數'!$A$6:$B$65,2,0)&amp;"、"&amp;VLOOKUP(F236,'附件一之1-開班數'!$A$6:$B$65,2,0)&amp;"、"&amp;VLOOKUP(G236,'附件一之1-開班數'!$A$6:$B$65,2,0)&amp;"、"&amp;VLOOKUP(H236,'附件一之1-開班數'!$A$6:$B$65,2,0),IF(COUNT(E236:I236)=5,VLOOKUP(E236,'附件一之1-開班數'!$A$6:$B$65,2,0)&amp;"、"&amp;VLOOKUP(F236,'附件一之1-開班數'!$A$6:$B$65,2,0)&amp;"、"&amp;VLOOKUP(G236,'附件一之1-開班數'!$A$6:$B$65,2,0)&amp;"、"&amp;VLOOKUP(H236,'附件一之1-開班數'!$A$6:$B$65,2,0)&amp;"、"&amp;VLOOKUP(I236,'附件一之1-開班數'!$A$6:$B$65,2,0),IF(D236="","","學生無班級"))))))),"有班級不存在,或跳格輸入")</f>
        <v/>
      </c>
      <c r="K236" s="16"/>
      <c r="L236" s="16"/>
      <c r="M236" s="16"/>
      <c r="N236" s="16"/>
      <c r="O236" s="16"/>
      <c r="P236" s="16"/>
      <c r="Q236" s="16"/>
      <c r="R236" s="16"/>
      <c r="S236" s="145">
        <f t="shared" si="21"/>
        <v>1</v>
      </c>
      <c r="T236" s="145">
        <f t="shared" si="22"/>
        <v>1</v>
      </c>
      <c r="U236" s="10">
        <f t="shared" si="20"/>
        <v>1</v>
      </c>
      <c r="V236" s="10">
        <f t="shared" si="23"/>
        <v>1</v>
      </c>
      <c r="W236" s="10">
        <f t="shared" si="24"/>
        <v>3</v>
      </c>
    </row>
    <row r="237" spans="1:23">
      <c r="A237" s="149" t="str">
        <f t="shared" si="19"/>
        <v/>
      </c>
      <c r="B237" s="16"/>
      <c r="C237" s="16"/>
      <c r="D237" s="16"/>
      <c r="E237" s="16"/>
      <c r="F237" s="16"/>
      <c r="G237" s="16"/>
      <c r="H237" s="16"/>
      <c r="I237" s="16"/>
      <c r="J237" s="150" t="str">
        <f>IFERROR(IF(COUNTIF(E237:I237,E237)+COUNTIF(E237:I237,F237)+COUNTIF(E237:I237,G237)+COUNTIF(E237:I237,H237)+COUNTIF(E237:I237,I237)-COUNT(E237:I237)&lt;&gt;0,"學生班級重複",IF(COUNT(E237:I237)=1,VLOOKUP(E237,'附件一之1-開班數'!$A$6:$B$65,2,0),IF(COUNT(E237:I237)=2,VLOOKUP(E237,'附件一之1-開班數'!$A$6:$B$65,2,0)&amp;"、"&amp;VLOOKUP(F237,'附件一之1-開班數'!$A$6:$B$65,2,0),IF(COUNT(E237:I237)=3,VLOOKUP(E237,'附件一之1-開班數'!$A$6:$B$65,2,0)&amp;"、"&amp;VLOOKUP(F237,'附件一之1-開班數'!$A$6:$B$65,2,0)&amp;"、"&amp;VLOOKUP(G237,'附件一之1-開班數'!$A$6:$B$65,2,0),IF(COUNT(E237:I237)=4,VLOOKUP(E237,'附件一之1-開班數'!$A$6:$B$65,2,0)&amp;"、"&amp;VLOOKUP(F237,'附件一之1-開班數'!$A$6:$B$65,2,0)&amp;"、"&amp;VLOOKUP(G237,'附件一之1-開班數'!$A$6:$B$65,2,0)&amp;"、"&amp;VLOOKUP(H237,'附件一之1-開班數'!$A$6:$B$65,2,0),IF(COUNT(E237:I237)=5,VLOOKUP(E237,'附件一之1-開班數'!$A$6:$B$65,2,0)&amp;"、"&amp;VLOOKUP(F237,'附件一之1-開班數'!$A$6:$B$65,2,0)&amp;"、"&amp;VLOOKUP(G237,'附件一之1-開班數'!$A$6:$B$65,2,0)&amp;"、"&amp;VLOOKUP(H237,'附件一之1-開班數'!$A$6:$B$65,2,0)&amp;"、"&amp;VLOOKUP(I237,'附件一之1-開班數'!$A$6:$B$65,2,0),IF(D237="","","學生無班級"))))))),"有班級不存在,或跳格輸入")</f>
        <v/>
      </c>
      <c r="K237" s="16"/>
      <c r="L237" s="16"/>
      <c r="M237" s="16"/>
      <c r="N237" s="16"/>
      <c r="O237" s="16"/>
      <c r="P237" s="16"/>
      <c r="Q237" s="16"/>
      <c r="R237" s="16"/>
      <c r="S237" s="145">
        <f t="shared" si="21"/>
        <v>1</v>
      </c>
      <c r="T237" s="145">
        <f t="shared" si="22"/>
        <v>1</v>
      </c>
      <c r="U237" s="10">
        <f t="shared" si="20"/>
        <v>1</v>
      </c>
      <c r="V237" s="10">
        <f t="shared" si="23"/>
        <v>1</v>
      </c>
      <c r="W237" s="10">
        <f t="shared" si="24"/>
        <v>3</v>
      </c>
    </row>
    <row r="238" spans="1:23">
      <c r="A238" s="149" t="str">
        <f t="shared" si="19"/>
        <v/>
      </c>
      <c r="B238" s="16"/>
      <c r="C238" s="16"/>
      <c r="D238" s="16"/>
      <c r="E238" s="16"/>
      <c r="F238" s="16"/>
      <c r="G238" s="16"/>
      <c r="H238" s="16"/>
      <c r="I238" s="16"/>
      <c r="J238" s="150" t="str">
        <f>IFERROR(IF(COUNTIF(E238:I238,E238)+COUNTIF(E238:I238,F238)+COUNTIF(E238:I238,G238)+COUNTIF(E238:I238,H238)+COUNTIF(E238:I238,I238)-COUNT(E238:I238)&lt;&gt;0,"學生班級重複",IF(COUNT(E238:I238)=1,VLOOKUP(E238,'附件一之1-開班數'!$A$6:$B$65,2,0),IF(COUNT(E238:I238)=2,VLOOKUP(E238,'附件一之1-開班數'!$A$6:$B$65,2,0)&amp;"、"&amp;VLOOKUP(F238,'附件一之1-開班數'!$A$6:$B$65,2,0),IF(COUNT(E238:I238)=3,VLOOKUP(E238,'附件一之1-開班數'!$A$6:$B$65,2,0)&amp;"、"&amp;VLOOKUP(F238,'附件一之1-開班數'!$A$6:$B$65,2,0)&amp;"、"&amp;VLOOKUP(G238,'附件一之1-開班數'!$A$6:$B$65,2,0),IF(COUNT(E238:I238)=4,VLOOKUP(E238,'附件一之1-開班數'!$A$6:$B$65,2,0)&amp;"、"&amp;VLOOKUP(F238,'附件一之1-開班數'!$A$6:$B$65,2,0)&amp;"、"&amp;VLOOKUP(G238,'附件一之1-開班數'!$A$6:$B$65,2,0)&amp;"、"&amp;VLOOKUP(H238,'附件一之1-開班數'!$A$6:$B$65,2,0),IF(COUNT(E238:I238)=5,VLOOKUP(E238,'附件一之1-開班數'!$A$6:$B$65,2,0)&amp;"、"&amp;VLOOKUP(F238,'附件一之1-開班數'!$A$6:$B$65,2,0)&amp;"、"&amp;VLOOKUP(G238,'附件一之1-開班數'!$A$6:$B$65,2,0)&amp;"、"&amp;VLOOKUP(H238,'附件一之1-開班數'!$A$6:$B$65,2,0)&amp;"、"&amp;VLOOKUP(I238,'附件一之1-開班數'!$A$6:$B$65,2,0),IF(D238="","","學生無班級"))))))),"有班級不存在,或跳格輸入")</f>
        <v/>
      </c>
      <c r="K238" s="16"/>
      <c r="L238" s="16"/>
      <c r="M238" s="16"/>
      <c r="N238" s="16"/>
      <c r="O238" s="16"/>
      <c r="P238" s="16"/>
      <c r="Q238" s="16"/>
      <c r="R238" s="16"/>
      <c r="S238" s="145">
        <f t="shared" si="21"/>
        <v>1</v>
      </c>
      <c r="T238" s="145">
        <f t="shared" si="22"/>
        <v>1</v>
      </c>
      <c r="U238" s="10">
        <f t="shared" si="20"/>
        <v>1</v>
      </c>
      <c r="V238" s="10">
        <f t="shared" si="23"/>
        <v>1</v>
      </c>
      <c r="W238" s="10">
        <f t="shared" si="24"/>
        <v>3</v>
      </c>
    </row>
    <row r="239" spans="1:23">
      <c r="A239" s="149" t="str">
        <f t="shared" si="19"/>
        <v/>
      </c>
      <c r="B239" s="16"/>
      <c r="C239" s="16"/>
      <c r="D239" s="16"/>
      <c r="E239" s="16"/>
      <c r="F239" s="16"/>
      <c r="G239" s="16"/>
      <c r="H239" s="16"/>
      <c r="I239" s="16"/>
      <c r="J239" s="150" t="str">
        <f>IFERROR(IF(COUNTIF(E239:I239,E239)+COUNTIF(E239:I239,F239)+COUNTIF(E239:I239,G239)+COUNTIF(E239:I239,H239)+COUNTIF(E239:I239,I239)-COUNT(E239:I239)&lt;&gt;0,"學生班級重複",IF(COUNT(E239:I239)=1,VLOOKUP(E239,'附件一之1-開班數'!$A$6:$B$65,2,0),IF(COUNT(E239:I239)=2,VLOOKUP(E239,'附件一之1-開班數'!$A$6:$B$65,2,0)&amp;"、"&amp;VLOOKUP(F239,'附件一之1-開班數'!$A$6:$B$65,2,0),IF(COUNT(E239:I239)=3,VLOOKUP(E239,'附件一之1-開班數'!$A$6:$B$65,2,0)&amp;"、"&amp;VLOOKUP(F239,'附件一之1-開班數'!$A$6:$B$65,2,0)&amp;"、"&amp;VLOOKUP(G239,'附件一之1-開班數'!$A$6:$B$65,2,0),IF(COUNT(E239:I239)=4,VLOOKUP(E239,'附件一之1-開班數'!$A$6:$B$65,2,0)&amp;"、"&amp;VLOOKUP(F239,'附件一之1-開班數'!$A$6:$B$65,2,0)&amp;"、"&amp;VLOOKUP(G239,'附件一之1-開班數'!$A$6:$B$65,2,0)&amp;"、"&amp;VLOOKUP(H239,'附件一之1-開班數'!$A$6:$B$65,2,0),IF(COUNT(E239:I239)=5,VLOOKUP(E239,'附件一之1-開班數'!$A$6:$B$65,2,0)&amp;"、"&amp;VLOOKUP(F239,'附件一之1-開班數'!$A$6:$B$65,2,0)&amp;"、"&amp;VLOOKUP(G239,'附件一之1-開班數'!$A$6:$B$65,2,0)&amp;"、"&amp;VLOOKUP(H239,'附件一之1-開班數'!$A$6:$B$65,2,0)&amp;"、"&amp;VLOOKUP(I239,'附件一之1-開班數'!$A$6:$B$65,2,0),IF(D239="","","學生無班級"))))))),"有班級不存在,或跳格輸入")</f>
        <v/>
      </c>
      <c r="K239" s="16"/>
      <c r="L239" s="16"/>
      <c r="M239" s="16"/>
      <c r="N239" s="16"/>
      <c r="O239" s="16"/>
      <c r="P239" s="16"/>
      <c r="Q239" s="16"/>
      <c r="R239" s="16"/>
      <c r="S239" s="145">
        <f t="shared" si="21"/>
        <v>1</v>
      </c>
      <c r="T239" s="145">
        <f t="shared" si="22"/>
        <v>1</v>
      </c>
      <c r="U239" s="10">
        <f t="shared" si="20"/>
        <v>1</v>
      </c>
      <c r="V239" s="10">
        <f t="shared" si="23"/>
        <v>1</v>
      </c>
      <c r="W239" s="10">
        <f t="shared" si="24"/>
        <v>3</v>
      </c>
    </row>
    <row r="240" spans="1:23">
      <c r="A240" s="149" t="str">
        <f t="shared" si="19"/>
        <v/>
      </c>
      <c r="B240" s="16"/>
      <c r="C240" s="16"/>
      <c r="D240" s="16"/>
      <c r="E240" s="16"/>
      <c r="F240" s="16"/>
      <c r="G240" s="16"/>
      <c r="H240" s="16"/>
      <c r="I240" s="16"/>
      <c r="J240" s="150" t="str">
        <f>IFERROR(IF(COUNTIF(E240:I240,E240)+COUNTIF(E240:I240,F240)+COUNTIF(E240:I240,G240)+COUNTIF(E240:I240,H240)+COUNTIF(E240:I240,I240)-COUNT(E240:I240)&lt;&gt;0,"學生班級重複",IF(COUNT(E240:I240)=1,VLOOKUP(E240,'附件一之1-開班數'!$A$6:$B$65,2,0),IF(COUNT(E240:I240)=2,VLOOKUP(E240,'附件一之1-開班數'!$A$6:$B$65,2,0)&amp;"、"&amp;VLOOKUP(F240,'附件一之1-開班數'!$A$6:$B$65,2,0),IF(COUNT(E240:I240)=3,VLOOKUP(E240,'附件一之1-開班數'!$A$6:$B$65,2,0)&amp;"、"&amp;VLOOKUP(F240,'附件一之1-開班數'!$A$6:$B$65,2,0)&amp;"、"&amp;VLOOKUP(G240,'附件一之1-開班數'!$A$6:$B$65,2,0),IF(COUNT(E240:I240)=4,VLOOKUP(E240,'附件一之1-開班數'!$A$6:$B$65,2,0)&amp;"、"&amp;VLOOKUP(F240,'附件一之1-開班數'!$A$6:$B$65,2,0)&amp;"、"&amp;VLOOKUP(G240,'附件一之1-開班數'!$A$6:$B$65,2,0)&amp;"、"&amp;VLOOKUP(H240,'附件一之1-開班數'!$A$6:$B$65,2,0),IF(COUNT(E240:I240)=5,VLOOKUP(E240,'附件一之1-開班數'!$A$6:$B$65,2,0)&amp;"、"&amp;VLOOKUP(F240,'附件一之1-開班數'!$A$6:$B$65,2,0)&amp;"、"&amp;VLOOKUP(G240,'附件一之1-開班數'!$A$6:$B$65,2,0)&amp;"、"&amp;VLOOKUP(H240,'附件一之1-開班數'!$A$6:$B$65,2,0)&amp;"、"&amp;VLOOKUP(I240,'附件一之1-開班數'!$A$6:$B$65,2,0),IF(D240="","","學生無班級"))))))),"有班級不存在,或跳格輸入")</f>
        <v/>
      </c>
      <c r="K240" s="16"/>
      <c r="L240" s="16"/>
      <c r="M240" s="16"/>
      <c r="N240" s="16"/>
      <c r="O240" s="16"/>
      <c r="P240" s="16"/>
      <c r="Q240" s="16"/>
      <c r="R240" s="16"/>
      <c r="S240" s="145">
        <f t="shared" si="21"/>
        <v>1</v>
      </c>
      <c r="T240" s="145">
        <f t="shared" si="22"/>
        <v>1</v>
      </c>
      <c r="U240" s="10">
        <f t="shared" si="20"/>
        <v>1</v>
      </c>
      <c r="V240" s="10">
        <f t="shared" si="23"/>
        <v>1</v>
      </c>
      <c r="W240" s="10">
        <f t="shared" si="24"/>
        <v>3</v>
      </c>
    </row>
    <row r="241" spans="1:23">
      <c r="A241" s="149" t="str">
        <f t="shared" si="19"/>
        <v/>
      </c>
      <c r="B241" s="16"/>
      <c r="C241" s="16"/>
      <c r="D241" s="16"/>
      <c r="E241" s="16"/>
      <c r="F241" s="16"/>
      <c r="G241" s="16"/>
      <c r="H241" s="16"/>
      <c r="I241" s="16"/>
      <c r="J241" s="150" t="str">
        <f>IFERROR(IF(COUNTIF(E241:I241,E241)+COUNTIF(E241:I241,F241)+COUNTIF(E241:I241,G241)+COUNTIF(E241:I241,H241)+COUNTIF(E241:I241,I241)-COUNT(E241:I241)&lt;&gt;0,"學生班級重複",IF(COUNT(E241:I241)=1,VLOOKUP(E241,'附件一之1-開班數'!$A$6:$B$65,2,0),IF(COUNT(E241:I241)=2,VLOOKUP(E241,'附件一之1-開班數'!$A$6:$B$65,2,0)&amp;"、"&amp;VLOOKUP(F241,'附件一之1-開班數'!$A$6:$B$65,2,0),IF(COUNT(E241:I241)=3,VLOOKUP(E241,'附件一之1-開班數'!$A$6:$B$65,2,0)&amp;"、"&amp;VLOOKUP(F241,'附件一之1-開班數'!$A$6:$B$65,2,0)&amp;"、"&amp;VLOOKUP(G241,'附件一之1-開班數'!$A$6:$B$65,2,0),IF(COUNT(E241:I241)=4,VLOOKUP(E241,'附件一之1-開班數'!$A$6:$B$65,2,0)&amp;"、"&amp;VLOOKUP(F241,'附件一之1-開班數'!$A$6:$B$65,2,0)&amp;"、"&amp;VLOOKUP(G241,'附件一之1-開班數'!$A$6:$B$65,2,0)&amp;"、"&amp;VLOOKUP(H241,'附件一之1-開班數'!$A$6:$B$65,2,0),IF(COUNT(E241:I241)=5,VLOOKUP(E241,'附件一之1-開班數'!$A$6:$B$65,2,0)&amp;"、"&amp;VLOOKUP(F241,'附件一之1-開班數'!$A$6:$B$65,2,0)&amp;"、"&amp;VLOOKUP(G241,'附件一之1-開班數'!$A$6:$B$65,2,0)&amp;"、"&amp;VLOOKUP(H241,'附件一之1-開班數'!$A$6:$B$65,2,0)&amp;"、"&amp;VLOOKUP(I241,'附件一之1-開班數'!$A$6:$B$65,2,0),IF(D241="","","學生無班級"))))))),"有班級不存在,或跳格輸入")</f>
        <v/>
      </c>
      <c r="K241" s="16"/>
      <c r="L241" s="16"/>
      <c r="M241" s="16"/>
      <c r="N241" s="16"/>
      <c r="O241" s="16"/>
      <c r="P241" s="16"/>
      <c r="Q241" s="16"/>
      <c r="R241" s="16"/>
      <c r="S241" s="145">
        <f t="shared" si="21"/>
        <v>1</v>
      </c>
      <c r="T241" s="145">
        <f t="shared" si="22"/>
        <v>1</v>
      </c>
      <c r="U241" s="10">
        <f t="shared" si="20"/>
        <v>1</v>
      </c>
      <c r="V241" s="10">
        <f t="shared" si="23"/>
        <v>1</v>
      </c>
      <c r="W241" s="10">
        <f t="shared" si="24"/>
        <v>3</v>
      </c>
    </row>
    <row r="242" spans="1:23">
      <c r="A242" s="149" t="str">
        <f t="shared" si="19"/>
        <v/>
      </c>
      <c r="B242" s="16"/>
      <c r="C242" s="16"/>
      <c r="D242" s="16"/>
      <c r="E242" s="16"/>
      <c r="F242" s="16"/>
      <c r="G242" s="16"/>
      <c r="H242" s="16"/>
      <c r="I242" s="16"/>
      <c r="J242" s="150" t="str">
        <f>IFERROR(IF(COUNTIF(E242:I242,E242)+COUNTIF(E242:I242,F242)+COUNTIF(E242:I242,G242)+COUNTIF(E242:I242,H242)+COUNTIF(E242:I242,I242)-COUNT(E242:I242)&lt;&gt;0,"學生班級重複",IF(COUNT(E242:I242)=1,VLOOKUP(E242,'附件一之1-開班數'!$A$6:$B$65,2,0),IF(COUNT(E242:I242)=2,VLOOKUP(E242,'附件一之1-開班數'!$A$6:$B$65,2,0)&amp;"、"&amp;VLOOKUP(F242,'附件一之1-開班數'!$A$6:$B$65,2,0),IF(COUNT(E242:I242)=3,VLOOKUP(E242,'附件一之1-開班數'!$A$6:$B$65,2,0)&amp;"、"&amp;VLOOKUP(F242,'附件一之1-開班數'!$A$6:$B$65,2,0)&amp;"、"&amp;VLOOKUP(G242,'附件一之1-開班數'!$A$6:$B$65,2,0),IF(COUNT(E242:I242)=4,VLOOKUP(E242,'附件一之1-開班數'!$A$6:$B$65,2,0)&amp;"、"&amp;VLOOKUP(F242,'附件一之1-開班數'!$A$6:$B$65,2,0)&amp;"、"&amp;VLOOKUP(G242,'附件一之1-開班數'!$A$6:$B$65,2,0)&amp;"、"&amp;VLOOKUP(H242,'附件一之1-開班數'!$A$6:$B$65,2,0),IF(COUNT(E242:I242)=5,VLOOKUP(E242,'附件一之1-開班數'!$A$6:$B$65,2,0)&amp;"、"&amp;VLOOKUP(F242,'附件一之1-開班數'!$A$6:$B$65,2,0)&amp;"、"&amp;VLOOKUP(G242,'附件一之1-開班數'!$A$6:$B$65,2,0)&amp;"、"&amp;VLOOKUP(H242,'附件一之1-開班數'!$A$6:$B$65,2,0)&amp;"、"&amp;VLOOKUP(I242,'附件一之1-開班數'!$A$6:$B$65,2,0),IF(D242="","","學生無班級"))))))),"有班級不存在,或跳格輸入")</f>
        <v/>
      </c>
      <c r="K242" s="16"/>
      <c r="L242" s="16"/>
      <c r="M242" s="16"/>
      <c r="N242" s="16"/>
      <c r="O242" s="16"/>
      <c r="P242" s="16"/>
      <c r="Q242" s="16"/>
      <c r="R242" s="16"/>
      <c r="S242" s="145">
        <f t="shared" si="21"/>
        <v>1</v>
      </c>
      <c r="T242" s="145">
        <f t="shared" si="22"/>
        <v>1</v>
      </c>
      <c r="U242" s="10">
        <f t="shared" si="20"/>
        <v>1</v>
      </c>
      <c r="V242" s="10">
        <f t="shared" si="23"/>
        <v>1</v>
      </c>
      <c r="W242" s="10">
        <f t="shared" si="24"/>
        <v>3</v>
      </c>
    </row>
    <row r="243" spans="1:23">
      <c r="A243" s="149" t="str">
        <f t="shared" si="19"/>
        <v/>
      </c>
      <c r="B243" s="16"/>
      <c r="C243" s="16"/>
      <c r="D243" s="16"/>
      <c r="E243" s="16"/>
      <c r="F243" s="16"/>
      <c r="G243" s="16"/>
      <c r="H243" s="16"/>
      <c r="I243" s="16"/>
      <c r="J243" s="150" t="str">
        <f>IFERROR(IF(COUNTIF(E243:I243,E243)+COUNTIF(E243:I243,F243)+COUNTIF(E243:I243,G243)+COUNTIF(E243:I243,H243)+COUNTIF(E243:I243,I243)-COUNT(E243:I243)&lt;&gt;0,"學生班級重複",IF(COUNT(E243:I243)=1,VLOOKUP(E243,'附件一之1-開班數'!$A$6:$B$65,2,0),IF(COUNT(E243:I243)=2,VLOOKUP(E243,'附件一之1-開班數'!$A$6:$B$65,2,0)&amp;"、"&amp;VLOOKUP(F243,'附件一之1-開班數'!$A$6:$B$65,2,0),IF(COUNT(E243:I243)=3,VLOOKUP(E243,'附件一之1-開班數'!$A$6:$B$65,2,0)&amp;"、"&amp;VLOOKUP(F243,'附件一之1-開班數'!$A$6:$B$65,2,0)&amp;"、"&amp;VLOOKUP(G243,'附件一之1-開班數'!$A$6:$B$65,2,0),IF(COUNT(E243:I243)=4,VLOOKUP(E243,'附件一之1-開班數'!$A$6:$B$65,2,0)&amp;"、"&amp;VLOOKUP(F243,'附件一之1-開班數'!$A$6:$B$65,2,0)&amp;"、"&amp;VLOOKUP(G243,'附件一之1-開班數'!$A$6:$B$65,2,0)&amp;"、"&amp;VLOOKUP(H243,'附件一之1-開班數'!$A$6:$B$65,2,0),IF(COUNT(E243:I243)=5,VLOOKUP(E243,'附件一之1-開班數'!$A$6:$B$65,2,0)&amp;"、"&amp;VLOOKUP(F243,'附件一之1-開班數'!$A$6:$B$65,2,0)&amp;"、"&amp;VLOOKUP(G243,'附件一之1-開班數'!$A$6:$B$65,2,0)&amp;"、"&amp;VLOOKUP(H243,'附件一之1-開班數'!$A$6:$B$65,2,0)&amp;"、"&amp;VLOOKUP(I243,'附件一之1-開班數'!$A$6:$B$65,2,0),IF(D243="","","學生無班級"))))))),"有班級不存在,或跳格輸入")</f>
        <v/>
      </c>
      <c r="K243" s="16"/>
      <c r="L243" s="16"/>
      <c r="M243" s="16"/>
      <c r="N243" s="16"/>
      <c r="O243" s="16"/>
      <c r="P243" s="16"/>
      <c r="Q243" s="16"/>
      <c r="R243" s="16"/>
      <c r="S243" s="145">
        <f t="shared" si="21"/>
        <v>1</v>
      </c>
      <c r="T243" s="145">
        <f t="shared" si="22"/>
        <v>1</v>
      </c>
      <c r="U243" s="10">
        <f t="shared" si="20"/>
        <v>1</v>
      </c>
      <c r="V243" s="10">
        <f t="shared" si="23"/>
        <v>1</v>
      </c>
      <c r="W243" s="10">
        <f t="shared" si="24"/>
        <v>3</v>
      </c>
    </row>
    <row r="244" spans="1:23">
      <c r="A244" s="149" t="str">
        <f t="shared" si="19"/>
        <v/>
      </c>
      <c r="B244" s="16"/>
      <c r="C244" s="16"/>
      <c r="D244" s="16"/>
      <c r="E244" s="16"/>
      <c r="F244" s="16"/>
      <c r="G244" s="16"/>
      <c r="H244" s="16"/>
      <c r="I244" s="16"/>
      <c r="J244" s="150" t="str">
        <f>IFERROR(IF(COUNTIF(E244:I244,E244)+COUNTIF(E244:I244,F244)+COUNTIF(E244:I244,G244)+COUNTIF(E244:I244,H244)+COUNTIF(E244:I244,I244)-COUNT(E244:I244)&lt;&gt;0,"學生班級重複",IF(COUNT(E244:I244)=1,VLOOKUP(E244,'附件一之1-開班數'!$A$6:$B$65,2,0),IF(COUNT(E244:I244)=2,VLOOKUP(E244,'附件一之1-開班數'!$A$6:$B$65,2,0)&amp;"、"&amp;VLOOKUP(F244,'附件一之1-開班數'!$A$6:$B$65,2,0),IF(COUNT(E244:I244)=3,VLOOKUP(E244,'附件一之1-開班數'!$A$6:$B$65,2,0)&amp;"、"&amp;VLOOKUP(F244,'附件一之1-開班數'!$A$6:$B$65,2,0)&amp;"、"&amp;VLOOKUP(G244,'附件一之1-開班數'!$A$6:$B$65,2,0),IF(COUNT(E244:I244)=4,VLOOKUP(E244,'附件一之1-開班數'!$A$6:$B$65,2,0)&amp;"、"&amp;VLOOKUP(F244,'附件一之1-開班數'!$A$6:$B$65,2,0)&amp;"、"&amp;VLOOKUP(G244,'附件一之1-開班數'!$A$6:$B$65,2,0)&amp;"、"&amp;VLOOKUP(H244,'附件一之1-開班數'!$A$6:$B$65,2,0),IF(COUNT(E244:I244)=5,VLOOKUP(E244,'附件一之1-開班數'!$A$6:$B$65,2,0)&amp;"、"&amp;VLOOKUP(F244,'附件一之1-開班數'!$A$6:$B$65,2,0)&amp;"、"&amp;VLOOKUP(G244,'附件一之1-開班數'!$A$6:$B$65,2,0)&amp;"、"&amp;VLOOKUP(H244,'附件一之1-開班數'!$A$6:$B$65,2,0)&amp;"、"&amp;VLOOKUP(I244,'附件一之1-開班數'!$A$6:$B$65,2,0),IF(D244="","","學生無班級"))))))),"有班級不存在,或跳格輸入")</f>
        <v/>
      </c>
      <c r="K244" s="16"/>
      <c r="L244" s="16"/>
      <c r="M244" s="16"/>
      <c r="N244" s="16"/>
      <c r="O244" s="16"/>
      <c r="P244" s="16"/>
      <c r="Q244" s="16"/>
      <c r="R244" s="16"/>
      <c r="S244" s="145">
        <f t="shared" si="21"/>
        <v>1</v>
      </c>
      <c r="T244" s="145">
        <f t="shared" si="22"/>
        <v>1</v>
      </c>
      <c r="U244" s="10">
        <f t="shared" si="20"/>
        <v>1</v>
      </c>
      <c r="V244" s="10">
        <f t="shared" si="23"/>
        <v>1</v>
      </c>
      <c r="W244" s="10">
        <f t="shared" si="24"/>
        <v>3</v>
      </c>
    </row>
    <row r="245" spans="1:23">
      <c r="A245" s="149" t="str">
        <f t="shared" si="19"/>
        <v/>
      </c>
      <c r="B245" s="16"/>
      <c r="C245" s="16"/>
      <c r="D245" s="16"/>
      <c r="E245" s="16"/>
      <c r="F245" s="16"/>
      <c r="G245" s="16"/>
      <c r="H245" s="16"/>
      <c r="I245" s="16"/>
      <c r="J245" s="150" t="str">
        <f>IFERROR(IF(COUNTIF(E245:I245,E245)+COUNTIF(E245:I245,F245)+COUNTIF(E245:I245,G245)+COUNTIF(E245:I245,H245)+COUNTIF(E245:I245,I245)-COUNT(E245:I245)&lt;&gt;0,"學生班級重複",IF(COUNT(E245:I245)=1,VLOOKUP(E245,'附件一之1-開班數'!$A$6:$B$65,2,0),IF(COUNT(E245:I245)=2,VLOOKUP(E245,'附件一之1-開班數'!$A$6:$B$65,2,0)&amp;"、"&amp;VLOOKUP(F245,'附件一之1-開班數'!$A$6:$B$65,2,0),IF(COUNT(E245:I245)=3,VLOOKUP(E245,'附件一之1-開班數'!$A$6:$B$65,2,0)&amp;"、"&amp;VLOOKUP(F245,'附件一之1-開班數'!$A$6:$B$65,2,0)&amp;"、"&amp;VLOOKUP(G245,'附件一之1-開班數'!$A$6:$B$65,2,0),IF(COUNT(E245:I245)=4,VLOOKUP(E245,'附件一之1-開班數'!$A$6:$B$65,2,0)&amp;"、"&amp;VLOOKUP(F245,'附件一之1-開班數'!$A$6:$B$65,2,0)&amp;"、"&amp;VLOOKUP(G245,'附件一之1-開班數'!$A$6:$B$65,2,0)&amp;"、"&amp;VLOOKUP(H245,'附件一之1-開班數'!$A$6:$B$65,2,0),IF(COUNT(E245:I245)=5,VLOOKUP(E245,'附件一之1-開班數'!$A$6:$B$65,2,0)&amp;"、"&amp;VLOOKUP(F245,'附件一之1-開班數'!$A$6:$B$65,2,0)&amp;"、"&amp;VLOOKUP(G245,'附件一之1-開班數'!$A$6:$B$65,2,0)&amp;"、"&amp;VLOOKUP(H245,'附件一之1-開班數'!$A$6:$B$65,2,0)&amp;"、"&amp;VLOOKUP(I245,'附件一之1-開班數'!$A$6:$B$65,2,0),IF(D245="","","學生無班級"))))))),"有班級不存在,或跳格輸入")</f>
        <v/>
      </c>
      <c r="K245" s="16"/>
      <c r="L245" s="16"/>
      <c r="M245" s="16"/>
      <c r="N245" s="16"/>
      <c r="O245" s="16"/>
      <c r="P245" s="16"/>
      <c r="Q245" s="16"/>
      <c r="R245" s="16"/>
      <c r="S245" s="145">
        <f t="shared" si="21"/>
        <v>1</v>
      </c>
      <c r="T245" s="145">
        <f t="shared" si="22"/>
        <v>1</v>
      </c>
      <c r="U245" s="10">
        <f t="shared" si="20"/>
        <v>1</v>
      </c>
      <c r="V245" s="10">
        <f t="shared" si="23"/>
        <v>1</v>
      </c>
      <c r="W245" s="10">
        <f t="shared" si="24"/>
        <v>3</v>
      </c>
    </row>
    <row r="246" spans="1:23">
      <c r="A246" s="149" t="str">
        <f t="shared" si="19"/>
        <v/>
      </c>
      <c r="B246" s="16"/>
      <c r="C246" s="16"/>
      <c r="D246" s="16"/>
      <c r="E246" s="16"/>
      <c r="F246" s="16"/>
      <c r="G246" s="16"/>
      <c r="H246" s="16"/>
      <c r="I246" s="16"/>
      <c r="J246" s="150" t="str">
        <f>IFERROR(IF(COUNTIF(E246:I246,E246)+COUNTIF(E246:I246,F246)+COUNTIF(E246:I246,G246)+COUNTIF(E246:I246,H246)+COUNTIF(E246:I246,I246)-COUNT(E246:I246)&lt;&gt;0,"學生班級重複",IF(COUNT(E246:I246)=1,VLOOKUP(E246,'附件一之1-開班數'!$A$6:$B$65,2,0),IF(COUNT(E246:I246)=2,VLOOKUP(E246,'附件一之1-開班數'!$A$6:$B$65,2,0)&amp;"、"&amp;VLOOKUP(F246,'附件一之1-開班數'!$A$6:$B$65,2,0),IF(COUNT(E246:I246)=3,VLOOKUP(E246,'附件一之1-開班數'!$A$6:$B$65,2,0)&amp;"、"&amp;VLOOKUP(F246,'附件一之1-開班數'!$A$6:$B$65,2,0)&amp;"、"&amp;VLOOKUP(G246,'附件一之1-開班數'!$A$6:$B$65,2,0),IF(COUNT(E246:I246)=4,VLOOKUP(E246,'附件一之1-開班數'!$A$6:$B$65,2,0)&amp;"、"&amp;VLOOKUP(F246,'附件一之1-開班數'!$A$6:$B$65,2,0)&amp;"、"&amp;VLOOKUP(G246,'附件一之1-開班數'!$A$6:$B$65,2,0)&amp;"、"&amp;VLOOKUP(H246,'附件一之1-開班數'!$A$6:$B$65,2,0),IF(COUNT(E246:I246)=5,VLOOKUP(E246,'附件一之1-開班數'!$A$6:$B$65,2,0)&amp;"、"&amp;VLOOKUP(F246,'附件一之1-開班數'!$A$6:$B$65,2,0)&amp;"、"&amp;VLOOKUP(G246,'附件一之1-開班數'!$A$6:$B$65,2,0)&amp;"、"&amp;VLOOKUP(H246,'附件一之1-開班數'!$A$6:$B$65,2,0)&amp;"、"&amp;VLOOKUP(I246,'附件一之1-開班數'!$A$6:$B$65,2,0),IF(D246="","","學生無班級"))))))),"有班級不存在,或跳格輸入")</f>
        <v/>
      </c>
      <c r="K246" s="16"/>
      <c r="L246" s="16"/>
      <c r="M246" s="16"/>
      <c r="N246" s="16"/>
      <c r="O246" s="16"/>
      <c r="P246" s="16"/>
      <c r="Q246" s="16"/>
      <c r="R246" s="16"/>
      <c r="S246" s="145">
        <f t="shared" si="21"/>
        <v>1</v>
      </c>
      <c r="T246" s="145">
        <f t="shared" si="22"/>
        <v>1</v>
      </c>
      <c r="U246" s="10">
        <f t="shared" si="20"/>
        <v>1</v>
      </c>
      <c r="V246" s="10">
        <f t="shared" si="23"/>
        <v>1</v>
      </c>
      <c r="W246" s="10">
        <f t="shared" si="24"/>
        <v>3</v>
      </c>
    </row>
    <row r="247" spans="1:23">
      <c r="A247" s="149" t="str">
        <f t="shared" si="19"/>
        <v/>
      </c>
      <c r="B247" s="16"/>
      <c r="C247" s="16"/>
      <c r="D247" s="16"/>
      <c r="E247" s="16"/>
      <c r="F247" s="16"/>
      <c r="G247" s="16"/>
      <c r="H247" s="16"/>
      <c r="I247" s="16"/>
      <c r="J247" s="150" t="str">
        <f>IFERROR(IF(COUNTIF(E247:I247,E247)+COUNTIF(E247:I247,F247)+COUNTIF(E247:I247,G247)+COUNTIF(E247:I247,H247)+COUNTIF(E247:I247,I247)-COUNT(E247:I247)&lt;&gt;0,"學生班級重複",IF(COUNT(E247:I247)=1,VLOOKUP(E247,'附件一之1-開班數'!$A$6:$B$65,2,0),IF(COUNT(E247:I247)=2,VLOOKUP(E247,'附件一之1-開班數'!$A$6:$B$65,2,0)&amp;"、"&amp;VLOOKUP(F247,'附件一之1-開班數'!$A$6:$B$65,2,0),IF(COUNT(E247:I247)=3,VLOOKUP(E247,'附件一之1-開班數'!$A$6:$B$65,2,0)&amp;"、"&amp;VLOOKUP(F247,'附件一之1-開班數'!$A$6:$B$65,2,0)&amp;"、"&amp;VLOOKUP(G247,'附件一之1-開班數'!$A$6:$B$65,2,0),IF(COUNT(E247:I247)=4,VLOOKUP(E247,'附件一之1-開班數'!$A$6:$B$65,2,0)&amp;"、"&amp;VLOOKUP(F247,'附件一之1-開班數'!$A$6:$B$65,2,0)&amp;"、"&amp;VLOOKUP(G247,'附件一之1-開班數'!$A$6:$B$65,2,0)&amp;"、"&amp;VLOOKUP(H247,'附件一之1-開班數'!$A$6:$B$65,2,0),IF(COUNT(E247:I247)=5,VLOOKUP(E247,'附件一之1-開班數'!$A$6:$B$65,2,0)&amp;"、"&amp;VLOOKUP(F247,'附件一之1-開班數'!$A$6:$B$65,2,0)&amp;"、"&amp;VLOOKUP(G247,'附件一之1-開班數'!$A$6:$B$65,2,0)&amp;"、"&amp;VLOOKUP(H247,'附件一之1-開班數'!$A$6:$B$65,2,0)&amp;"、"&amp;VLOOKUP(I247,'附件一之1-開班數'!$A$6:$B$65,2,0),IF(D247="","","學生無班級"))))))),"有班級不存在,或跳格輸入")</f>
        <v/>
      </c>
      <c r="K247" s="16"/>
      <c r="L247" s="16"/>
      <c r="M247" s="16"/>
      <c r="N247" s="16"/>
      <c r="O247" s="16"/>
      <c r="P247" s="16"/>
      <c r="Q247" s="16"/>
      <c r="R247" s="16"/>
      <c r="S247" s="145">
        <f t="shared" si="21"/>
        <v>1</v>
      </c>
      <c r="T247" s="145">
        <f t="shared" si="22"/>
        <v>1</v>
      </c>
      <c r="U247" s="10">
        <f t="shared" si="20"/>
        <v>1</v>
      </c>
      <c r="V247" s="10">
        <f t="shared" si="23"/>
        <v>1</v>
      </c>
      <c r="W247" s="10">
        <f t="shared" si="24"/>
        <v>3</v>
      </c>
    </row>
    <row r="248" spans="1:23">
      <c r="A248" s="149" t="str">
        <f t="shared" si="19"/>
        <v/>
      </c>
      <c r="B248" s="16"/>
      <c r="C248" s="16"/>
      <c r="D248" s="16"/>
      <c r="E248" s="16"/>
      <c r="F248" s="16"/>
      <c r="G248" s="16"/>
      <c r="H248" s="16"/>
      <c r="I248" s="16"/>
      <c r="J248" s="150" t="str">
        <f>IFERROR(IF(COUNTIF(E248:I248,E248)+COUNTIF(E248:I248,F248)+COUNTIF(E248:I248,G248)+COUNTIF(E248:I248,H248)+COUNTIF(E248:I248,I248)-COUNT(E248:I248)&lt;&gt;0,"學生班級重複",IF(COUNT(E248:I248)=1,VLOOKUP(E248,'附件一之1-開班數'!$A$6:$B$65,2,0),IF(COUNT(E248:I248)=2,VLOOKUP(E248,'附件一之1-開班數'!$A$6:$B$65,2,0)&amp;"、"&amp;VLOOKUP(F248,'附件一之1-開班數'!$A$6:$B$65,2,0),IF(COUNT(E248:I248)=3,VLOOKUP(E248,'附件一之1-開班數'!$A$6:$B$65,2,0)&amp;"、"&amp;VLOOKUP(F248,'附件一之1-開班數'!$A$6:$B$65,2,0)&amp;"、"&amp;VLOOKUP(G248,'附件一之1-開班數'!$A$6:$B$65,2,0),IF(COUNT(E248:I248)=4,VLOOKUP(E248,'附件一之1-開班數'!$A$6:$B$65,2,0)&amp;"、"&amp;VLOOKUP(F248,'附件一之1-開班數'!$A$6:$B$65,2,0)&amp;"、"&amp;VLOOKUP(G248,'附件一之1-開班數'!$A$6:$B$65,2,0)&amp;"、"&amp;VLOOKUP(H248,'附件一之1-開班數'!$A$6:$B$65,2,0),IF(COUNT(E248:I248)=5,VLOOKUP(E248,'附件一之1-開班數'!$A$6:$B$65,2,0)&amp;"、"&amp;VLOOKUP(F248,'附件一之1-開班數'!$A$6:$B$65,2,0)&amp;"、"&amp;VLOOKUP(G248,'附件一之1-開班數'!$A$6:$B$65,2,0)&amp;"、"&amp;VLOOKUP(H248,'附件一之1-開班數'!$A$6:$B$65,2,0)&amp;"、"&amp;VLOOKUP(I248,'附件一之1-開班數'!$A$6:$B$65,2,0),IF(D248="","","學生無班級"))))))),"有班級不存在,或跳格輸入")</f>
        <v/>
      </c>
      <c r="K248" s="16"/>
      <c r="L248" s="16"/>
      <c r="M248" s="16"/>
      <c r="N248" s="16"/>
      <c r="O248" s="16"/>
      <c r="P248" s="16"/>
      <c r="Q248" s="16"/>
      <c r="R248" s="16"/>
      <c r="S248" s="145">
        <f t="shared" si="21"/>
        <v>1</v>
      </c>
      <c r="T248" s="145">
        <f t="shared" si="22"/>
        <v>1</v>
      </c>
      <c r="U248" s="10">
        <f t="shared" si="20"/>
        <v>1</v>
      </c>
      <c r="V248" s="10">
        <f t="shared" si="23"/>
        <v>1</v>
      </c>
      <c r="W248" s="10">
        <f t="shared" si="24"/>
        <v>3</v>
      </c>
    </row>
    <row r="249" spans="1:23">
      <c r="A249" s="149" t="str">
        <f t="shared" si="19"/>
        <v/>
      </c>
      <c r="B249" s="16"/>
      <c r="C249" s="16"/>
      <c r="D249" s="16"/>
      <c r="E249" s="16"/>
      <c r="F249" s="16"/>
      <c r="G249" s="16"/>
      <c r="H249" s="16"/>
      <c r="I249" s="16"/>
      <c r="J249" s="150" t="str">
        <f>IFERROR(IF(COUNTIF(E249:I249,E249)+COUNTIF(E249:I249,F249)+COUNTIF(E249:I249,G249)+COUNTIF(E249:I249,H249)+COUNTIF(E249:I249,I249)-COUNT(E249:I249)&lt;&gt;0,"學生班級重複",IF(COUNT(E249:I249)=1,VLOOKUP(E249,'附件一之1-開班數'!$A$6:$B$65,2,0),IF(COUNT(E249:I249)=2,VLOOKUP(E249,'附件一之1-開班數'!$A$6:$B$65,2,0)&amp;"、"&amp;VLOOKUP(F249,'附件一之1-開班數'!$A$6:$B$65,2,0),IF(COUNT(E249:I249)=3,VLOOKUP(E249,'附件一之1-開班數'!$A$6:$B$65,2,0)&amp;"、"&amp;VLOOKUP(F249,'附件一之1-開班數'!$A$6:$B$65,2,0)&amp;"、"&amp;VLOOKUP(G249,'附件一之1-開班數'!$A$6:$B$65,2,0),IF(COUNT(E249:I249)=4,VLOOKUP(E249,'附件一之1-開班數'!$A$6:$B$65,2,0)&amp;"、"&amp;VLOOKUP(F249,'附件一之1-開班數'!$A$6:$B$65,2,0)&amp;"、"&amp;VLOOKUP(G249,'附件一之1-開班數'!$A$6:$B$65,2,0)&amp;"、"&amp;VLOOKUP(H249,'附件一之1-開班數'!$A$6:$B$65,2,0),IF(COUNT(E249:I249)=5,VLOOKUP(E249,'附件一之1-開班數'!$A$6:$B$65,2,0)&amp;"、"&amp;VLOOKUP(F249,'附件一之1-開班數'!$A$6:$B$65,2,0)&amp;"、"&amp;VLOOKUP(G249,'附件一之1-開班數'!$A$6:$B$65,2,0)&amp;"、"&amp;VLOOKUP(H249,'附件一之1-開班數'!$A$6:$B$65,2,0)&amp;"、"&amp;VLOOKUP(I249,'附件一之1-開班數'!$A$6:$B$65,2,0),IF(D249="","","學生無班級"))))))),"有班級不存在,或跳格輸入")</f>
        <v/>
      </c>
      <c r="K249" s="16"/>
      <c r="L249" s="16"/>
      <c r="M249" s="16"/>
      <c r="N249" s="16"/>
      <c r="O249" s="16"/>
      <c r="P249" s="16"/>
      <c r="Q249" s="16"/>
      <c r="R249" s="16"/>
      <c r="S249" s="145">
        <f t="shared" si="21"/>
        <v>1</v>
      </c>
      <c r="T249" s="145">
        <f t="shared" si="22"/>
        <v>1</v>
      </c>
      <c r="U249" s="10">
        <f t="shared" si="20"/>
        <v>1</v>
      </c>
      <c r="V249" s="10">
        <f t="shared" si="23"/>
        <v>1</v>
      </c>
      <c r="W249" s="10">
        <f t="shared" si="24"/>
        <v>3</v>
      </c>
    </row>
    <row r="250" spans="1:23">
      <c r="A250" s="149" t="str">
        <f t="shared" si="19"/>
        <v/>
      </c>
      <c r="B250" s="16"/>
      <c r="C250" s="16"/>
      <c r="D250" s="16"/>
      <c r="E250" s="16"/>
      <c r="F250" s="16"/>
      <c r="G250" s="16"/>
      <c r="H250" s="16"/>
      <c r="I250" s="16"/>
      <c r="J250" s="150" t="str">
        <f>IFERROR(IF(COUNTIF(E250:I250,E250)+COUNTIF(E250:I250,F250)+COUNTIF(E250:I250,G250)+COUNTIF(E250:I250,H250)+COUNTIF(E250:I250,I250)-COUNT(E250:I250)&lt;&gt;0,"學生班級重複",IF(COUNT(E250:I250)=1,VLOOKUP(E250,'附件一之1-開班數'!$A$6:$B$65,2,0),IF(COUNT(E250:I250)=2,VLOOKUP(E250,'附件一之1-開班數'!$A$6:$B$65,2,0)&amp;"、"&amp;VLOOKUP(F250,'附件一之1-開班數'!$A$6:$B$65,2,0),IF(COUNT(E250:I250)=3,VLOOKUP(E250,'附件一之1-開班數'!$A$6:$B$65,2,0)&amp;"、"&amp;VLOOKUP(F250,'附件一之1-開班數'!$A$6:$B$65,2,0)&amp;"、"&amp;VLOOKUP(G250,'附件一之1-開班數'!$A$6:$B$65,2,0),IF(COUNT(E250:I250)=4,VLOOKUP(E250,'附件一之1-開班數'!$A$6:$B$65,2,0)&amp;"、"&amp;VLOOKUP(F250,'附件一之1-開班數'!$A$6:$B$65,2,0)&amp;"、"&amp;VLOOKUP(G250,'附件一之1-開班數'!$A$6:$B$65,2,0)&amp;"、"&amp;VLOOKUP(H250,'附件一之1-開班數'!$A$6:$B$65,2,0),IF(COUNT(E250:I250)=5,VLOOKUP(E250,'附件一之1-開班數'!$A$6:$B$65,2,0)&amp;"、"&amp;VLOOKUP(F250,'附件一之1-開班數'!$A$6:$B$65,2,0)&amp;"、"&amp;VLOOKUP(G250,'附件一之1-開班數'!$A$6:$B$65,2,0)&amp;"、"&amp;VLOOKUP(H250,'附件一之1-開班數'!$A$6:$B$65,2,0)&amp;"、"&amp;VLOOKUP(I250,'附件一之1-開班數'!$A$6:$B$65,2,0),IF(D250="","","學生無班級"))))))),"有班級不存在,或跳格輸入")</f>
        <v/>
      </c>
      <c r="K250" s="16"/>
      <c r="L250" s="16"/>
      <c r="M250" s="16"/>
      <c r="N250" s="16"/>
      <c r="O250" s="16"/>
      <c r="P250" s="16"/>
      <c r="Q250" s="16"/>
      <c r="R250" s="16"/>
      <c r="S250" s="145">
        <f t="shared" si="21"/>
        <v>1</v>
      </c>
      <c r="T250" s="145">
        <f t="shared" si="22"/>
        <v>1</v>
      </c>
      <c r="U250" s="10">
        <f t="shared" si="20"/>
        <v>1</v>
      </c>
      <c r="V250" s="10">
        <f t="shared" si="23"/>
        <v>1</v>
      </c>
      <c r="W250" s="10">
        <f t="shared" si="24"/>
        <v>3</v>
      </c>
    </row>
    <row r="251" spans="1:23">
      <c r="A251" s="149" t="str">
        <f t="shared" si="19"/>
        <v/>
      </c>
      <c r="B251" s="16"/>
      <c r="C251" s="16"/>
      <c r="D251" s="16"/>
      <c r="E251" s="16"/>
      <c r="F251" s="16"/>
      <c r="G251" s="16"/>
      <c r="H251" s="16"/>
      <c r="I251" s="16"/>
      <c r="J251" s="150" t="str">
        <f>IFERROR(IF(COUNTIF(E251:I251,E251)+COUNTIF(E251:I251,F251)+COUNTIF(E251:I251,G251)+COUNTIF(E251:I251,H251)+COUNTIF(E251:I251,I251)-COUNT(E251:I251)&lt;&gt;0,"學生班級重複",IF(COUNT(E251:I251)=1,VLOOKUP(E251,'附件一之1-開班數'!$A$6:$B$65,2,0),IF(COUNT(E251:I251)=2,VLOOKUP(E251,'附件一之1-開班數'!$A$6:$B$65,2,0)&amp;"、"&amp;VLOOKUP(F251,'附件一之1-開班數'!$A$6:$B$65,2,0),IF(COUNT(E251:I251)=3,VLOOKUP(E251,'附件一之1-開班數'!$A$6:$B$65,2,0)&amp;"、"&amp;VLOOKUP(F251,'附件一之1-開班數'!$A$6:$B$65,2,0)&amp;"、"&amp;VLOOKUP(G251,'附件一之1-開班數'!$A$6:$B$65,2,0),IF(COUNT(E251:I251)=4,VLOOKUP(E251,'附件一之1-開班數'!$A$6:$B$65,2,0)&amp;"、"&amp;VLOOKUP(F251,'附件一之1-開班數'!$A$6:$B$65,2,0)&amp;"、"&amp;VLOOKUP(G251,'附件一之1-開班數'!$A$6:$B$65,2,0)&amp;"、"&amp;VLOOKUP(H251,'附件一之1-開班數'!$A$6:$B$65,2,0),IF(COUNT(E251:I251)=5,VLOOKUP(E251,'附件一之1-開班數'!$A$6:$B$65,2,0)&amp;"、"&amp;VLOOKUP(F251,'附件一之1-開班數'!$A$6:$B$65,2,0)&amp;"、"&amp;VLOOKUP(G251,'附件一之1-開班數'!$A$6:$B$65,2,0)&amp;"、"&amp;VLOOKUP(H251,'附件一之1-開班數'!$A$6:$B$65,2,0)&amp;"、"&amp;VLOOKUP(I251,'附件一之1-開班數'!$A$6:$B$65,2,0),IF(D251="","","學生無班級"))))))),"有班級不存在,或跳格輸入")</f>
        <v/>
      </c>
      <c r="K251" s="16"/>
      <c r="L251" s="16"/>
      <c r="M251" s="16"/>
      <c r="N251" s="16"/>
      <c r="O251" s="16"/>
      <c r="P251" s="16"/>
      <c r="Q251" s="16"/>
      <c r="R251" s="16"/>
      <c r="S251" s="145">
        <f t="shared" si="21"/>
        <v>1</v>
      </c>
      <c r="T251" s="145">
        <f t="shared" si="22"/>
        <v>1</v>
      </c>
      <c r="U251" s="10">
        <f t="shared" si="20"/>
        <v>1</v>
      </c>
      <c r="V251" s="10">
        <f t="shared" si="23"/>
        <v>1</v>
      </c>
      <c r="W251" s="10">
        <f t="shared" si="24"/>
        <v>3</v>
      </c>
    </row>
    <row r="252" spans="1:23">
      <c r="A252" s="149" t="str">
        <f t="shared" si="19"/>
        <v/>
      </c>
      <c r="B252" s="16"/>
      <c r="C252" s="16"/>
      <c r="D252" s="16"/>
      <c r="E252" s="16"/>
      <c r="F252" s="16"/>
      <c r="G252" s="16"/>
      <c r="H252" s="16"/>
      <c r="I252" s="16"/>
      <c r="J252" s="150" t="str">
        <f>IFERROR(IF(COUNTIF(E252:I252,E252)+COUNTIF(E252:I252,F252)+COUNTIF(E252:I252,G252)+COUNTIF(E252:I252,H252)+COUNTIF(E252:I252,I252)-COUNT(E252:I252)&lt;&gt;0,"學生班級重複",IF(COUNT(E252:I252)=1,VLOOKUP(E252,'附件一之1-開班數'!$A$6:$B$65,2,0),IF(COUNT(E252:I252)=2,VLOOKUP(E252,'附件一之1-開班數'!$A$6:$B$65,2,0)&amp;"、"&amp;VLOOKUP(F252,'附件一之1-開班數'!$A$6:$B$65,2,0),IF(COUNT(E252:I252)=3,VLOOKUP(E252,'附件一之1-開班數'!$A$6:$B$65,2,0)&amp;"、"&amp;VLOOKUP(F252,'附件一之1-開班數'!$A$6:$B$65,2,0)&amp;"、"&amp;VLOOKUP(G252,'附件一之1-開班數'!$A$6:$B$65,2,0),IF(COUNT(E252:I252)=4,VLOOKUP(E252,'附件一之1-開班數'!$A$6:$B$65,2,0)&amp;"、"&amp;VLOOKUP(F252,'附件一之1-開班數'!$A$6:$B$65,2,0)&amp;"、"&amp;VLOOKUP(G252,'附件一之1-開班數'!$A$6:$B$65,2,0)&amp;"、"&amp;VLOOKUP(H252,'附件一之1-開班數'!$A$6:$B$65,2,0),IF(COUNT(E252:I252)=5,VLOOKUP(E252,'附件一之1-開班數'!$A$6:$B$65,2,0)&amp;"、"&amp;VLOOKUP(F252,'附件一之1-開班數'!$A$6:$B$65,2,0)&amp;"、"&amp;VLOOKUP(G252,'附件一之1-開班數'!$A$6:$B$65,2,0)&amp;"、"&amp;VLOOKUP(H252,'附件一之1-開班數'!$A$6:$B$65,2,0)&amp;"、"&amp;VLOOKUP(I252,'附件一之1-開班數'!$A$6:$B$65,2,0),IF(D252="","","學生無班級"))))))),"有班級不存在,或跳格輸入")</f>
        <v/>
      </c>
      <c r="K252" s="16"/>
      <c r="L252" s="16"/>
      <c r="M252" s="16"/>
      <c r="N252" s="16"/>
      <c r="O252" s="16"/>
      <c r="P252" s="16"/>
      <c r="Q252" s="16"/>
      <c r="R252" s="16"/>
      <c r="S252" s="145">
        <f t="shared" si="21"/>
        <v>1</v>
      </c>
      <c r="T252" s="145">
        <f t="shared" si="22"/>
        <v>1</v>
      </c>
      <c r="U252" s="10">
        <f t="shared" si="20"/>
        <v>1</v>
      </c>
      <c r="V252" s="10">
        <f t="shared" si="23"/>
        <v>1</v>
      </c>
      <c r="W252" s="10">
        <f t="shared" si="24"/>
        <v>3</v>
      </c>
    </row>
    <row r="253" spans="1:23">
      <c r="A253" s="149" t="str">
        <f t="shared" si="19"/>
        <v/>
      </c>
      <c r="B253" s="16"/>
      <c r="C253" s="16"/>
      <c r="D253" s="16"/>
      <c r="E253" s="16"/>
      <c r="F253" s="16"/>
      <c r="G253" s="16"/>
      <c r="H253" s="16"/>
      <c r="I253" s="16"/>
      <c r="J253" s="150" t="str">
        <f>IFERROR(IF(COUNTIF(E253:I253,E253)+COUNTIF(E253:I253,F253)+COUNTIF(E253:I253,G253)+COUNTIF(E253:I253,H253)+COUNTIF(E253:I253,I253)-COUNT(E253:I253)&lt;&gt;0,"學生班級重複",IF(COUNT(E253:I253)=1,VLOOKUP(E253,'附件一之1-開班數'!$A$6:$B$65,2,0),IF(COUNT(E253:I253)=2,VLOOKUP(E253,'附件一之1-開班數'!$A$6:$B$65,2,0)&amp;"、"&amp;VLOOKUP(F253,'附件一之1-開班數'!$A$6:$B$65,2,0),IF(COUNT(E253:I253)=3,VLOOKUP(E253,'附件一之1-開班數'!$A$6:$B$65,2,0)&amp;"、"&amp;VLOOKUP(F253,'附件一之1-開班數'!$A$6:$B$65,2,0)&amp;"、"&amp;VLOOKUP(G253,'附件一之1-開班數'!$A$6:$B$65,2,0),IF(COUNT(E253:I253)=4,VLOOKUP(E253,'附件一之1-開班數'!$A$6:$B$65,2,0)&amp;"、"&amp;VLOOKUP(F253,'附件一之1-開班數'!$A$6:$B$65,2,0)&amp;"、"&amp;VLOOKUP(G253,'附件一之1-開班數'!$A$6:$B$65,2,0)&amp;"、"&amp;VLOOKUP(H253,'附件一之1-開班數'!$A$6:$B$65,2,0),IF(COUNT(E253:I253)=5,VLOOKUP(E253,'附件一之1-開班數'!$A$6:$B$65,2,0)&amp;"、"&amp;VLOOKUP(F253,'附件一之1-開班數'!$A$6:$B$65,2,0)&amp;"、"&amp;VLOOKUP(G253,'附件一之1-開班數'!$A$6:$B$65,2,0)&amp;"、"&amp;VLOOKUP(H253,'附件一之1-開班數'!$A$6:$B$65,2,0)&amp;"、"&amp;VLOOKUP(I253,'附件一之1-開班數'!$A$6:$B$65,2,0),IF(D253="","","學生無班級"))))))),"有班級不存在,或跳格輸入")</f>
        <v/>
      </c>
      <c r="K253" s="16"/>
      <c r="L253" s="16"/>
      <c r="M253" s="16"/>
      <c r="N253" s="16"/>
      <c r="O253" s="16"/>
      <c r="P253" s="16"/>
      <c r="Q253" s="16"/>
      <c r="R253" s="16"/>
      <c r="S253" s="145">
        <f t="shared" si="21"/>
        <v>1</v>
      </c>
      <c r="T253" s="145">
        <f t="shared" si="22"/>
        <v>1</v>
      </c>
      <c r="U253" s="10">
        <f t="shared" si="20"/>
        <v>1</v>
      </c>
      <c r="V253" s="10">
        <f t="shared" si="23"/>
        <v>1</v>
      </c>
      <c r="W253" s="10">
        <f t="shared" si="24"/>
        <v>3</v>
      </c>
    </row>
    <row r="254" spans="1:23">
      <c r="A254" s="149" t="str">
        <f t="shared" si="19"/>
        <v/>
      </c>
      <c r="B254" s="16"/>
      <c r="C254" s="16"/>
      <c r="D254" s="16"/>
      <c r="E254" s="16"/>
      <c r="F254" s="16"/>
      <c r="G254" s="16"/>
      <c r="H254" s="16"/>
      <c r="I254" s="16"/>
      <c r="J254" s="150" t="str">
        <f>IFERROR(IF(COUNTIF(E254:I254,E254)+COUNTIF(E254:I254,F254)+COUNTIF(E254:I254,G254)+COUNTIF(E254:I254,H254)+COUNTIF(E254:I254,I254)-COUNT(E254:I254)&lt;&gt;0,"學生班級重複",IF(COUNT(E254:I254)=1,VLOOKUP(E254,'附件一之1-開班數'!$A$6:$B$65,2,0),IF(COUNT(E254:I254)=2,VLOOKUP(E254,'附件一之1-開班數'!$A$6:$B$65,2,0)&amp;"、"&amp;VLOOKUP(F254,'附件一之1-開班數'!$A$6:$B$65,2,0),IF(COUNT(E254:I254)=3,VLOOKUP(E254,'附件一之1-開班數'!$A$6:$B$65,2,0)&amp;"、"&amp;VLOOKUP(F254,'附件一之1-開班數'!$A$6:$B$65,2,0)&amp;"、"&amp;VLOOKUP(G254,'附件一之1-開班數'!$A$6:$B$65,2,0),IF(COUNT(E254:I254)=4,VLOOKUP(E254,'附件一之1-開班數'!$A$6:$B$65,2,0)&amp;"、"&amp;VLOOKUP(F254,'附件一之1-開班數'!$A$6:$B$65,2,0)&amp;"、"&amp;VLOOKUP(G254,'附件一之1-開班數'!$A$6:$B$65,2,0)&amp;"、"&amp;VLOOKUP(H254,'附件一之1-開班數'!$A$6:$B$65,2,0),IF(COUNT(E254:I254)=5,VLOOKUP(E254,'附件一之1-開班數'!$A$6:$B$65,2,0)&amp;"、"&amp;VLOOKUP(F254,'附件一之1-開班數'!$A$6:$B$65,2,0)&amp;"、"&amp;VLOOKUP(G254,'附件一之1-開班數'!$A$6:$B$65,2,0)&amp;"、"&amp;VLOOKUP(H254,'附件一之1-開班數'!$A$6:$B$65,2,0)&amp;"、"&amp;VLOOKUP(I254,'附件一之1-開班數'!$A$6:$B$65,2,0),IF(D254="","","學生無班級"))))))),"有班級不存在,或跳格輸入")</f>
        <v/>
      </c>
      <c r="K254" s="16"/>
      <c r="L254" s="16"/>
      <c r="M254" s="16"/>
      <c r="N254" s="16"/>
      <c r="O254" s="16"/>
      <c r="P254" s="16"/>
      <c r="Q254" s="16"/>
      <c r="R254" s="16"/>
      <c r="S254" s="145">
        <f t="shared" si="21"/>
        <v>1</v>
      </c>
      <c r="T254" s="145">
        <f t="shared" si="22"/>
        <v>1</v>
      </c>
      <c r="U254" s="10">
        <f t="shared" si="20"/>
        <v>1</v>
      </c>
      <c r="V254" s="10">
        <f t="shared" si="23"/>
        <v>1</v>
      </c>
      <c r="W254" s="10">
        <f t="shared" si="24"/>
        <v>3</v>
      </c>
    </row>
    <row r="255" spans="1:23">
      <c r="A255" s="149" t="str">
        <f t="shared" si="19"/>
        <v/>
      </c>
      <c r="B255" s="16"/>
      <c r="C255" s="16"/>
      <c r="D255" s="16"/>
      <c r="E255" s="16"/>
      <c r="F255" s="16"/>
      <c r="G255" s="16"/>
      <c r="H255" s="16"/>
      <c r="I255" s="16"/>
      <c r="J255" s="150" t="str">
        <f>IFERROR(IF(COUNTIF(E255:I255,E255)+COUNTIF(E255:I255,F255)+COUNTIF(E255:I255,G255)+COUNTIF(E255:I255,H255)+COUNTIF(E255:I255,I255)-COUNT(E255:I255)&lt;&gt;0,"學生班級重複",IF(COUNT(E255:I255)=1,VLOOKUP(E255,'附件一之1-開班數'!$A$6:$B$65,2,0),IF(COUNT(E255:I255)=2,VLOOKUP(E255,'附件一之1-開班數'!$A$6:$B$65,2,0)&amp;"、"&amp;VLOOKUP(F255,'附件一之1-開班數'!$A$6:$B$65,2,0),IF(COUNT(E255:I255)=3,VLOOKUP(E255,'附件一之1-開班數'!$A$6:$B$65,2,0)&amp;"、"&amp;VLOOKUP(F255,'附件一之1-開班數'!$A$6:$B$65,2,0)&amp;"、"&amp;VLOOKUP(G255,'附件一之1-開班數'!$A$6:$B$65,2,0),IF(COUNT(E255:I255)=4,VLOOKUP(E255,'附件一之1-開班數'!$A$6:$B$65,2,0)&amp;"、"&amp;VLOOKUP(F255,'附件一之1-開班數'!$A$6:$B$65,2,0)&amp;"、"&amp;VLOOKUP(G255,'附件一之1-開班數'!$A$6:$B$65,2,0)&amp;"、"&amp;VLOOKUP(H255,'附件一之1-開班數'!$A$6:$B$65,2,0),IF(COUNT(E255:I255)=5,VLOOKUP(E255,'附件一之1-開班數'!$A$6:$B$65,2,0)&amp;"、"&amp;VLOOKUP(F255,'附件一之1-開班數'!$A$6:$B$65,2,0)&amp;"、"&amp;VLOOKUP(G255,'附件一之1-開班數'!$A$6:$B$65,2,0)&amp;"、"&amp;VLOOKUP(H255,'附件一之1-開班數'!$A$6:$B$65,2,0)&amp;"、"&amp;VLOOKUP(I255,'附件一之1-開班數'!$A$6:$B$65,2,0),IF(D255="","","學生無班級"))))))),"有班級不存在,或跳格輸入")</f>
        <v/>
      </c>
      <c r="K255" s="16"/>
      <c r="L255" s="16"/>
      <c r="M255" s="16"/>
      <c r="N255" s="16"/>
      <c r="O255" s="16"/>
      <c r="P255" s="16"/>
      <c r="Q255" s="16"/>
      <c r="R255" s="16"/>
      <c r="S255" s="145">
        <f t="shared" si="21"/>
        <v>1</v>
      </c>
      <c r="T255" s="145">
        <f t="shared" si="22"/>
        <v>1</v>
      </c>
      <c r="U255" s="10">
        <f t="shared" si="20"/>
        <v>1</v>
      </c>
      <c r="V255" s="10">
        <f t="shared" si="23"/>
        <v>1</v>
      </c>
      <c r="W255" s="10">
        <f t="shared" si="24"/>
        <v>3</v>
      </c>
    </row>
    <row r="256" spans="1:23">
      <c r="A256" s="149" t="str">
        <f t="shared" si="19"/>
        <v/>
      </c>
      <c r="B256" s="16"/>
      <c r="C256" s="16"/>
      <c r="D256" s="16"/>
      <c r="E256" s="16"/>
      <c r="F256" s="16"/>
      <c r="G256" s="16"/>
      <c r="H256" s="16"/>
      <c r="I256" s="16"/>
      <c r="J256" s="150" t="str">
        <f>IFERROR(IF(COUNTIF(E256:I256,E256)+COUNTIF(E256:I256,F256)+COUNTIF(E256:I256,G256)+COUNTIF(E256:I256,H256)+COUNTIF(E256:I256,I256)-COUNT(E256:I256)&lt;&gt;0,"學生班級重複",IF(COUNT(E256:I256)=1,VLOOKUP(E256,'附件一之1-開班數'!$A$6:$B$65,2,0),IF(COUNT(E256:I256)=2,VLOOKUP(E256,'附件一之1-開班數'!$A$6:$B$65,2,0)&amp;"、"&amp;VLOOKUP(F256,'附件一之1-開班數'!$A$6:$B$65,2,0),IF(COUNT(E256:I256)=3,VLOOKUP(E256,'附件一之1-開班數'!$A$6:$B$65,2,0)&amp;"、"&amp;VLOOKUP(F256,'附件一之1-開班數'!$A$6:$B$65,2,0)&amp;"、"&amp;VLOOKUP(G256,'附件一之1-開班數'!$A$6:$B$65,2,0),IF(COUNT(E256:I256)=4,VLOOKUP(E256,'附件一之1-開班數'!$A$6:$B$65,2,0)&amp;"、"&amp;VLOOKUP(F256,'附件一之1-開班數'!$A$6:$B$65,2,0)&amp;"、"&amp;VLOOKUP(G256,'附件一之1-開班數'!$A$6:$B$65,2,0)&amp;"、"&amp;VLOOKUP(H256,'附件一之1-開班數'!$A$6:$B$65,2,0),IF(COUNT(E256:I256)=5,VLOOKUP(E256,'附件一之1-開班數'!$A$6:$B$65,2,0)&amp;"、"&amp;VLOOKUP(F256,'附件一之1-開班數'!$A$6:$B$65,2,0)&amp;"、"&amp;VLOOKUP(G256,'附件一之1-開班數'!$A$6:$B$65,2,0)&amp;"、"&amp;VLOOKUP(H256,'附件一之1-開班數'!$A$6:$B$65,2,0)&amp;"、"&amp;VLOOKUP(I256,'附件一之1-開班數'!$A$6:$B$65,2,0),IF(D256="","","學生無班級"))))))),"有班級不存在,或跳格輸入")</f>
        <v/>
      </c>
      <c r="K256" s="16"/>
      <c r="L256" s="16"/>
      <c r="M256" s="16"/>
      <c r="N256" s="16"/>
      <c r="O256" s="16"/>
      <c r="P256" s="16"/>
      <c r="Q256" s="16"/>
      <c r="R256" s="16"/>
      <c r="S256" s="145">
        <f t="shared" si="21"/>
        <v>1</v>
      </c>
      <c r="T256" s="145">
        <f t="shared" si="22"/>
        <v>1</v>
      </c>
      <c r="U256" s="10">
        <f t="shared" si="20"/>
        <v>1</v>
      </c>
      <c r="V256" s="10">
        <f t="shared" si="23"/>
        <v>1</v>
      </c>
      <c r="W256" s="10">
        <f t="shared" si="24"/>
        <v>3</v>
      </c>
    </row>
    <row r="257" spans="1:23">
      <c r="A257" s="149" t="str">
        <f t="shared" si="19"/>
        <v/>
      </c>
      <c r="B257" s="16"/>
      <c r="C257" s="16"/>
      <c r="D257" s="16"/>
      <c r="E257" s="16"/>
      <c r="F257" s="16"/>
      <c r="G257" s="16"/>
      <c r="H257" s="16"/>
      <c r="I257" s="16"/>
      <c r="J257" s="150" t="str">
        <f>IFERROR(IF(COUNTIF(E257:I257,E257)+COUNTIF(E257:I257,F257)+COUNTIF(E257:I257,G257)+COUNTIF(E257:I257,H257)+COUNTIF(E257:I257,I257)-COUNT(E257:I257)&lt;&gt;0,"學生班級重複",IF(COUNT(E257:I257)=1,VLOOKUP(E257,'附件一之1-開班數'!$A$6:$B$65,2,0),IF(COUNT(E257:I257)=2,VLOOKUP(E257,'附件一之1-開班數'!$A$6:$B$65,2,0)&amp;"、"&amp;VLOOKUP(F257,'附件一之1-開班數'!$A$6:$B$65,2,0),IF(COUNT(E257:I257)=3,VLOOKUP(E257,'附件一之1-開班數'!$A$6:$B$65,2,0)&amp;"、"&amp;VLOOKUP(F257,'附件一之1-開班數'!$A$6:$B$65,2,0)&amp;"、"&amp;VLOOKUP(G257,'附件一之1-開班數'!$A$6:$B$65,2,0),IF(COUNT(E257:I257)=4,VLOOKUP(E257,'附件一之1-開班數'!$A$6:$B$65,2,0)&amp;"、"&amp;VLOOKUP(F257,'附件一之1-開班數'!$A$6:$B$65,2,0)&amp;"、"&amp;VLOOKUP(G257,'附件一之1-開班數'!$A$6:$B$65,2,0)&amp;"、"&amp;VLOOKUP(H257,'附件一之1-開班數'!$A$6:$B$65,2,0),IF(COUNT(E257:I257)=5,VLOOKUP(E257,'附件一之1-開班數'!$A$6:$B$65,2,0)&amp;"、"&amp;VLOOKUP(F257,'附件一之1-開班數'!$A$6:$B$65,2,0)&amp;"、"&amp;VLOOKUP(G257,'附件一之1-開班數'!$A$6:$B$65,2,0)&amp;"、"&amp;VLOOKUP(H257,'附件一之1-開班數'!$A$6:$B$65,2,0)&amp;"、"&amp;VLOOKUP(I257,'附件一之1-開班數'!$A$6:$B$65,2,0),IF(D257="","","學生無班級"))))))),"有班級不存在,或跳格輸入")</f>
        <v/>
      </c>
      <c r="K257" s="16"/>
      <c r="L257" s="16"/>
      <c r="M257" s="16"/>
      <c r="N257" s="16"/>
      <c r="O257" s="16"/>
      <c r="P257" s="16"/>
      <c r="Q257" s="16"/>
      <c r="R257" s="16"/>
      <c r="S257" s="145">
        <f t="shared" si="21"/>
        <v>1</v>
      </c>
      <c r="T257" s="145">
        <f t="shared" si="22"/>
        <v>1</v>
      </c>
      <c r="U257" s="10">
        <f t="shared" si="20"/>
        <v>1</v>
      </c>
      <c r="V257" s="10">
        <f t="shared" si="23"/>
        <v>1</v>
      </c>
      <c r="W257" s="10">
        <f t="shared" si="24"/>
        <v>3</v>
      </c>
    </row>
    <row r="258" spans="1:23">
      <c r="A258" s="149" t="str">
        <f t="shared" si="19"/>
        <v/>
      </c>
      <c r="B258" s="16"/>
      <c r="C258" s="16"/>
      <c r="D258" s="16"/>
      <c r="E258" s="16"/>
      <c r="F258" s="16"/>
      <c r="G258" s="16"/>
      <c r="H258" s="16"/>
      <c r="I258" s="16"/>
      <c r="J258" s="150" t="str">
        <f>IFERROR(IF(COUNTIF(E258:I258,E258)+COUNTIF(E258:I258,F258)+COUNTIF(E258:I258,G258)+COUNTIF(E258:I258,H258)+COUNTIF(E258:I258,I258)-COUNT(E258:I258)&lt;&gt;0,"學生班級重複",IF(COUNT(E258:I258)=1,VLOOKUP(E258,'附件一之1-開班數'!$A$6:$B$65,2,0),IF(COUNT(E258:I258)=2,VLOOKUP(E258,'附件一之1-開班數'!$A$6:$B$65,2,0)&amp;"、"&amp;VLOOKUP(F258,'附件一之1-開班數'!$A$6:$B$65,2,0),IF(COUNT(E258:I258)=3,VLOOKUP(E258,'附件一之1-開班數'!$A$6:$B$65,2,0)&amp;"、"&amp;VLOOKUP(F258,'附件一之1-開班數'!$A$6:$B$65,2,0)&amp;"、"&amp;VLOOKUP(G258,'附件一之1-開班數'!$A$6:$B$65,2,0),IF(COUNT(E258:I258)=4,VLOOKUP(E258,'附件一之1-開班數'!$A$6:$B$65,2,0)&amp;"、"&amp;VLOOKUP(F258,'附件一之1-開班數'!$A$6:$B$65,2,0)&amp;"、"&amp;VLOOKUP(G258,'附件一之1-開班數'!$A$6:$B$65,2,0)&amp;"、"&amp;VLOOKUP(H258,'附件一之1-開班數'!$A$6:$B$65,2,0),IF(COUNT(E258:I258)=5,VLOOKUP(E258,'附件一之1-開班數'!$A$6:$B$65,2,0)&amp;"、"&amp;VLOOKUP(F258,'附件一之1-開班數'!$A$6:$B$65,2,0)&amp;"、"&amp;VLOOKUP(G258,'附件一之1-開班數'!$A$6:$B$65,2,0)&amp;"、"&amp;VLOOKUP(H258,'附件一之1-開班數'!$A$6:$B$65,2,0)&amp;"、"&amp;VLOOKUP(I258,'附件一之1-開班數'!$A$6:$B$65,2,0),IF(D258="","","學生無班級"))))))),"有班級不存在,或跳格輸入")</f>
        <v/>
      </c>
      <c r="K258" s="16"/>
      <c r="L258" s="16"/>
      <c r="M258" s="16"/>
      <c r="N258" s="16"/>
      <c r="O258" s="16"/>
      <c r="P258" s="16"/>
      <c r="Q258" s="16"/>
      <c r="R258" s="16"/>
      <c r="S258" s="145">
        <f t="shared" si="21"/>
        <v>1</v>
      </c>
      <c r="T258" s="145">
        <f t="shared" si="22"/>
        <v>1</v>
      </c>
      <c r="U258" s="10">
        <f t="shared" si="20"/>
        <v>1</v>
      </c>
      <c r="V258" s="10">
        <f t="shared" si="23"/>
        <v>1</v>
      </c>
      <c r="W258" s="10">
        <f t="shared" si="24"/>
        <v>3</v>
      </c>
    </row>
    <row r="259" spans="1:23">
      <c r="A259" s="149" t="str">
        <f t="shared" si="19"/>
        <v/>
      </c>
      <c r="B259" s="16"/>
      <c r="C259" s="16"/>
      <c r="D259" s="16"/>
      <c r="E259" s="16"/>
      <c r="F259" s="16"/>
      <c r="G259" s="16"/>
      <c r="H259" s="16"/>
      <c r="I259" s="16"/>
      <c r="J259" s="150" t="str">
        <f>IFERROR(IF(COUNTIF(E259:I259,E259)+COUNTIF(E259:I259,F259)+COUNTIF(E259:I259,G259)+COUNTIF(E259:I259,H259)+COUNTIF(E259:I259,I259)-COUNT(E259:I259)&lt;&gt;0,"學生班級重複",IF(COUNT(E259:I259)=1,VLOOKUP(E259,'附件一之1-開班數'!$A$6:$B$65,2,0),IF(COUNT(E259:I259)=2,VLOOKUP(E259,'附件一之1-開班數'!$A$6:$B$65,2,0)&amp;"、"&amp;VLOOKUP(F259,'附件一之1-開班數'!$A$6:$B$65,2,0),IF(COUNT(E259:I259)=3,VLOOKUP(E259,'附件一之1-開班數'!$A$6:$B$65,2,0)&amp;"、"&amp;VLOOKUP(F259,'附件一之1-開班數'!$A$6:$B$65,2,0)&amp;"、"&amp;VLOOKUP(G259,'附件一之1-開班數'!$A$6:$B$65,2,0),IF(COUNT(E259:I259)=4,VLOOKUP(E259,'附件一之1-開班數'!$A$6:$B$65,2,0)&amp;"、"&amp;VLOOKUP(F259,'附件一之1-開班數'!$A$6:$B$65,2,0)&amp;"、"&amp;VLOOKUP(G259,'附件一之1-開班數'!$A$6:$B$65,2,0)&amp;"、"&amp;VLOOKUP(H259,'附件一之1-開班數'!$A$6:$B$65,2,0),IF(COUNT(E259:I259)=5,VLOOKUP(E259,'附件一之1-開班數'!$A$6:$B$65,2,0)&amp;"、"&amp;VLOOKUP(F259,'附件一之1-開班數'!$A$6:$B$65,2,0)&amp;"、"&amp;VLOOKUP(G259,'附件一之1-開班數'!$A$6:$B$65,2,0)&amp;"、"&amp;VLOOKUP(H259,'附件一之1-開班數'!$A$6:$B$65,2,0)&amp;"、"&amp;VLOOKUP(I259,'附件一之1-開班數'!$A$6:$B$65,2,0),IF(D259="","","學生無班級"))))))),"有班級不存在,或跳格輸入")</f>
        <v/>
      </c>
      <c r="K259" s="16"/>
      <c r="L259" s="16"/>
      <c r="M259" s="16"/>
      <c r="N259" s="16"/>
      <c r="O259" s="16"/>
      <c r="P259" s="16"/>
      <c r="Q259" s="16"/>
      <c r="R259" s="16"/>
      <c r="S259" s="145">
        <f t="shared" si="21"/>
        <v>1</v>
      </c>
      <c r="T259" s="145">
        <f t="shared" si="22"/>
        <v>1</v>
      </c>
      <c r="U259" s="10">
        <f t="shared" si="20"/>
        <v>1</v>
      </c>
      <c r="V259" s="10">
        <f t="shared" si="23"/>
        <v>1</v>
      </c>
      <c r="W259" s="10">
        <f t="shared" si="24"/>
        <v>3</v>
      </c>
    </row>
    <row r="260" spans="1:23">
      <c r="A260" s="149" t="str">
        <f t="shared" si="19"/>
        <v/>
      </c>
      <c r="B260" s="16"/>
      <c r="C260" s="16"/>
      <c r="D260" s="16"/>
      <c r="E260" s="16"/>
      <c r="F260" s="16"/>
      <c r="G260" s="16"/>
      <c r="H260" s="16"/>
      <c r="I260" s="16"/>
      <c r="J260" s="150" t="str">
        <f>IFERROR(IF(COUNTIF(E260:I260,E260)+COUNTIF(E260:I260,F260)+COUNTIF(E260:I260,G260)+COUNTIF(E260:I260,H260)+COUNTIF(E260:I260,I260)-COUNT(E260:I260)&lt;&gt;0,"學生班級重複",IF(COUNT(E260:I260)=1,VLOOKUP(E260,'附件一之1-開班數'!$A$6:$B$65,2,0),IF(COUNT(E260:I260)=2,VLOOKUP(E260,'附件一之1-開班數'!$A$6:$B$65,2,0)&amp;"、"&amp;VLOOKUP(F260,'附件一之1-開班數'!$A$6:$B$65,2,0),IF(COUNT(E260:I260)=3,VLOOKUP(E260,'附件一之1-開班數'!$A$6:$B$65,2,0)&amp;"、"&amp;VLOOKUP(F260,'附件一之1-開班數'!$A$6:$B$65,2,0)&amp;"、"&amp;VLOOKUP(G260,'附件一之1-開班數'!$A$6:$B$65,2,0),IF(COUNT(E260:I260)=4,VLOOKUP(E260,'附件一之1-開班數'!$A$6:$B$65,2,0)&amp;"、"&amp;VLOOKUP(F260,'附件一之1-開班數'!$A$6:$B$65,2,0)&amp;"、"&amp;VLOOKUP(G260,'附件一之1-開班數'!$A$6:$B$65,2,0)&amp;"、"&amp;VLOOKUP(H260,'附件一之1-開班數'!$A$6:$B$65,2,0),IF(COUNT(E260:I260)=5,VLOOKUP(E260,'附件一之1-開班數'!$A$6:$B$65,2,0)&amp;"、"&amp;VLOOKUP(F260,'附件一之1-開班數'!$A$6:$B$65,2,0)&amp;"、"&amp;VLOOKUP(G260,'附件一之1-開班數'!$A$6:$B$65,2,0)&amp;"、"&amp;VLOOKUP(H260,'附件一之1-開班數'!$A$6:$B$65,2,0)&amp;"、"&amp;VLOOKUP(I260,'附件一之1-開班數'!$A$6:$B$65,2,0),IF(D260="","","學生無班級"))))))),"有班級不存在,或跳格輸入")</f>
        <v/>
      </c>
      <c r="K260" s="16"/>
      <c r="L260" s="16"/>
      <c r="M260" s="16"/>
      <c r="N260" s="16"/>
      <c r="O260" s="16"/>
      <c r="P260" s="16"/>
      <c r="Q260" s="16"/>
      <c r="R260" s="16"/>
      <c r="S260" s="145">
        <f t="shared" si="21"/>
        <v>1</v>
      </c>
      <c r="T260" s="145">
        <f t="shared" si="22"/>
        <v>1</v>
      </c>
      <c r="U260" s="10">
        <f t="shared" si="20"/>
        <v>1</v>
      </c>
      <c r="V260" s="10">
        <f t="shared" si="23"/>
        <v>1</v>
      </c>
      <c r="W260" s="10">
        <f t="shared" si="24"/>
        <v>3</v>
      </c>
    </row>
    <row r="261" spans="1:23">
      <c r="A261" s="149" t="str">
        <f t="shared" si="19"/>
        <v/>
      </c>
      <c r="B261" s="16"/>
      <c r="C261" s="16"/>
      <c r="D261" s="16"/>
      <c r="E261" s="16"/>
      <c r="F261" s="16"/>
      <c r="G261" s="16"/>
      <c r="H261" s="16"/>
      <c r="I261" s="16"/>
      <c r="J261" s="150" t="str">
        <f>IFERROR(IF(COUNTIF(E261:I261,E261)+COUNTIF(E261:I261,F261)+COUNTIF(E261:I261,G261)+COUNTIF(E261:I261,H261)+COUNTIF(E261:I261,I261)-COUNT(E261:I261)&lt;&gt;0,"學生班級重複",IF(COUNT(E261:I261)=1,VLOOKUP(E261,'附件一之1-開班數'!$A$6:$B$65,2,0),IF(COUNT(E261:I261)=2,VLOOKUP(E261,'附件一之1-開班數'!$A$6:$B$65,2,0)&amp;"、"&amp;VLOOKUP(F261,'附件一之1-開班數'!$A$6:$B$65,2,0),IF(COUNT(E261:I261)=3,VLOOKUP(E261,'附件一之1-開班數'!$A$6:$B$65,2,0)&amp;"、"&amp;VLOOKUP(F261,'附件一之1-開班數'!$A$6:$B$65,2,0)&amp;"、"&amp;VLOOKUP(G261,'附件一之1-開班數'!$A$6:$B$65,2,0),IF(COUNT(E261:I261)=4,VLOOKUP(E261,'附件一之1-開班數'!$A$6:$B$65,2,0)&amp;"、"&amp;VLOOKUP(F261,'附件一之1-開班數'!$A$6:$B$65,2,0)&amp;"、"&amp;VLOOKUP(G261,'附件一之1-開班數'!$A$6:$B$65,2,0)&amp;"、"&amp;VLOOKUP(H261,'附件一之1-開班數'!$A$6:$B$65,2,0),IF(COUNT(E261:I261)=5,VLOOKUP(E261,'附件一之1-開班數'!$A$6:$B$65,2,0)&amp;"、"&amp;VLOOKUP(F261,'附件一之1-開班數'!$A$6:$B$65,2,0)&amp;"、"&amp;VLOOKUP(G261,'附件一之1-開班數'!$A$6:$B$65,2,0)&amp;"、"&amp;VLOOKUP(H261,'附件一之1-開班數'!$A$6:$B$65,2,0)&amp;"、"&amp;VLOOKUP(I261,'附件一之1-開班數'!$A$6:$B$65,2,0),IF(D261="","","學生無班級"))))))),"有班級不存在,或跳格輸入")</f>
        <v/>
      </c>
      <c r="K261" s="16"/>
      <c r="L261" s="16"/>
      <c r="M261" s="16"/>
      <c r="N261" s="16"/>
      <c r="O261" s="16"/>
      <c r="P261" s="16"/>
      <c r="Q261" s="16"/>
      <c r="R261" s="16"/>
      <c r="S261" s="145">
        <f t="shared" si="21"/>
        <v>1</v>
      </c>
      <c r="T261" s="145">
        <f t="shared" si="22"/>
        <v>1</v>
      </c>
      <c r="U261" s="10">
        <f t="shared" si="20"/>
        <v>1</v>
      </c>
      <c r="V261" s="10">
        <f t="shared" si="23"/>
        <v>1</v>
      </c>
      <c r="W261" s="10">
        <f t="shared" si="24"/>
        <v>3</v>
      </c>
    </row>
    <row r="262" spans="1:23">
      <c r="A262" s="149" t="str">
        <f t="shared" ref="A262:A325" si="25">IF(D262&lt;&gt;"",ROW()-5,"")</f>
        <v/>
      </c>
      <c r="B262" s="16"/>
      <c r="C262" s="16"/>
      <c r="D262" s="16"/>
      <c r="E262" s="16"/>
      <c r="F262" s="16"/>
      <c r="G262" s="16"/>
      <c r="H262" s="16"/>
      <c r="I262" s="16"/>
      <c r="J262" s="150" t="str">
        <f>IFERROR(IF(COUNTIF(E262:I262,E262)+COUNTIF(E262:I262,F262)+COUNTIF(E262:I262,G262)+COUNTIF(E262:I262,H262)+COUNTIF(E262:I262,I262)-COUNT(E262:I262)&lt;&gt;0,"學生班級重複",IF(COUNT(E262:I262)=1,VLOOKUP(E262,'附件一之1-開班數'!$A$6:$B$65,2,0),IF(COUNT(E262:I262)=2,VLOOKUP(E262,'附件一之1-開班數'!$A$6:$B$65,2,0)&amp;"、"&amp;VLOOKUP(F262,'附件一之1-開班數'!$A$6:$B$65,2,0),IF(COUNT(E262:I262)=3,VLOOKUP(E262,'附件一之1-開班數'!$A$6:$B$65,2,0)&amp;"、"&amp;VLOOKUP(F262,'附件一之1-開班數'!$A$6:$B$65,2,0)&amp;"、"&amp;VLOOKUP(G262,'附件一之1-開班數'!$A$6:$B$65,2,0),IF(COUNT(E262:I262)=4,VLOOKUP(E262,'附件一之1-開班數'!$A$6:$B$65,2,0)&amp;"、"&amp;VLOOKUP(F262,'附件一之1-開班數'!$A$6:$B$65,2,0)&amp;"、"&amp;VLOOKUP(G262,'附件一之1-開班數'!$A$6:$B$65,2,0)&amp;"、"&amp;VLOOKUP(H262,'附件一之1-開班數'!$A$6:$B$65,2,0),IF(COUNT(E262:I262)=5,VLOOKUP(E262,'附件一之1-開班數'!$A$6:$B$65,2,0)&amp;"、"&amp;VLOOKUP(F262,'附件一之1-開班數'!$A$6:$B$65,2,0)&amp;"、"&amp;VLOOKUP(G262,'附件一之1-開班數'!$A$6:$B$65,2,0)&amp;"、"&amp;VLOOKUP(H262,'附件一之1-開班數'!$A$6:$B$65,2,0)&amp;"、"&amp;VLOOKUP(I262,'附件一之1-開班數'!$A$6:$B$65,2,0),IF(D262="","","學生無班級"))))))),"有班級不存在,或跳格輸入")</f>
        <v/>
      </c>
      <c r="K262" s="16"/>
      <c r="L262" s="16"/>
      <c r="M262" s="16"/>
      <c r="N262" s="16"/>
      <c r="O262" s="16"/>
      <c r="P262" s="16"/>
      <c r="Q262" s="16"/>
      <c r="R262" s="16"/>
      <c r="S262" s="145">
        <f t="shared" si="21"/>
        <v>1</v>
      </c>
      <c r="T262" s="145">
        <f t="shared" si="22"/>
        <v>1</v>
      </c>
      <c r="U262" s="10">
        <f t="shared" ref="U262:U325" si="26">IF(COUNTA(B262:D262)=0,1,IF(AND(D262="",COUNTA(B262:C262)&lt;&gt;0),2,IF(COUNTA(B262:C262)&gt;1,3,4)))</f>
        <v>1</v>
      </c>
      <c r="V262" s="10">
        <f t="shared" si="23"/>
        <v>1</v>
      </c>
      <c r="W262" s="10">
        <f t="shared" si="24"/>
        <v>3</v>
      </c>
    </row>
    <row r="263" spans="1:23">
      <c r="A263" s="149" t="str">
        <f t="shared" si="25"/>
        <v/>
      </c>
      <c r="B263" s="16"/>
      <c r="C263" s="16"/>
      <c r="D263" s="16"/>
      <c r="E263" s="16"/>
      <c r="F263" s="16"/>
      <c r="G263" s="16"/>
      <c r="H263" s="16"/>
      <c r="I263" s="16"/>
      <c r="J263" s="150" t="str">
        <f>IFERROR(IF(COUNTIF(E263:I263,E263)+COUNTIF(E263:I263,F263)+COUNTIF(E263:I263,G263)+COUNTIF(E263:I263,H263)+COUNTIF(E263:I263,I263)-COUNT(E263:I263)&lt;&gt;0,"學生班級重複",IF(COUNT(E263:I263)=1,VLOOKUP(E263,'附件一之1-開班數'!$A$6:$B$65,2,0),IF(COUNT(E263:I263)=2,VLOOKUP(E263,'附件一之1-開班數'!$A$6:$B$65,2,0)&amp;"、"&amp;VLOOKUP(F263,'附件一之1-開班數'!$A$6:$B$65,2,0),IF(COUNT(E263:I263)=3,VLOOKUP(E263,'附件一之1-開班數'!$A$6:$B$65,2,0)&amp;"、"&amp;VLOOKUP(F263,'附件一之1-開班數'!$A$6:$B$65,2,0)&amp;"、"&amp;VLOOKUP(G263,'附件一之1-開班數'!$A$6:$B$65,2,0),IF(COUNT(E263:I263)=4,VLOOKUP(E263,'附件一之1-開班數'!$A$6:$B$65,2,0)&amp;"、"&amp;VLOOKUP(F263,'附件一之1-開班數'!$A$6:$B$65,2,0)&amp;"、"&amp;VLOOKUP(G263,'附件一之1-開班數'!$A$6:$B$65,2,0)&amp;"、"&amp;VLOOKUP(H263,'附件一之1-開班數'!$A$6:$B$65,2,0),IF(COUNT(E263:I263)=5,VLOOKUP(E263,'附件一之1-開班數'!$A$6:$B$65,2,0)&amp;"、"&amp;VLOOKUP(F263,'附件一之1-開班數'!$A$6:$B$65,2,0)&amp;"、"&amp;VLOOKUP(G263,'附件一之1-開班數'!$A$6:$B$65,2,0)&amp;"、"&amp;VLOOKUP(H263,'附件一之1-開班數'!$A$6:$B$65,2,0)&amp;"、"&amp;VLOOKUP(I263,'附件一之1-開班數'!$A$6:$B$65,2,0),IF(D263="","","學生無班級"))))))),"有班級不存在,或跳格輸入")</f>
        <v/>
      </c>
      <c r="K263" s="16"/>
      <c r="L263" s="16"/>
      <c r="M263" s="16"/>
      <c r="N263" s="16"/>
      <c r="O263" s="16"/>
      <c r="P263" s="16"/>
      <c r="Q263" s="16"/>
      <c r="R263" s="16"/>
      <c r="S263" s="145">
        <f t="shared" ref="S263:S326" si="27">IF(COUNTA(D263,K263:L263)=0,1,IF(AND(D263="",SUM(K263:L263)&lt;&gt;0),2,IF(SUM(K263:L263)&lt;&gt;1,3,4)))</f>
        <v>1</v>
      </c>
      <c r="T263" s="145">
        <f t="shared" ref="T263:T326" si="28">IF(COUNTA(D263,M263:Q263)=0,1,IF(AND(D263="",SUM(M263:Q263)&lt;&gt;0),2,IF(SUM(M263:Q263)&lt;&gt;1,3,4)))</f>
        <v>1</v>
      </c>
      <c r="U263" s="10">
        <f t="shared" si="26"/>
        <v>1</v>
      </c>
      <c r="V263" s="10">
        <f t="shared" ref="V263:V326" si="29">IF(COUNTA(D263:I263)=0,1,IF(AND(D263="",COUNTA(E263:I263)&lt;&gt;0),2,3))</f>
        <v>1</v>
      </c>
      <c r="W263" s="10">
        <f t="shared" ref="W263:W326" si="30">IF(AND(D263="",COUNTA(R263)&lt;&gt;0),2,3)</f>
        <v>3</v>
      </c>
    </row>
    <row r="264" spans="1:23">
      <c r="A264" s="149" t="str">
        <f t="shared" si="25"/>
        <v/>
      </c>
      <c r="B264" s="16"/>
      <c r="C264" s="16"/>
      <c r="D264" s="16"/>
      <c r="E264" s="16"/>
      <c r="F264" s="16"/>
      <c r="G264" s="16"/>
      <c r="H264" s="16"/>
      <c r="I264" s="16"/>
      <c r="J264" s="150" t="str">
        <f>IFERROR(IF(COUNTIF(E264:I264,E264)+COUNTIF(E264:I264,F264)+COUNTIF(E264:I264,G264)+COUNTIF(E264:I264,H264)+COUNTIF(E264:I264,I264)-COUNT(E264:I264)&lt;&gt;0,"學生班級重複",IF(COUNT(E264:I264)=1,VLOOKUP(E264,'附件一之1-開班數'!$A$6:$B$65,2,0),IF(COUNT(E264:I264)=2,VLOOKUP(E264,'附件一之1-開班數'!$A$6:$B$65,2,0)&amp;"、"&amp;VLOOKUP(F264,'附件一之1-開班數'!$A$6:$B$65,2,0),IF(COUNT(E264:I264)=3,VLOOKUP(E264,'附件一之1-開班數'!$A$6:$B$65,2,0)&amp;"、"&amp;VLOOKUP(F264,'附件一之1-開班數'!$A$6:$B$65,2,0)&amp;"、"&amp;VLOOKUP(G264,'附件一之1-開班數'!$A$6:$B$65,2,0),IF(COUNT(E264:I264)=4,VLOOKUP(E264,'附件一之1-開班數'!$A$6:$B$65,2,0)&amp;"、"&amp;VLOOKUP(F264,'附件一之1-開班數'!$A$6:$B$65,2,0)&amp;"、"&amp;VLOOKUP(G264,'附件一之1-開班數'!$A$6:$B$65,2,0)&amp;"、"&amp;VLOOKUP(H264,'附件一之1-開班數'!$A$6:$B$65,2,0),IF(COUNT(E264:I264)=5,VLOOKUP(E264,'附件一之1-開班數'!$A$6:$B$65,2,0)&amp;"、"&amp;VLOOKUP(F264,'附件一之1-開班數'!$A$6:$B$65,2,0)&amp;"、"&amp;VLOOKUP(G264,'附件一之1-開班數'!$A$6:$B$65,2,0)&amp;"、"&amp;VLOOKUP(H264,'附件一之1-開班數'!$A$6:$B$65,2,0)&amp;"、"&amp;VLOOKUP(I264,'附件一之1-開班數'!$A$6:$B$65,2,0),IF(D264="","","學生無班級"))))))),"有班級不存在,或跳格輸入")</f>
        <v/>
      </c>
      <c r="K264" s="16"/>
      <c r="L264" s="16"/>
      <c r="M264" s="16"/>
      <c r="N264" s="16"/>
      <c r="O264" s="16"/>
      <c r="P264" s="16"/>
      <c r="Q264" s="16"/>
      <c r="R264" s="16"/>
      <c r="S264" s="145">
        <f t="shared" si="27"/>
        <v>1</v>
      </c>
      <c r="T264" s="145">
        <f t="shared" si="28"/>
        <v>1</v>
      </c>
      <c r="U264" s="10">
        <f t="shared" si="26"/>
        <v>1</v>
      </c>
      <c r="V264" s="10">
        <f t="shared" si="29"/>
        <v>1</v>
      </c>
      <c r="W264" s="10">
        <f t="shared" si="30"/>
        <v>3</v>
      </c>
    </row>
    <row r="265" spans="1:23">
      <c r="A265" s="149" t="str">
        <f t="shared" si="25"/>
        <v/>
      </c>
      <c r="B265" s="16"/>
      <c r="C265" s="16"/>
      <c r="D265" s="16"/>
      <c r="E265" s="16"/>
      <c r="F265" s="16"/>
      <c r="G265" s="16"/>
      <c r="H265" s="16"/>
      <c r="I265" s="16"/>
      <c r="J265" s="150" t="str">
        <f>IFERROR(IF(COUNTIF(E265:I265,E265)+COUNTIF(E265:I265,F265)+COUNTIF(E265:I265,G265)+COUNTIF(E265:I265,H265)+COUNTIF(E265:I265,I265)-COUNT(E265:I265)&lt;&gt;0,"學生班級重複",IF(COUNT(E265:I265)=1,VLOOKUP(E265,'附件一之1-開班數'!$A$6:$B$65,2,0),IF(COUNT(E265:I265)=2,VLOOKUP(E265,'附件一之1-開班數'!$A$6:$B$65,2,0)&amp;"、"&amp;VLOOKUP(F265,'附件一之1-開班數'!$A$6:$B$65,2,0),IF(COUNT(E265:I265)=3,VLOOKUP(E265,'附件一之1-開班數'!$A$6:$B$65,2,0)&amp;"、"&amp;VLOOKUP(F265,'附件一之1-開班數'!$A$6:$B$65,2,0)&amp;"、"&amp;VLOOKUP(G265,'附件一之1-開班數'!$A$6:$B$65,2,0),IF(COUNT(E265:I265)=4,VLOOKUP(E265,'附件一之1-開班數'!$A$6:$B$65,2,0)&amp;"、"&amp;VLOOKUP(F265,'附件一之1-開班數'!$A$6:$B$65,2,0)&amp;"、"&amp;VLOOKUP(G265,'附件一之1-開班數'!$A$6:$B$65,2,0)&amp;"、"&amp;VLOOKUP(H265,'附件一之1-開班數'!$A$6:$B$65,2,0),IF(COUNT(E265:I265)=5,VLOOKUP(E265,'附件一之1-開班數'!$A$6:$B$65,2,0)&amp;"、"&amp;VLOOKUP(F265,'附件一之1-開班數'!$A$6:$B$65,2,0)&amp;"、"&amp;VLOOKUP(G265,'附件一之1-開班數'!$A$6:$B$65,2,0)&amp;"、"&amp;VLOOKUP(H265,'附件一之1-開班數'!$A$6:$B$65,2,0)&amp;"、"&amp;VLOOKUP(I265,'附件一之1-開班數'!$A$6:$B$65,2,0),IF(D265="","","學生無班級"))))))),"有班級不存在,或跳格輸入")</f>
        <v/>
      </c>
      <c r="K265" s="16"/>
      <c r="L265" s="16"/>
      <c r="M265" s="16"/>
      <c r="N265" s="16"/>
      <c r="O265" s="16"/>
      <c r="P265" s="16"/>
      <c r="Q265" s="16"/>
      <c r="R265" s="16"/>
      <c r="S265" s="145">
        <f t="shared" si="27"/>
        <v>1</v>
      </c>
      <c r="T265" s="145">
        <f t="shared" si="28"/>
        <v>1</v>
      </c>
      <c r="U265" s="10">
        <f t="shared" si="26"/>
        <v>1</v>
      </c>
      <c r="V265" s="10">
        <f t="shared" si="29"/>
        <v>1</v>
      </c>
      <c r="W265" s="10">
        <f t="shared" si="30"/>
        <v>3</v>
      </c>
    </row>
    <row r="266" spans="1:23">
      <c r="A266" s="149" t="str">
        <f t="shared" si="25"/>
        <v/>
      </c>
      <c r="B266" s="16"/>
      <c r="C266" s="16"/>
      <c r="D266" s="16"/>
      <c r="E266" s="16"/>
      <c r="F266" s="16"/>
      <c r="G266" s="16"/>
      <c r="H266" s="16"/>
      <c r="I266" s="16"/>
      <c r="J266" s="150" t="str">
        <f>IFERROR(IF(COUNTIF(E266:I266,E266)+COUNTIF(E266:I266,F266)+COUNTIF(E266:I266,G266)+COUNTIF(E266:I266,H266)+COUNTIF(E266:I266,I266)-COUNT(E266:I266)&lt;&gt;0,"學生班級重複",IF(COUNT(E266:I266)=1,VLOOKUP(E266,'附件一之1-開班數'!$A$6:$B$65,2,0),IF(COUNT(E266:I266)=2,VLOOKUP(E266,'附件一之1-開班數'!$A$6:$B$65,2,0)&amp;"、"&amp;VLOOKUP(F266,'附件一之1-開班數'!$A$6:$B$65,2,0),IF(COUNT(E266:I266)=3,VLOOKUP(E266,'附件一之1-開班數'!$A$6:$B$65,2,0)&amp;"、"&amp;VLOOKUP(F266,'附件一之1-開班數'!$A$6:$B$65,2,0)&amp;"、"&amp;VLOOKUP(G266,'附件一之1-開班數'!$A$6:$B$65,2,0),IF(COUNT(E266:I266)=4,VLOOKUP(E266,'附件一之1-開班數'!$A$6:$B$65,2,0)&amp;"、"&amp;VLOOKUP(F266,'附件一之1-開班數'!$A$6:$B$65,2,0)&amp;"、"&amp;VLOOKUP(G266,'附件一之1-開班數'!$A$6:$B$65,2,0)&amp;"、"&amp;VLOOKUP(H266,'附件一之1-開班數'!$A$6:$B$65,2,0),IF(COUNT(E266:I266)=5,VLOOKUP(E266,'附件一之1-開班數'!$A$6:$B$65,2,0)&amp;"、"&amp;VLOOKUP(F266,'附件一之1-開班數'!$A$6:$B$65,2,0)&amp;"、"&amp;VLOOKUP(G266,'附件一之1-開班數'!$A$6:$B$65,2,0)&amp;"、"&amp;VLOOKUP(H266,'附件一之1-開班數'!$A$6:$B$65,2,0)&amp;"、"&amp;VLOOKUP(I266,'附件一之1-開班數'!$A$6:$B$65,2,0),IF(D266="","","學生無班級"))))))),"有班級不存在,或跳格輸入")</f>
        <v/>
      </c>
      <c r="K266" s="16"/>
      <c r="L266" s="16"/>
      <c r="M266" s="16"/>
      <c r="N266" s="16"/>
      <c r="O266" s="16"/>
      <c r="P266" s="16"/>
      <c r="Q266" s="16"/>
      <c r="R266" s="16"/>
      <c r="S266" s="145">
        <f t="shared" si="27"/>
        <v>1</v>
      </c>
      <c r="T266" s="145">
        <f t="shared" si="28"/>
        <v>1</v>
      </c>
      <c r="U266" s="10">
        <f t="shared" si="26"/>
        <v>1</v>
      </c>
      <c r="V266" s="10">
        <f t="shared" si="29"/>
        <v>1</v>
      </c>
      <c r="W266" s="10">
        <f t="shared" si="30"/>
        <v>3</v>
      </c>
    </row>
    <row r="267" spans="1:23">
      <c r="A267" s="149" t="str">
        <f t="shared" si="25"/>
        <v/>
      </c>
      <c r="B267" s="16"/>
      <c r="C267" s="16"/>
      <c r="D267" s="16"/>
      <c r="E267" s="16"/>
      <c r="F267" s="16"/>
      <c r="G267" s="16"/>
      <c r="H267" s="16"/>
      <c r="I267" s="16"/>
      <c r="J267" s="150" t="str">
        <f>IFERROR(IF(COUNTIF(E267:I267,E267)+COUNTIF(E267:I267,F267)+COUNTIF(E267:I267,G267)+COUNTIF(E267:I267,H267)+COUNTIF(E267:I267,I267)-COUNT(E267:I267)&lt;&gt;0,"學生班級重複",IF(COUNT(E267:I267)=1,VLOOKUP(E267,'附件一之1-開班數'!$A$6:$B$65,2,0),IF(COUNT(E267:I267)=2,VLOOKUP(E267,'附件一之1-開班數'!$A$6:$B$65,2,0)&amp;"、"&amp;VLOOKUP(F267,'附件一之1-開班數'!$A$6:$B$65,2,0),IF(COUNT(E267:I267)=3,VLOOKUP(E267,'附件一之1-開班數'!$A$6:$B$65,2,0)&amp;"、"&amp;VLOOKUP(F267,'附件一之1-開班數'!$A$6:$B$65,2,0)&amp;"、"&amp;VLOOKUP(G267,'附件一之1-開班數'!$A$6:$B$65,2,0),IF(COUNT(E267:I267)=4,VLOOKUP(E267,'附件一之1-開班數'!$A$6:$B$65,2,0)&amp;"、"&amp;VLOOKUP(F267,'附件一之1-開班數'!$A$6:$B$65,2,0)&amp;"、"&amp;VLOOKUP(G267,'附件一之1-開班數'!$A$6:$B$65,2,0)&amp;"、"&amp;VLOOKUP(H267,'附件一之1-開班數'!$A$6:$B$65,2,0),IF(COUNT(E267:I267)=5,VLOOKUP(E267,'附件一之1-開班數'!$A$6:$B$65,2,0)&amp;"、"&amp;VLOOKUP(F267,'附件一之1-開班數'!$A$6:$B$65,2,0)&amp;"、"&amp;VLOOKUP(G267,'附件一之1-開班數'!$A$6:$B$65,2,0)&amp;"、"&amp;VLOOKUP(H267,'附件一之1-開班數'!$A$6:$B$65,2,0)&amp;"、"&amp;VLOOKUP(I267,'附件一之1-開班數'!$A$6:$B$65,2,0),IF(D267="","","學生無班級"))))))),"有班級不存在,或跳格輸入")</f>
        <v/>
      </c>
      <c r="K267" s="16"/>
      <c r="L267" s="16"/>
      <c r="M267" s="16"/>
      <c r="N267" s="16"/>
      <c r="O267" s="16"/>
      <c r="P267" s="16"/>
      <c r="Q267" s="16"/>
      <c r="R267" s="16"/>
      <c r="S267" s="145">
        <f t="shared" si="27"/>
        <v>1</v>
      </c>
      <c r="T267" s="145">
        <f t="shared" si="28"/>
        <v>1</v>
      </c>
      <c r="U267" s="10">
        <f t="shared" si="26"/>
        <v>1</v>
      </c>
      <c r="V267" s="10">
        <f t="shared" si="29"/>
        <v>1</v>
      </c>
      <c r="W267" s="10">
        <f t="shared" si="30"/>
        <v>3</v>
      </c>
    </row>
    <row r="268" spans="1:23">
      <c r="A268" s="149" t="str">
        <f t="shared" si="25"/>
        <v/>
      </c>
      <c r="B268" s="16"/>
      <c r="C268" s="16"/>
      <c r="D268" s="16"/>
      <c r="E268" s="16"/>
      <c r="F268" s="16"/>
      <c r="G268" s="16"/>
      <c r="H268" s="16"/>
      <c r="I268" s="16"/>
      <c r="J268" s="150" t="str">
        <f>IFERROR(IF(COUNTIF(E268:I268,E268)+COUNTIF(E268:I268,F268)+COUNTIF(E268:I268,G268)+COUNTIF(E268:I268,H268)+COUNTIF(E268:I268,I268)-COUNT(E268:I268)&lt;&gt;0,"學生班級重複",IF(COUNT(E268:I268)=1,VLOOKUP(E268,'附件一之1-開班數'!$A$6:$B$65,2,0),IF(COUNT(E268:I268)=2,VLOOKUP(E268,'附件一之1-開班數'!$A$6:$B$65,2,0)&amp;"、"&amp;VLOOKUP(F268,'附件一之1-開班數'!$A$6:$B$65,2,0),IF(COUNT(E268:I268)=3,VLOOKUP(E268,'附件一之1-開班數'!$A$6:$B$65,2,0)&amp;"、"&amp;VLOOKUP(F268,'附件一之1-開班數'!$A$6:$B$65,2,0)&amp;"、"&amp;VLOOKUP(G268,'附件一之1-開班數'!$A$6:$B$65,2,0),IF(COUNT(E268:I268)=4,VLOOKUP(E268,'附件一之1-開班數'!$A$6:$B$65,2,0)&amp;"、"&amp;VLOOKUP(F268,'附件一之1-開班數'!$A$6:$B$65,2,0)&amp;"、"&amp;VLOOKUP(G268,'附件一之1-開班數'!$A$6:$B$65,2,0)&amp;"、"&amp;VLOOKUP(H268,'附件一之1-開班數'!$A$6:$B$65,2,0),IF(COUNT(E268:I268)=5,VLOOKUP(E268,'附件一之1-開班數'!$A$6:$B$65,2,0)&amp;"、"&amp;VLOOKUP(F268,'附件一之1-開班數'!$A$6:$B$65,2,0)&amp;"、"&amp;VLOOKUP(G268,'附件一之1-開班數'!$A$6:$B$65,2,0)&amp;"、"&amp;VLOOKUP(H268,'附件一之1-開班數'!$A$6:$B$65,2,0)&amp;"、"&amp;VLOOKUP(I268,'附件一之1-開班數'!$A$6:$B$65,2,0),IF(D268="","","學生無班級"))))))),"有班級不存在,或跳格輸入")</f>
        <v/>
      </c>
      <c r="K268" s="16"/>
      <c r="L268" s="16"/>
      <c r="M268" s="16"/>
      <c r="N268" s="16"/>
      <c r="O268" s="16"/>
      <c r="P268" s="16"/>
      <c r="Q268" s="16"/>
      <c r="R268" s="16"/>
      <c r="S268" s="145">
        <f t="shared" si="27"/>
        <v>1</v>
      </c>
      <c r="T268" s="145">
        <f t="shared" si="28"/>
        <v>1</v>
      </c>
      <c r="U268" s="10">
        <f t="shared" si="26"/>
        <v>1</v>
      </c>
      <c r="V268" s="10">
        <f t="shared" si="29"/>
        <v>1</v>
      </c>
      <c r="W268" s="10">
        <f t="shared" si="30"/>
        <v>3</v>
      </c>
    </row>
    <row r="269" spans="1:23">
      <c r="A269" s="149" t="str">
        <f t="shared" si="25"/>
        <v/>
      </c>
      <c r="B269" s="16"/>
      <c r="C269" s="16"/>
      <c r="D269" s="16"/>
      <c r="E269" s="16"/>
      <c r="F269" s="16"/>
      <c r="G269" s="16"/>
      <c r="H269" s="16"/>
      <c r="I269" s="16"/>
      <c r="J269" s="150" t="str">
        <f>IFERROR(IF(COUNTIF(E269:I269,E269)+COUNTIF(E269:I269,F269)+COUNTIF(E269:I269,G269)+COUNTIF(E269:I269,H269)+COUNTIF(E269:I269,I269)-COUNT(E269:I269)&lt;&gt;0,"學生班級重複",IF(COUNT(E269:I269)=1,VLOOKUP(E269,'附件一之1-開班數'!$A$6:$B$65,2,0),IF(COUNT(E269:I269)=2,VLOOKUP(E269,'附件一之1-開班數'!$A$6:$B$65,2,0)&amp;"、"&amp;VLOOKUP(F269,'附件一之1-開班數'!$A$6:$B$65,2,0),IF(COUNT(E269:I269)=3,VLOOKUP(E269,'附件一之1-開班數'!$A$6:$B$65,2,0)&amp;"、"&amp;VLOOKUP(F269,'附件一之1-開班數'!$A$6:$B$65,2,0)&amp;"、"&amp;VLOOKUP(G269,'附件一之1-開班數'!$A$6:$B$65,2,0),IF(COUNT(E269:I269)=4,VLOOKUP(E269,'附件一之1-開班數'!$A$6:$B$65,2,0)&amp;"、"&amp;VLOOKUP(F269,'附件一之1-開班數'!$A$6:$B$65,2,0)&amp;"、"&amp;VLOOKUP(G269,'附件一之1-開班數'!$A$6:$B$65,2,0)&amp;"、"&amp;VLOOKUP(H269,'附件一之1-開班數'!$A$6:$B$65,2,0),IF(COUNT(E269:I269)=5,VLOOKUP(E269,'附件一之1-開班數'!$A$6:$B$65,2,0)&amp;"、"&amp;VLOOKUP(F269,'附件一之1-開班數'!$A$6:$B$65,2,0)&amp;"、"&amp;VLOOKUP(G269,'附件一之1-開班數'!$A$6:$B$65,2,0)&amp;"、"&amp;VLOOKUP(H269,'附件一之1-開班數'!$A$6:$B$65,2,0)&amp;"、"&amp;VLOOKUP(I269,'附件一之1-開班數'!$A$6:$B$65,2,0),IF(D269="","","學生無班級"))))))),"有班級不存在,或跳格輸入")</f>
        <v/>
      </c>
      <c r="K269" s="16"/>
      <c r="L269" s="16"/>
      <c r="M269" s="16"/>
      <c r="N269" s="16"/>
      <c r="O269" s="16"/>
      <c r="P269" s="16"/>
      <c r="Q269" s="16"/>
      <c r="R269" s="16"/>
      <c r="S269" s="145">
        <f t="shared" si="27"/>
        <v>1</v>
      </c>
      <c r="T269" s="145">
        <f t="shared" si="28"/>
        <v>1</v>
      </c>
      <c r="U269" s="10">
        <f t="shared" si="26"/>
        <v>1</v>
      </c>
      <c r="V269" s="10">
        <f t="shared" si="29"/>
        <v>1</v>
      </c>
      <c r="W269" s="10">
        <f t="shared" si="30"/>
        <v>3</v>
      </c>
    </row>
    <row r="270" spans="1:23">
      <c r="A270" s="149" t="str">
        <f t="shared" si="25"/>
        <v/>
      </c>
      <c r="B270" s="16"/>
      <c r="C270" s="16"/>
      <c r="D270" s="16"/>
      <c r="E270" s="16"/>
      <c r="F270" s="16"/>
      <c r="G270" s="16"/>
      <c r="H270" s="16"/>
      <c r="I270" s="16"/>
      <c r="J270" s="150" t="str">
        <f>IFERROR(IF(COUNTIF(E270:I270,E270)+COUNTIF(E270:I270,F270)+COUNTIF(E270:I270,G270)+COUNTIF(E270:I270,H270)+COUNTIF(E270:I270,I270)-COUNT(E270:I270)&lt;&gt;0,"學生班級重複",IF(COUNT(E270:I270)=1,VLOOKUP(E270,'附件一之1-開班數'!$A$6:$B$65,2,0),IF(COUNT(E270:I270)=2,VLOOKUP(E270,'附件一之1-開班數'!$A$6:$B$65,2,0)&amp;"、"&amp;VLOOKUP(F270,'附件一之1-開班數'!$A$6:$B$65,2,0),IF(COUNT(E270:I270)=3,VLOOKUP(E270,'附件一之1-開班數'!$A$6:$B$65,2,0)&amp;"、"&amp;VLOOKUP(F270,'附件一之1-開班數'!$A$6:$B$65,2,0)&amp;"、"&amp;VLOOKUP(G270,'附件一之1-開班數'!$A$6:$B$65,2,0),IF(COUNT(E270:I270)=4,VLOOKUP(E270,'附件一之1-開班數'!$A$6:$B$65,2,0)&amp;"、"&amp;VLOOKUP(F270,'附件一之1-開班數'!$A$6:$B$65,2,0)&amp;"、"&amp;VLOOKUP(G270,'附件一之1-開班數'!$A$6:$B$65,2,0)&amp;"、"&amp;VLOOKUP(H270,'附件一之1-開班數'!$A$6:$B$65,2,0),IF(COUNT(E270:I270)=5,VLOOKUP(E270,'附件一之1-開班數'!$A$6:$B$65,2,0)&amp;"、"&amp;VLOOKUP(F270,'附件一之1-開班數'!$A$6:$B$65,2,0)&amp;"、"&amp;VLOOKUP(G270,'附件一之1-開班數'!$A$6:$B$65,2,0)&amp;"、"&amp;VLOOKUP(H270,'附件一之1-開班數'!$A$6:$B$65,2,0)&amp;"、"&amp;VLOOKUP(I270,'附件一之1-開班數'!$A$6:$B$65,2,0),IF(D270="","","學生無班級"))))))),"有班級不存在,或跳格輸入")</f>
        <v/>
      </c>
      <c r="K270" s="16"/>
      <c r="L270" s="16"/>
      <c r="M270" s="16"/>
      <c r="N270" s="16"/>
      <c r="O270" s="16"/>
      <c r="P270" s="16"/>
      <c r="Q270" s="16"/>
      <c r="R270" s="16"/>
      <c r="S270" s="145">
        <f t="shared" si="27"/>
        <v>1</v>
      </c>
      <c r="T270" s="145">
        <f t="shared" si="28"/>
        <v>1</v>
      </c>
      <c r="U270" s="10">
        <f t="shared" si="26"/>
        <v>1</v>
      </c>
      <c r="V270" s="10">
        <f t="shared" si="29"/>
        <v>1</v>
      </c>
      <c r="W270" s="10">
        <f t="shared" si="30"/>
        <v>3</v>
      </c>
    </row>
    <row r="271" spans="1:23">
      <c r="A271" s="149" t="str">
        <f t="shared" si="25"/>
        <v/>
      </c>
      <c r="B271" s="16"/>
      <c r="C271" s="16"/>
      <c r="D271" s="16"/>
      <c r="E271" s="16"/>
      <c r="F271" s="16"/>
      <c r="G271" s="16"/>
      <c r="H271" s="16"/>
      <c r="I271" s="16"/>
      <c r="J271" s="150" t="str">
        <f>IFERROR(IF(COUNTIF(E271:I271,E271)+COUNTIF(E271:I271,F271)+COUNTIF(E271:I271,G271)+COUNTIF(E271:I271,H271)+COUNTIF(E271:I271,I271)-COUNT(E271:I271)&lt;&gt;0,"學生班級重複",IF(COUNT(E271:I271)=1,VLOOKUP(E271,'附件一之1-開班數'!$A$6:$B$65,2,0),IF(COUNT(E271:I271)=2,VLOOKUP(E271,'附件一之1-開班數'!$A$6:$B$65,2,0)&amp;"、"&amp;VLOOKUP(F271,'附件一之1-開班數'!$A$6:$B$65,2,0),IF(COUNT(E271:I271)=3,VLOOKUP(E271,'附件一之1-開班數'!$A$6:$B$65,2,0)&amp;"、"&amp;VLOOKUP(F271,'附件一之1-開班數'!$A$6:$B$65,2,0)&amp;"、"&amp;VLOOKUP(G271,'附件一之1-開班數'!$A$6:$B$65,2,0),IF(COUNT(E271:I271)=4,VLOOKUP(E271,'附件一之1-開班數'!$A$6:$B$65,2,0)&amp;"、"&amp;VLOOKUP(F271,'附件一之1-開班數'!$A$6:$B$65,2,0)&amp;"、"&amp;VLOOKUP(G271,'附件一之1-開班數'!$A$6:$B$65,2,0)&amp;"、"&amp;VLOOKUP(H271,'附件一之1-開班數'!$A$6:$B$65,2,0),IF(COUNT(E271:I271)=5,VLOOKUP(E271,'附件一之1-開班數'!$A$6:$B$65,2,0)&amp;"、"&amp;VLOOKUP(F271,'附件一之1-開班數'!$A$6:$B$65,2,0)&amp;"、"&amp;VLOOKUP(G271,'附件一之1-開班數'!$A$6:$B$65,2,0)&amp;"、"&amp;VLOOKUP(H271,'附件一之1-開班數'!$A$6:$B$65,2,0)&amp;"、"&amp;VLOOKUP(I271,'附件一之1-開班數'!$A$6:$B$65,2,0),IF(D271="","","學生無班級"))))))),"有班級不存在,或跳格輸入")</f>
        <v/>
      </c>
      <c r="K271" s="16"/>
      <c r="L271" s="16"/>
      <c r="M271" s="16"/>
      <c r="N271" s="16"/>
      <c r="O271" s="16"/>
      <c r="P271" s="16"/>
      <c r="Q271" s="16"/>
      <c r="R271" s="16"/>
      <c r="S271" s="145">
        <f t="shared" si="27"/>
        <v>1</v>
      </c>
      <c r="T271" s="145">
        <f t="shared" si="28"/>
        <v>1</v>
      </c>
      <c r="U271" s="10">
        <f t="shared" si="26"/>
        <v>1</v>
      </c>
      <c r="V271" s="10">
        <f t="shared" si="29"/>
        <v>1</v>
      </c>
      <c r="W271" s="10">
        <f t="shared" si="30"/>
        <v>3</v>
      </c>
    </row>
    <row r="272" spans="1:23">
      <c r="A272" s="149" t="str">
        <f t="shared" si="25"/>
        <v/>
      </c>
      <c r="B272" s="16"/>
      <c r="C272" s="16"/>
      <c r="D272" s="16"/>
      <c r="E272" s="16"/>
      <c r="F272" s="16"/>
      <c r="G272" s="16"/>
      <c r="H272" s="16"/>
      <c r="I272" s="16"/>
      <c r="J272" s="150" t="str">
        <f>IFERROR(IF(COUNTIF(E272:I272,E272)+COUNTIF(E272:I272,F272)+COUNTIF(E272:I272,G272)+COUNTIF(E272:I272,H272)+COUNTIF(E272:I272,I272)-COUNT(E272:I272)&lt;&gt;0,"學生班級重複",IF(COUNT(E272:I272)=1,VLOOKUP(E272,'附件一之1-開班數'!$A$6:$B$65,2,0),IF(COUNT(E272:I272)=2,VLOOKUP(E272,'附件一之1-開班數'!$A$6:$B$65,2,0)&amp;"、"&amp;VLOOKUP(F272,'附件一之1-開班數'!$A$6:$B$65,2,0),IF(COUNT(E272:I272)=3,VLOOKUP(E272,'附件一之1-開班數'!$A$6:$B$65,2,0)&amp;"、"&amp;VLOOKUP(F272,'附件一之1-開班數'!$A$6:$B$65,2,0)&amp;"、"&amp;VLOOKUP(G272,'附件一之1-開班數'!$A$6:$B$65,2,0),IF(COUNT(E272:I272)=4,VLOOKUP(E272,'附件一之1-開班數'!$A$6:$B$65,2,0)&amp;"、"&amp;VLOOKUP(F272,'附件一之1-開班數'!$A$6:$B$65,2,0)&amp;"、"&amp;VLOOKUP(G272,'附件一之1-開班數'!$A$6:$B$65,2,0)&amp;"、"&amp;VLOOKUP(H272,'附件一之1-開班數'!$A$6:$B$65,2,0),IF(COUNT(E272:I272)=5,VLOOKUP(E272,'附件一之1-開班數'!$A$6:$B$65,2,0)&amp;"、"&amp;VLOOKUP(F272,'附件一之1-開班數'!$A$6:$B$65,2,0)&amp;"、"&amp;VLOOKUP(G272,'附件一之1-開班數'!$A$6:$B$65,2,0)&amp;"、"&amp;VLOOKUP(H272,'附件一之1-開班數'!$A$6:$B$65,2,0)&amp;"、"&amp;VLOOKUP(I272,'附件一之1-開班數'!$A$6:$B$65,2,0),IF(D272="","","學生無班級"))))))),"有班級不存在,或跳格輸入")</f>
        <v/>
      </c>
      <c r="K272" s="16"/>
      <c r="L272" s="16"/>
      <c r="M272" s="16"/>
      <c r="N272" s="16"/>
      <c r="O272" s="16"/>
      <c r="P272" s="16"/>
      <c r="Q272" s="16"/>
      <c r="R272" s="16"/>
      <c r="S272" s="145">
        <f t="shared" si="27"/>
        <v>1</v>
      </c>
      <c r="T272" s="145">
        <f t="shared" si="28"/>
        <v>1</v>
      </c>
      <c r="U272" s="10">
        <f t="shared" si="26"/>
        <v>1</v>
      </c>
      <c r="V272" s="10">
        <f t="shared" si="29"/>
        <v>1</v>
      </c>
      <c r="W272" s="10">
        <f t="shared" si="30"/>
        <v>3</v>
      </c>
    </row>
    <row r="273" spans="1:23">
      <c r="A273" s="149" t="str">
        <f t="shared" si="25"/>
        <v/>
      </c>
      <c r="B273" s="16"/>
      <c r="C273" s="16"/>
      <c r="D273" s="16"/>
      <c r="E273" s="16"/>
      <c r="F273" s="16"/>
      <c r="G273" s="16"/>
      <c r="H273" s="16"/>
      <c r="I273" s="16"/>
      <c r="J273" s="150" t="str">
        <f>IFERROR(IF(COUNTIF(E273:I273,E273)+COUNTIF(E273:I273,F273)+COUNTIF(E273:I273,G273)+COUNTIF(E273:I273,H273)+COUNTIF(E273:I273,I273)-COUNT(E273:I273)&lt;&gt;0,"學生班級重複",IF(COUNT(E273:I273)=1,VLOOKUP(E273,'附件一之1-開班數'!$A$6:$B$65,2,0),IF(COUNT(E273:I273)=2,VLOOKUP(E273,'附件一之1-開班數'!$A$6:$B$65,2,0)&amp;"、"&amp;VLOOKUP(F273,'附件一之1-開班數'!$A$6:$B$65,2,0),IF(COUNT(E273:I273)=3,VLOOKUP(E273,'附件一之1-開班數'!$A$6:$B$65,2,0)&amp;"、"&amp;VLOOKUP(F273,'附件一之1-開班數'!$A$6:$B$65,2,0)&amp;"、"&amp;VLOOKUP(G273,'附件一之1-開班數'!$A$6:$B$65,2,0),IF(COUNT(E273:I273)=4,VLOOKUP(E273,'附件一之1-開班數'!$A$6:$B$65,2,0)&amp;"、"&amp;VLOOKUP(F273,'附件一之1-開班數'!$A$6:$B$65,2,0)&amp;"、"&amp;VLOOKUP(G273,'附件一之1-開班數'!$A$6:$B$65,2,0)&amp;"、"&amp;VLOOKUP(H273,'附件一之1-開班數'!$A$6:$B$65,2,0),IF(COUNT(E273:I273)=5,VLOOKUP(E273,'附件一之1-開班數'!$A$6:$B$65,2,0)&amp;"、"&amp;VLOOKUP(F273,'附件一之1-開班數'!$A$6:$B$65,2,0)&amp;"、"&amp;VLOOKUP(G273,'附件一之1-開班數'!$A$6:$B$65,2,0)&amp;"、"&amp;VLOOKUP(H273,'附件一之1-開班數'!$A$6:$B$65,2,0)&amp;"、"&amp;VLOOKUP(I273,'附件一之1-開班數'!$A$6:$B$65,2,0),IF(D273="","","學生無班級"))))))),"有班級不存在,或跳格輸入")</f>
        <v/>
      </c>
      <c r="K273" s="16"/>
      <c r="L273" s="16"/>
      <c r="M273" s="16"/>
      <c r="N273" s="16"/>
      <c r="O273" s="16"/>
      <c r="P273" s="16"/>
      <c r="Q273" s="16"/>
      <c r="R273" s="16"/>
      <c r="S273" s="145">
        <f t="shared" si="27"/>
        <v>1</v>
      </c>
      <c r="T273" s="145">
        <f t="shared" si="28"/>
        <v>1</v>
      </c>
      <c r="U273" s="10">
        <f t="shared" si="26"/>
        <v>1</v>
      </c>
      <c r="V273" s="10">
        <f t="shared" si="29"/>
        <v>1</v>
      </c>
      <c r="W273" s="10">
        <f t="shared" si="30"/>
        <v>3</v>
      </c>
    </row>
    <row r="274" spans="1:23">
      <c r="A274" s="149" t="str">
        <f t="shared" si="25"/>
        <v/>
      </c>
      <c r="B274" s="16"/>
      <c r="C274" s="16"/>
      <c r="D274" s="16"/>
      <c r="E274" s="16"/>
      <c r="F274" s="16"/>
      <c r="G274" s="16"/>
      <c r="H274" s="16"/>
      <c r="I274" s="16"/>
      <c r="J274" s="150" t="str">
        <f>IFERROR(IF(COUNTIF(E274:I274,E274)+COUNTIF(E274:I274,F274)+COUNTIF(E274:I274,G274)+COUNTIF(E274:I274,H274)+COUNTIF(E274:I274,I274)-COUNT(E274:I274)&lt;&gt;0,"學生班級重複",IF(COUNT(E274:I274)=1,VLOOKUP(E274,'附件一之1-開班數'!$A$6:$B$65,2,0),IF(COUNT(E274:I274)=2,VLOOKUP(E274,'附件一之1-開班數'!$A$6:$B$65,2,0)&amp;"、"&amp;VLOOKUP(F274,'附件一之1-開班數'!$A$6:$B$65,2,0),IF(COUNT(E274:I274)=3,VLOOKUP(E274,'附件一之1-開班數'!$A$6:$B$65,2,0)&amp;"、"&amp;VLOOKUP(F274,'附件一之1-開班數'!$A$6:$B$65,2,0)&amp;"、"&amp;VLOOKUP(G274,'附件一之1-開班數'!$A$6:$B$65,2,0),IF(COUNT(E274:I274)=4,VLOOKUP(E274,'附件一之1-開班數'!$A$6:$B$65,2,0)&amp;"、"&amp;VLOOKUP(F274,'附件一之1-開班數'!$A$6:$B$65,2,0)&amp;"、"&amp;VLOOKUP(G274,'附件一之1-開班數'!$A$6:$B$65,2,0)&amp;"、"&amp;VLOOKUP(H274,'附件一之1-開班數'!$A$6:$B$65,2,0),IF(COUNT(E274:I274)=5,VLOOKUP(E274,'附件一之1-開班數'!$A$6:$B$65,2,0)&amp;"、"&amp;VLOOKUP(F274,'附件一之1-開班數'!$A$6:$B$65,2,0)&amp;"、"&amp;VLOOKUP(G274,'附件一之1-開班數'!$A$6:$B$65,2,0)&amp;"、"&amp;VLOOKUP(H274,'附件一之1-開班數'!$A$6:$B$65,2,0)&amp;"、"&amp;VLOOKUP(I274,'附件一之1-開班數'!$A$6:$B$65,2,0),IF(D274="","","學生無班級"))))))),"有班級不存在,或跳格輸入")</f>
        <v/>
      </c>
      <c r="K274" s="16"/>
      <c r="L274" s="16"/>
      <c r="M274" s="16"/>
      <c r="N274" s="16"/>
      <c r="O274" s="16"/>
      <c r="P274" s="16"/>
      <c r="Q274" s="16"/>
      <c r="R274" s="16"/>
      <c r="S274" s="145">
        <f t="shared" si="27"/>
        <v>1</v>
      </c>
      <c r="T274" s="145">
        <f t="shared" si="28"/>
        <v>1</v>
      </c>
      <c r="U274" s="10">
        <f t="shared" si="26"/>
        <v>1</v>
      </c>
      <c r="V274" s="10">
        <f t="shared" si="29"/>
        <v>1</v>
      </c>
      <c r="W274" s="10">
        <f t="shared" si="30"/>
        <v>3</v>
      </c>
    </row>
    <row r="275" spans="1:23">
      <c r="A275" s="149" t="str">
        <f t="shared" si="25"/>
        <v/>
      </c>
      <c r="B275" s="16"/>
      <c r="C275" s="16"/>
      <c r="D275" s="16"/>
      <c r="E275" s="16"/>
      <c r="F275" s="16"/>
      <c r="G275" s="16"/>
      <c r="H275" s="16"/>
      <c r="I275" s="16"/>
      <c r="J275" s="150" t="str">
        <f>IFERROR(IF(COUNTIF(E275:I275,E275)+COUNTIF(E275:I275,F275)+COUNTIF(E275:I275,G275)+COUNTIF(E275:I275,H275)+COUNTIF(E275:I275,I275)-COUNT(E275:I275)&lt;&gt;0,"學生班級重複",IF(COUNT(E275:I275)=1,VLOOKUP(E275,'附件一之1-開班數'!$A$6:$B$65,2,0),IF(COUNT(E275:I275)=2,VLOOKUP(E275,'附件一之1-開班數'!$A$6:$B$65,2,0)&amp;"、"&amp;VLOOKUP(F275,'附件一之1-開班數'!$A$6:$B$65,2,0),IF(COUNT(E275:I275)=3,VLOOKUP(E275,'附件一之1-開班數'!$A$6:$B$65,2,0)&amp;"、"&amp;VLOOKUP(F275,'附件一之1-開班數'!$A$6:$B$65,2,0)&amp;"、"&amp;VLOOKUP(G275,'附件一之1-開班數'!$A$6:$B$65,2,0),IF(COUNT(E275:I275)=4,VLOOKUP(E275,'附件一之1-開班數'!$A$6:$B$65,2,0)&amp;"、"&amp;VLOOKUP(F275,'附件一之1-開班數'!$A$6:$B$65,2,0)&amp;"、"&amp;VLOOKUP(G275,'附件一之1-開班數'!$A$6:$B$65,2,0)&amp;"、"&amp;VLOOKUP(H275,'附件一之1-開班數'!$A$6:$B$65,2,0),IF(COUNT(E275:I275)=5,VLOOKUP(E275,'附件一之1-開班數'!$A$6:$B$65,2,0)&amp;"、"&amp;VLOOKUP(F275,'附件一之1-開班數'!$A$6:$B$65,2,0)&amp;"、"&amp;VLOOKUP(G275,'附件一之1-開班數'!$A$6:$B$65,2,0)&amp;"、"&amp;VLOOKUP(H275,'附件一之1-開班數'!$A$6:$B$65,2,0)&amp;"、"&amp;VLOOKUP(I275,'附件一之1-開班數'!$A$6:$B$65,2,0),IF(D275="","","學生無班級"))))))),"有班級不存在,或跳格輸入")</f>
        <v/>
      </c>
      <c r="K275" s="16"/>
      <c r="L275" s="16"/>
      <c r="M275" s="16"/>
      <c r="N275" s="16"/>
      <c r="O275" s="16"/>
      <c r="P275" s="16"/>
      <c r="Q275" s="16"/>
      <c r="R275" s="16"/>
      <c r="S275" s="145">
        <f t="shared" si="27"/>
        <v>1</v>
      </c>
      <c r="T275" s="145">
        <f t="shared" si="28"/>
        <v>1</v>
      </c>
      <c r="U275" s="10">
        <f t="shared" si="26"/>
        <v>1</v>
      </c>
      <c r="V275" s="10">
        <f t="shared" si="29"/>
        <v>1</v>
      </c>
      <c r="W275" s="10">
        <f t="shared" si="30"/>
        <v>3</v>
      </c>
    </row>
    <row r="276" spans="1:23">
      <c r="A276" s="149" t="str">
        <f t="shared" si="25"/>
        <v/>
      </c>
      <c r="B276" s="16"/>
      <c r="C276" s="16"/>
      <c r="D276" s="16"/>
      <c r="E276" s="16"/>
      <c r="F276" s="16"/>
      <c r="G276" s="16"/>
      <c r="H276" s="16"/>
      <c r="I276" s="16"/>
      <c r="J276" s="150" t="str">
        <f>IFERROR(IF(COUNTIF(E276:I276,E276)+COUNTIF(E276:I276,F276)+COUNTIF(E276:I276,G276)+COUNTIF(E276:I276,H276)+COUNTIF(E276:I276,I276)-COUNT(E276:I276)&lt;&gt;0,"學生班級重複",IF(COUNT(E276:I276)=1,VLOOKUP(E276,'附件一之1-開班數'!$A$6:$B$65,2,0),IF(COUNT(E276:I276)=2,VLOOKUP(E276,'附件一之1-開班數'!$A$6:$B$65,2,0)&amp;"、"&amp;VLOOKUP(F276,'附件一之1-開班數'!$A$6:$B$65,2,0),IF(COUNT(E276:I276)=3,VLOOKUP(E276,'附件一之1-開班數'!$A$6:$B$65,2,0)&amp;"、"&amp;VLOOKUP(F276,'附件一之1-開班數'!$A$6:$B$65,2,0)&amp;"、"&amp;VLOOKUP(G276,'附件一之1-開班數'!$A$6:$B$65,2,0),IF(COUNT(E276:I276)=4,VLOOKUP(E276,'附件一之1-開班數'!$A$6:$B$65,2,0)&amp;"、"&amp;VLOOKUP(F276,'附件一之1-開班數'!$A$6:$B$65,2,0)&amp;"、"&amp;VLOOKUP(G276,'附件一之1-開班數'!$A$6:$B$65,2,0)&amp;"、"&amp;VLOOKUP(H276,'附件一之1-開班數'!$A$6:$B$65,2,0),IF(COUNT(E276:I276)=5,VLOOKUP(E276,'附件一之1-開班數'!$A$6:$B$65,2,0)&amp;"、"&amp;VLOOKUP(F276,'附件一之1-開班數'!$A$6:$B$65,2,0)&amp;"、"&amp;VLOOKUP(G276,'附件一之1-開班數'!$A$6:$B$65,2,0)&amp;"、"&amp;VLOOKUP(H276,'附件一之1-開班數'!$A$6:$B$65,2,0)&amp;"、"&amp;VLOOKUP(I276,'附件一之1-開班數'!$A$6:$B$65,2,0),IF(D276="","","學生無班級"))))))),"有班級不存在,或跳格輸入")</f>
        <v/>
      </c>
      <c r="K276" s="16"/>
      <c r="L276" s="16"/>
      <c r="M276" s="16"/>
      <c r="N276" s="16"/>
      <c r="O276" s="16"/>
      <c r="P276" s="16"/>
      <c r="Q276" s="16"/>
      <c r="R276" s="16"/>
      <c r="S276" s="145">
        <f t="shared" si="27"/>
        <v>1</v>
      </c>
      <c r="T276" s="145">
        <f t="shared" si="28"/>
        <v>1</v>
      </c>
      <c r="U276" s="10">
        <f t="shared" si="26"/>
        <v>1</v>
      </c>
      <c r="V276" s="10">
        <f t="shared" si="29"/>
        <v>1</v>
      </c>
      <c r="W276" s="10">
        <f t="shared" si="30"/>
        <v>3</v>
      </c>
    </row>
    <row r="277" spans="1:23">
      <c r="A277" s="149" t="str">
        <f t="shared" si="25"/>
        <v/>
      </c>
      <c r="B277" s="16"/>
      <c r="C277" s="16"/>
      <c r="D277" s="16"/>
      <c r="E277" s="16"/>
      <c r="F277" s="16"/>
      <c r="G277" s="16"/>
      <c r="H277" s="16"/>
      <c r="I277" s="16"/>
      <c r="J277" s="150" t="str">
        <f>IFERROR(IF(COUNTIF(E277:I277,E277)+COUNTIF(E277:I277,F277)+COUNTIF(E277:I277,G277)+COUNTIF(E277:I277,H277)+COUNTIF(E277:I277,I277)-COUNT(E277:I277)&lt;&gt;0,"學生班級重複",IF(COUNT(E277:I277)=1,VLOOKUP(E277,'附件一之1-開班數'!$A$6:$B$65,2,0),IF(COUNT(E277:I277)=2,VLOOKUP(E277,'附件一之1-開班數'!$A$6:$B$65,2,0)&amp;"、"&amp;VLOOKUP(F277,'附件一之1-開班數'!$A$6:$B$65,2,0),IF(COUNT(E277:I277)=3,VLOOKUP(E277,'附件一之1-開班數'!$A$6:$B$65,2,0)&amp;"、"&amp;VLOOKUP(F277,'附件一之1-開班數'!$A$6:$B$65,2,0)&amp;"、"&amp;VLOOKUP(G277,'附件一之1-開班數'!$A$6:$B$65,2,0),IF(COUNT(E277:I277)=4,VLOOKUP(E277,'附件一之1-開班數'!$A$6:$B$65,2,0)&amp;"、"&amp;VLOOKUP(F277,'附件一之1-開班數'!$A$6:$B$65,2,0)&amp;"、"&amp;VLOOKUP(G277,'附件一之1-開班數'!$A$6:$B$65,2,0)&amp;"、"&amp;VLOOKUP(H277,'附件一之1-開班數'!$A$6:$B$65,2,0),IF(COUNT(E277:I277)=5,VLOOKUP(E277,'附件一之1-開班數'!$A$6:$B$65,2,0)&amp;"、"&amp;VLOOKUP(F277,'附件一之1-開班數'!$A$6:$B$65,2,0)&amp;"、"&amp;VLOOKUP(G277,'附件一之1-開班數'!$A$6:$B$65,2,0)&amp;"、"&amp;VLOOKUP(H277,'附件一之1-開班數'!$A$6:$B$65,2,0)&amp;"、"&amp;VLOOKUP(I277,'附件一之1-開班數'!$A$6:$B$65,2,0),IF(D277="","","學生無班級"))))))),"有班級不存在,或跳格輸入")</f>
        <v/>
      </c>
      <c r="K277" s="16"/>
      <c r="L277" s="16"/>
      <c r="M277" s="16"/>
      <c r="N277" s="16"/>
      <c r="O277" s="16"/>
      <c r="P277" s="16"/>
      <c r="Q277" s="16"/>
      <c r="R277" s="16"/>
      <c r="S277" s="145">
        <f t="shared" si="27"/>
        <v>1</v>
      </c>
      <c r="T277" s="145">
        <f t="shared" si="28"/>
        <v>1</v>
      </c>
      <c r="U277" s="10">
        <f t="shared" si="26"/>
        <v>1</v>
      </c>
      <c r="V277" s="10">
        <f t="shared" si="29"/>
        <v>1</v>
      </c>
      <c r="W277" s="10">
        <f t="shared" si="30"/>
        <v>3</v>
      </c>
    </row>
    <row r="278" spans="1:23">
      <c r="A278" s="149" t="str">
        <f t="shared" si="25"/>
        <v/>
      </c>
      <c r="B278" s="16"/>
      <c r="C278" s="16"/>
      <c r="D278" s="16"/>
      <c r="E278" s="16"/>
      <c r="F278" s="16"/>
      <c r="G278" s="16"/>
      <c r="H278" s="16"/>
      <c r="I278" s="16"/>
      <c r="J278" s="150" t="str">
        <f>IFERROR(IF(COUNTIF(E278:I278,E278)+COUNTIF(E278:I278,F278)+COUNTIF(E278:I278,G278)+COUNTIF(E278:I278,H278)+COUNTIF(E278:I278,I278)-COUNT(E278:I278)&lt;&gt;0,"學生班級重複",IF(COUNT(E278:I278)=1,VLOOKUP(E278,'附件一之1-開班數'!$A$6:$B$65,2,0),IF(COUNT(E278:I278)=2,VLOOKUP(E278,'附件一之1-開班數'!$A$6:$B$65,2,0)&amp;"、"&amp;VLOOKUP(F278,'附件一之1-開班數'!$A$6:$B$65,2,0),IF(COUNT(E278:I278)=3,VLOOKUP(E278,'附件一之1-開班數'!$A$6:$B$65,2,0)&amp;"、"&amp;VLOOKUP(F278,'附件一之1-開班數'!$A$6:$B$65,2,0)&amp;"、"&amp;VLOOKUP(G278,'附件一之1-開班數'!$A$6:$B$65,2,0),IF(COUNT(E278:I278)=4,VLOOKUP(E278,'附件一之1-開班數'!$A$6:$B$65,2,0)&amp;"、"&amp;VLOOKUP(F278,'附件一之1-開班數'!$A$6:$B$65,2,0)&amp;"、"&amp;VLOOKUP(G278,'附件一之1-開班數'!$A$6:$B$65,2,0)&amp;"、"&amp;VLOOKUP(H278,'附件一之1-開班數'!$A$6:$B$65,2,0),IF(COUNT(E278:I278)=5,VLOOKUP(E278,'附件一之1-開班數'!$A$6:$B$65,2,0)&amp;"、"&amp;VLOOKUP(F278,'附件一之1-開班數'!$A$6:$B$65,2,0)&amp;"、"&amp;VLOOKUP(G278,'附件一之1-開班數'!$A$6:$B$65,2,0)&amp;"、"&amp;VLOOKUP(H278,'附件一之1-開班數'!$A$6:$B$65,2,0)&amp;"、"&amp;VLOOKUP(I278,'附件一之1-開班數'!$A$6:$B$65,2,0),IF(D278="","","學生無班級"))))))),"有班級不存在,或跳格輸入")</f>
        <v/>
      </c>
      <c r="K278" s="16"/>
      <c r="L278" s="16"/>
      <c r="M278" s="16"/>
      <c r="N278" s="16"/>
      <c r="O278" s="16"/>
      <c r="P278" s="16"/>
      <c r="Q278" s="16"/>
      <c r="R278" s="16"/>
      <c r="S278" s="145">
        <f t="shared" si="27"/>
        <v>1</v>
      </c>
      <c r="T278" s="145">
        <f t="shared" si="28"/>
        <v>1</v>
      </c>
      <c r="U278" s="10">
        <f t="shared" si="26"/>
        <v>1</v>
      </c>
      <c r="V278" s="10">
        <f t="shared" si="29"/>
        <v>1</v>
      </c>
      <c r="W278" s="10">
        <f t="shared" si="30"/>
        <v>3</v>
      </c>
    </row>
    <row r="279" spans="1:23">
      <c r="A279" s="149" t="str">
        <f t="shared" si="25"/>
        <v/>
      </c>
      <c r="B279" s="16"/>
      <c r="C279" s="16"/>
      <c r="D279" s="16"/>
      <c r="E279" s="16"/>
      <c r="F279" s="16"/>
      <c r="G279" s="16"/>
      <c r="H279" s="16"/>
      <c r="I279" s="16"/>
      <c r="J279" s="150" t="str">
        <f>IFERROR(IF(COUNTIF(E279:I279,E279)+COUNTIF(E279:I279,F279)+COUNTIF(E279:I279,G279)+COUNTIF(E279:I279,H279)+COUNTIF(E279:I279,I279)-COUNT(E279:I279)&lt;&gt;0,"學生班級重複",IF(COUNT(E279:I279)=1,VLOOKUP(E279,'附件一之1-開班數'!$A$6:$B$65,2,0),IF(COUNT(E279:I279)=2,VLOOKUP(E279,'附件一之1-開班數'!$A$6:$B$65,2,0)&amp;"、"&amp;VLOOKUP(F279,'附件一之1-開班數'!$A$6:$B$65,2,0),IF(COUNT(E279:I279)=3,VLOOKUP(E279,'附件一之1-開班數'!$A$6:$B$65,2,0)&amp;"、"&amp;VLOOKUP(F279,'附件一之1-開班數'!$A$6:$B$65,2,0)&amp;"、"&amp;VLOOKUP(G279,'附件一之1-開班數'!$A$6:$B$65,2,0),IF(COUNT(E279:I279)=4,VLOOKUP(E279,'附件一之1-開班數'!$A$6:$B$65,2,0)&amp;"、"&amp;VLOOKUP(F279,'附件一之1-開班數'!$A$6:$B$65,2,0)&amp;"、"&amp;VLOOKUP(G279,'附件一之1-開班數'!$A$6:$B$65,2,0)&amp;"、"&amp;VLOOKUP(H279,'附件一之1-開班數'!$A$6:$B$65,2,0),IF(COUNT(E279:I279)=5,VLOOKUP(E279,'附件一之1-開班數'!$A$6:$B$65,2,0)&amp;"、"&amp;VLOOKUP(F279,'附件一之1-開班數'!$A$6:$B$65,2,0)&amp;"、"&amp;VLOOKUP(G279,'附件一之1-開班數'!$A$6:$B$65,2,0)&amp;"、"&amp;VLOOKUP(H279,'附件一之1-開班數'!$A$6:$B$65,2,0)&amp;"、"&amp;VLOOKUP(I279,'附件一之1-開班數'!$A$6:$B$65,2,0),IF(D279="","","學生無班級"))))))),"有班級不存在,或跳格輸入")</f>
        <v/>
      </c>
      <c r="K279" s="16"/>
      <c r="L279" s="16"/>
      <c r="M279" s="16"/>
      <c r="N279" s="16"/>
      <c r="O279" s="16"/>
      <c r="P279" s="16"/>
      <c r="Q279" s="16"/>
      <c r="R279" s="16"/>
      <c r="S279" s="145">
        <f t="shared" si="27"/>
        <v>1</v>
      </c>
      <c r="T279" s="145">
        <f t="shared" si="28"/>
        <v>1</v>
      </c>
      <c r="U279" s="10">
        <f t="shared" si="26"/>
        <v>1</v>
      </c>
      <c r="V279" s="10">
        <f t="shared" si="29"/>
        <v>1</v>
      </c>
      <c r="W279" s="10">
        <f t="shared" si="30"/>
        <v>3</v>
      </c>
    </row>
    <row r="280" spans="1:23">
      <c r="A280" s="149" t="str">
        <f t="shared" si="25"/>
        <v/>
      </c>
      <c r="B280" s="16"/>
      <c r="C280" s="16"/>
      <c r="D280" s="16"/>
      <c r="E280" s="16"/>
      <c r="F280" s="16"/>
      <c r="G280" s="16"/>
      <c r="H280" s="16"/>
      <c r="I280" s="16"/>
      <c r="J280" s="150" t="str">
        <f>IFERROR(IF(COUNTIF(E280:I280,E280)+COUNTIF(E280:I280,F280)+COUNTIF(E280:I280,G280)+COUNTIF(E280:I280,H280)+COUNTIF(E280:I280,I280)-COUNT(E280:I280)&lt;&gt;0,"學生班級重複",IF(COUNT(E280:I280)=1,VLOOKUP(E280,'附件一之1-開班數'!$A$6:$B$65,2,0),IF(COUNT(E280:I280)=2,VLOOKUP(E280,'附件一之1-開班數'!$A$6:$B$65,2,0)&amp;"、"&amp;VLOOKUP(F280,'附件一之1-開班數'!$A$6:$B$65,2,0),IF(COUNT(E280:I280)=3,VLOOKUP(E280,'附件一之1-開班數'!$A$6:$B$65,2,0)&amp;"、"&amp;VLOOKUP(F280,'附件一之1-開班數'!$A$6:$B$65,2,0)&amp;"、"&amp;VLOOKUP(G280,'附件一之1-開班數'!$A$6:$B$65,2,0),IF(COUNT(E280:I280)=4,VLOOKUP(E280,'附件一之1-開班數'!$A$6:$B$65,2,0)&amp;"、"&amp;VLOOKUP(F280,'附件一之1-開班數'!$A$6:$B$65,2,0)&amp;"、"&amp;VLOOKUP(G280,'附件一之1-開班數'!$A$6:$B$65,2,0)&amp;"、"&amp;VLOOKUP(H280,'附件一之1-開班數'!$A$6:$B$65,2,0),IF(COUNT(E280:I280)=5,VLOOKUP(E280,'附件一之1-開班數'!$A$6:$B$65,2,0)&amp;"、"&amp;VLOOKUP(F280,'附件一之1-開班數'!$A$6:$B$65,2,0)&amp;"、"&amp;VLOOKUP(G280,'附件一之1-開班數'!$A$6:$B$65,2,0)&amp;"、"&amp;VLOOKUP(H280,'附件一之1-開班數'!$A$6:$B$65,2,0)&amp;"、"&amp;VLOOKUP(I280,'附件一之1-開班數'!$A$6:$B$65,2,0),IF(D280="","","學生無班級"))))))),"有班級不存在,或跳格輸入")</f>
        <v/>
      </c>
      <c r="K280" s="16"/>
      <c r="L280" s="16"/>
      <c r="M280" s="16"/>
      <c r="N280" s="16"/>
      <c r="O280" s="16"/>
      <c r="P280" s="16"/>
      <c r="Q280" s="16"/>
      <c r="R280" s="16"/>
      <c r="S280" s="145">
        <f t="shared" si="27"/>
        <v>1</v>
      </c>
      <c r="T280" s="145">
        <f t="shared" si="28"/>
        <v>1</v>
      </c>
      <c r="U280" s="10">
        <f t="shared" si="26"/>
        <v>1</v>
      </c>
      <c r="V280" s="10">
        <f t="shared" si="29"/>
        <v>1</v>
      </c>
      <c r="W280" s="10">
        <f t="shared" si="30"/>
        <v>3</v>
      </c>
    </row>
    <row r="281" spans="1:23">
      <c r="A281" s="149" t="str">
        <f t="shared" si="25"/>
        <v/>
      </c>
      <c r="B281" s="16"/>
      <c r="C281" s="16"/>
      <c r="D281" s="16"/>
      <c r="E281" s="16"/>
      <c r="F281" s="16"/>
      <c r="G281" s="16"/>
      <c r="H281" s="16"/>
      <c r="I281" s="16"/>
      <c r="J281" s="150" t="str">
        <f>IFERROR(IF(COUNTIF(E281:I281,E281)+COUNTIF(E281:I281,F281)+COUNTIF(E281:I281,G281)+COUNTIF(E281:I281,H281)+COUNTIF(E281:I281,I281)-COUNT(E281:I281)&lt;&gt;0,"學生班級重複",IF(COUNT(E281:I281)=1,VLOOKUP(E281,'附件一之1-開班數'!$A$6:$B$65,2,0),IF(COUNT(E281:I281)=2,VLOOKUP(E281,'附件一之1-開班數'!$A$6:$B$65,2,0)&amp;"、"&amp;VLOOKUP(F281,'附件一之1-開班數'!$A$6:$B$65,2,0),IF(COUNT(E281:I281)=3,VLOOKUP(E281,'附件一之1-開班數'!$A$6:$B$65,2,0)&amp;"、"&amp;VLOOKUP(F281,'附件一之1-開班數'!$A$6:$B$65,2,0)&amp;"、"&amp;VLOOKUP(G281,'附件一之1-開班數'!$A$6:$B$65,2,0),IF(COUNT(E281:I281)=4,VLOOKUP(E281,'附件一之1-開班數'!$A$6:$B$65,2,0)&amp;"、"&amp;VLOOKUP(F281,'附件一之1-開班數'!$A$6:$B$65,2,0)&amp;"、"&amp;VLOOKUP(G281,'附件一之1-開班數'!$A$6:$B$65,2,0)&amp;"、"&amp;VLOOKUP(H281,'附件一之1-開班數'!$A$6:$B$65,2,0),IF(COUNT(E281:I281)=5,VLOOKUP(E281,'附件一之1-開班數'!$A$6:$B$65,2,0)&amp;"、"&amp;VLOOKUP(F281,'附件一之1-開班數'!$A$6:$B$65,2,0)&amp;"、"&amp;VLOOKUP(G281,'附件一之1-開班數'!$A$6:$B$65,2,0)&amp;"、"&amp;VLOOKUP(H281,'附件一之1-開班數'!$A$6:$B$65,2,0)&amp;"、"&amp;VLOOKUP(I281,'附件一之1-開班數'!$A$6:$B$65,2,0),IF(D281="","","學生無班級"))))))),"有班級不存在,或跳格輸入")</f>
        <v/>
      </c>
      <c r="K281" s="16"/>
      <c r="L281" s="16"/>
      <c r="M281" s="16"/>
      <c r="N281" s="16"/>
      <c r="O281" s="16"/>
      <c r="P281" s="16"/>
      <c r="Q281" s="16"/>
      <c r="R281" s="16"/>
      <c r="S281" s="145">
        <f t="shared" si="27"/>
        <v>1</v>
      </c>
      <c r="T281" s="145">
        <f t="shared" si="28"/>
        <v>1</v>
      </c>
      <c r="U281" s="10">
        <f t="shared" si="26"/>
        <v>1</v>
      </c>
      <c r="V281" s="10">
        <f t="shared" si="29"/>
        <v>1</v>
      </c>
      <c r="W281" s="10">
        <f t="shared" si="30"/>
        <v>3</v>
      </c>
    </row>
    <row r="282" spans="1:23">
      <c r="A282" s="149" t="str">
        <f t="shared" si="25"/>
        <v/>
      </c>
      <c r="B282" s="16"/>
      <c r="C282" s="16"/>
      <c r="D282" s="16"/>
      <c r="E282" s="16"/>
      <c r="F282" s="16"/>
      <c r="G282" s="16"/>
      <c r="H282" s="16"/>
      <c r="I282" s="16"/>
      <c r="J282" s="150" t="str">
        <f>IFERROR(IF(COUNTIF(E282:I282,E282)+COUNTIF(E282:I282,F282)+COUNTIF(E282:I282,G282)+COUNTIF(E282:I282,H282)+COUNTIF(E282:I282,I282)-COUNT(E282:I282)&lt;&gt;0,"學生班級重複",IF(COUNT(E282:I282)=1,VLOOKUP(E282,'附件一之1-開班數'!$A$6:$B$65,2,0),IF(COUNT(E282:I282)=2,VLOOKUP(E282,'附件一之1-開班數'!$A$6:$B$65,2,0)&amp;"、"&amp;VLOOKUP(F282,'附件一之1-開班數'!$A$6:$B$65,2,0),IF(COUNT(E282:I282)=3,VLOOKUP(E282,'附件一之1-開班數'!$A$6:$B$65,2,0)&amp;"、"&amp;VLOOKUP(F282,'附件一之1-開班數'!$A$6:$B$65,2,0)&amp;"、"&amp;VLOOKUP(G282,'附件一之1-開班數'!$A$6:$B$65,2,0),IF(COUNT(E282:I282)=4,VLOOKUP(E282,'附件一之1-開班數'!$A$6:$B$65,2,0)&amp;"、"&amp;VLOOKUP(F282,'附件一之1-開班數'!$A$6:$B$65,2,0)&amp;"、"&amp;VLOOKUP(G282,'附件一之1-開班數'!$A$6:$B$65,2,0)&amp;"、"&amp;VLOOKUP(H282,'附件一之1-開班數'!$A$6:$B$65,2,0),IF(COUNT(E282:I282)=5,VLOOKUP(E282,'附件一之1-開班數'!$A$6:$B$65,2,0)&amp;"、"&amp;VLOOKUP(F282,'附件一之1-開班數'!$A$6:$B$65,2,0)&amp;"、"&amp;VLOOKUP(G282,'附件一之1-開班數'!$A$6:$B$65,2,0)&amp;"、"&amp;VLOOKUP(H282,'附件一之1-開班數'!$A$6:$B$65,2,0)&amp;"、"&amp;VLOOKUP(I282,'附件一之1-開班數'!$A$6:$B$65,2,0),IF(D282="","","學生無班級"))))))),"有班級不存在,或跳格輸入")</f>
        <v/>
      </c>
      <c r="K282" s="16"/>
      <c r="L282" s="16"/>
      <c r="M282" s="16"/>
      <c r="N282" s="16"/>
      <c r="O282" s="16"/>
      <c r="P282" s="16"/>
      <c r="Q282" s="16"/>
      <c r="R282" s="16"/>
      <c r="S282" s="145">
        <f t="shared" si="27"/>
        <v>1</v>
      </c>
      <c r="T282" s="145">
        <f t="shared" si="28"/>
        <v>1</v>
      </c>
      <c r="U282" s="10">
        <f t="shared" si="26"/>
        <v>1</v>
      </c>
      <c r="V282" s="10">
        <f t="shared" si="29"/>
        <v>1</v>
      </c>
      <c r="W282" s="10">
        <f t="shared" si="30"/>
        <v>3</v>
      </c>
    </row>
    <row r="283" spans="1:23">
      <c r="A283" s="149" t="str">
        <f t="shared" si="25"/>
        <v/>
      </c>
      <c r="B283" s="16"/>
      <c r="C283" s="16"/>
      <c r="D283" s="16"/>
      <c r="E283" s="16"/>
      <c r="F283" s="16"/>
      <c r="G283" s="16"/>
      <c r="H283" s="16"/>
      <c r="I283" s="16"/>
      <c r="J283" s="150" t="str">
        <f>IFERROR(IF(COUNTIF(E283:I283,E283)+COUNTIF(E283:I283,F283)+COUNTIF(E283:I283,G283)+COUNTIF(E283:I283,H283)+COUNTIF(E283:I283,I283)-COUNT(E283:I283)&lt;&gt;0,"學生班級重複",IF(COUNT(E283:I283)=1,VLOOKUP(E283,'附件一之1-開班數'!$A$6:$B$65,2,0),IF(COUNT(E283:I283)=2,VLOOKUP(E283,'附件一之1-開班數'!$A$6:$B$65,2,0)&amp;"、"&amp;VLOOKUP(F283,'附件一之1-開班數'!$A$6:$B$65,2,0),IF(COUNT(E283:I283)=3,VLOOKUP(E283,'附件一之1-開班數'!$A$6:$B$65,2,0)&amp;"、"&amp;VLOOKUP(F283,'附件一之1-開班數'!$A$6:$B$65,2,0)&amp;"、"&amp;VLOOKUP(G283,'附件一之1-開班數'!$A$6:$B$65,2,0),IF(COUNT(E283:I283)=4,VLOOKUP(E283,'附件一之1-開班數'!$A$6:$B$65,2,0)&amp;"、"&amp;VLOOKUP(F283,'附件一之1-開班數'!$A$6:$B$65,2,0)&amp;"、"&amp;VLOOKUP(G283,'附件一之1-開班數'!$A$6:$B$65,2,0)&amp;"、"&amp;VLOOKUP(H283,'附件一之1-開班數'!$A$6:$B$65,2,0),IF(COUNT(E283:I283)=5,VLOOKUP(E283,'附件一之1-開班數'!$A$6:$B$65,2,0)&amp;"、"&amp;VLOOKUP(F283,'附件一之1-開班數'!$A$6:$B$65,2,0)&amp;"、"&amp;VLOOKUP(G283,'附件一之1-開班數'!$A$6:$B$65,2,0)&amp;"、"&amp;VLOOKUP(H283,'附件一之1-開班數'!$A$6:$B$65,2,0)&amp;"、"&amp;VLOOKUP(I283,'附件一之1-開班數'!$A$6:$B$65,2,0),IF(D283="","","學生無班級"))))))),"有班級不存在,或跳格輸入")</f>
        <v/>
      </c>
      <c r="K283" s="16"/>
      <c r="L283" s="16"/>
      <c r="M283" s="16"/>
      <c r="N283" s="16"/>
      <c r="O283" s="16"/>
      <c r="P283" s="16"/>
      <c r="Q283" s="16"/>
      <c r="R283" s="16"/>
      <c r="S283" s="145">
        <f t="shared" si="27"/>
        <v>1</v>
      </c>
      <c r="T283" s="145">
        <f t="shared" si="28"/>
        <v>1</v>
      </c>
      <c r="U283" s="10">
        <f t="shared" si="26"/>
        <v>1</v>
      </c>
      <c r="V283" s="10">
        <f t="shared" si="29"/>
        <v>1</v>
      </c>
      <c r="W283" s="10">
        <f t="shared" si="30"/>
        <v>3</v>
      </c>
    </row>
    <row r="284" spans="1:23">
      <c r="A284" s="149" t="str">
        <f t="shared" si="25"/>
        <v/>
      </c>
      <c r="B284" s="16"/>
      <c r="C284" s="16"/>
      <c r="D284" s="16"/>
      <c r="E284" s="16"/>
      <c r="F284" s="16"/>
      <c r="G284" s="16"/>
      <c r="H284" s="16"/>
      <c r="I284" s="16"/>
      <c r="J284" s="150" t="str">
        <f>IFERROR(IF(COUNTIF(E284:I284,E284)+COUNTIF(E284:I284,F284)+COUNTIF(E284:I284,G284)+COUNTIF(E284:I284,H284)+COUNTIF(E284:I284,I284)-COUNT(E284:I284)&lt;&gt;0,"學生班級重複",IF(COUNT(E284:I284)=1,VLOOKUP(E284,'附件一之1-開班數'!$A$6:$B$65,2,0),IF(COUNT(E284:I284)=2,VLOOKUP(E284,'附件一之1-開班數'!$A$6:$B$65,2,0)&amp;"、"&amp;VLOOKUP(F284,'附件一之1-開班數'!$A$6:$B$65,2,0),IF(COUNT(E284:I284)=3,VLOOKUP(E284,'附件一之1-開班數'!$A$6:$B$65,2,0)&amp;"、"&amp;VLOOKUP(F284,'附件一之1-開班數'!$A$6:$B$65,2,0)&amp;"、"&amp;VLOOKUP(G284,'附件一之1-開班數'!$A$6:$B$65,2,0),IF(COUNT(E284:I284)=4,VLOOKUP(E284,'附件一之1-開班數'!$A$6:$B$65,2,0)&amp;"、"&amp;VLOOKUP(F284,'附件一之1-開班數'!$A$6:$B$65,2,0)&amp;"、"&amp;VLOOKUP(G284,'附件一之1-開班數'!$A$6:$B$65,2,0)&amp;"、"&amp;VLOOKUP(H284,'附件一之1-開班數'!$A$6:$B$65,2,0),IF(COUNT(E284:I284)=5,VLOOKUP(E284,'附件一之1-開班數'!$A$6:$B$65,2,0)&amp;"、"&amp;VLOOKUP(F284,'附件一之1-開班數'!$A$6:$B$65,2,0)&amp;"、"&amp;VLOOKUP(G284,'附件一之1-開班數'!$A$6:$B$65,2,0)&amp;"、"&amp;VLOOKUP(H284,'附件一之1-開班數'!$A$6:$B$65,2,0)&amp;"、"&amp;VLOOKUP(I284,'附件一之1-開班數'!$A$6:$B$65,2,0),IF(D284="","","學生無班級"))))))),"有班級不存在,或跳格輸入")</f>
        <v/>
      </c>
      <c r="K284" s="16"/>
      <c r="L284" s="16"/>
      <c r="M284" s="16"/>
      <c r="N284" s="16"/>
      <c r="O284" s="16"/>
      <c r="P284" s="16"/>
      <c r="Q284" s="16"/>
      <c r="R284" s="16"/>
      <c r="S284" s="145">
        <f t="shared" si="27"/>
        <v>1</v>
      </c>
      <c r="T284" s="145">
        <f t="shared" si="28"/>
        <v>1</v>
      </c>
      <c r="U284" s="10">
        <f t="shared" si="26"/>
        <v>1</v>
      </c>
      <c r="V284" s="10">
        <f t="shared" si="29"/>
        <v>1</v>
      </c>
      <c r="W284" s="10">
        <f t="shared" si="30"/>
        <v>3</v>
      </c>
    </row>
    <row r="285" spans="1:23">
      <c r="A285" s="149" t="str">
        <f t="shared" si="25"/>
        <v/>
      </c>
      <c r="B285" s="16"/>
      <c r="C285" s="16"/>
      <c r="D285" s="16"/>
      <c r="E285" s="16"/>
      <c r="F285" s="16"/>
      <c r="G285" s="16"/>
      <c r="H285" s="16"/>
      <c r="I285" s="16"/>
      <c r="J285" s="150" t="str">
        <f>IFERROR(IF(COUNTIF(E285:I285,E285)+COUNTIF(E285:I285,F285)+COUNTIF(E285:I285,G285)+COUNTIF(E285:I285,H285)+COUNTIF(E285:I285,I285)-COUNT(E285:I285)&lt;&gt;0,"學生班級重複",IF(COUNT(E285:I285)=1,VLOOKUP(E285,'附件一之1-開班數'!$A$6:$B$65,2,0),IF(COUNT(E285:I285)=2,VLOOKUP(E285,'附件一之1-開班數'!$A$6:$B$65,2,0)&amp;"、"&amp;VLOOKUP(F285,'附件一之1-開班數'!$A$6:$B$65,2,0),IF(COUNT(E285:I285)=3,VLOOKUP(E285,'附件一之1-開班數'!$A$6:$B$65,2,0)&amp;"、"&amp;VLOOKUP(F285,'附件一之1-開班數'!$A$6:$B$65,2,0)&amp;"、"&amp;VLOOKUP(G285,'附件一之1-開班數'!$A$6:$B$65,2,0),IF(COUNT(E285:I285)=4,VLOOKUP(E285,'附件一之1-開班數'!$A$6:$B$65,2,0)&amp;"、"&amp;VLOOKUP(F285,'附件一之1-開班數'!$A$6:$B$65,2,0)&amp;"、"&amp;VLOOKUP(G285,'附件一之1-開班數'!$A$6:$B$65,2,0)&amp;"、"&amp;VLOOKUP(H285,'附件一之1-開班數'!$A$6:$B$65,2,0),IF(COUNT(E285:I285)=5,VLOOKUP(E285,'附件一之1-開班數'!$A$6:$B$65,2,0)&amp;"、"&amp;VLOOKUP(F285,'附件一之1-開班數'!$A$6:$B$65,2,0)&amp;"、"&amp;VLOOKUP(G285,'附件一之1-開班數'!$A$6:$B$65,2,0)&amp;"、"&amp;VLOOKUP(H285,'附件一之1-開班數'!$A$6:$B$65,2,0)&amp;"、"&amp;VLOOKUP(I285,'附件一之1-開班數'!$A$6:$B$65,2,0),IF(D285="","","學生無班級"))))))),"有班級不存在,或跳格輸入")</f>
        <v/>
      </c>
      <c r="K285" s="16"/>
      <c r="L285" s="16"/>
      <c r="M285" s="16"/>
      <c r="N285" s="16"/>
      <c r="O285" s="16"/>
      <c r="P285" s="16"/>
      <c r="Q285" s="16"/>
      <c r="R285" s="16"/>
      <c r="S285" s="145">
        <f t="shared" si="27"/>
        <v>1</v>
      </c>
      <c r="T285" s="145">
        <f t="shared" si="28"/>
        <v>1</v>
      </c>
      <c r="U285" s="10">
        <f t="shared" si="26"/>
        <v>1</v>
      </c>
      <c r="V285" s="10">
        <f t="shared" si="29"/>
        <v>1</v>
      </c>
      <c r="W285" s="10">
        <f t="shared" si="30"/>
        <v>3</v>
      </c>
    </row>
    <row r="286" spans="1:23">
      <c r="A286" s="149" t="str">
        <f t="shared" si="25"/>
        <v/>
      </c>
      <c r="B286" s="16"/>
      <c r="C286" s="16"/>
      <c r="D286" s="16"/>
      <c r="E286" s="16"/>
      <c r="F286" s="16"/>
      <c r="G286" s="16"/>
      <c r="H286" s="16"/>
      <c r="I286" s="16"/>
      <c r="J286" s="150" t="str">
        <f>IFERROR(IF(COUNTIF(E286:I286,E286)+COUNTIF(E286:I286,F286)+COUNTIF(E286:I286,G286)+COUNTIF(E286:I286,H286)+COUNTIF(E286:I286,I286)-COUNT(E286:I286)&lt;&gt;0,"學生班級重複",IF(COUNT(E286:I286)=1,VLOOKUP(E286,'附件一之1-開班數'!$A$6:$B$65,2,0),IF(COUNT(E286:I286)=2,VLOOKUP(E286,'附件一之1-開班數'!$A$6:$B$65,2,0)&amp;"、"&amp;VLOOKUP(F286,'附件一之1-開班數'!$A$6:$B$65,2,0),IF(COUNT(E286:I286)=3,VLOOKUP(E286,'附件一之1-開班數'!$A$6:$B$65,2,0)&amp;"、"&amp;VLOOKUP(F286,'附件一之1-開班數'!$A$6:$B$65,2,0)&amp;"、"&amp;VLOOKUP(G286,'附件一之1-開班數'!$A$6:$B$65,2,0),IF(COUNT(E286:I286)=4,VLOOKUP(E286,'附件一之1-開班數'!$A$6:$B$65,2,0)&amp;"、"&amp;VLOOKUP(F286,'附件一之1-開班數'!$A$6:$B$65,2,0)&amp;"、"&amp;VLOOKUP(G286,'附件一之1-開班數'!$A$6:$B$65,2,0)&amp;"、"&amp;VLOOKUP(H286,'附件一之1-開班數'!$A$6:$B$65,2,0),IF(COUNT(E286:I286)=5,VLOOKUP(E286,'附件一之1-開班數'!$A$6:$B$65,2,0)&amp;"、"&amp;VLOOKUP(F286,'附件一之1-開班數'!$A$6:$B$65,2,0)&amp;"、"&amp;VLOOKUP(G286,'附件一之1-開班數'!$A$6:$B$65,2,0)&amp;"、"&amp;VLOOKUP(H286,'附件一之1-開班數'!$A$6:$B$65,2,0)&amp;"、"&amp;VLOOKUP(I286,'附件一之1-開班數'!$A$6:$B$65,2,0),IF(D286="","","學生無班級"))))))),"有班級不存在,或跳格輸入")</f>
        <v/>
      </c>
      <c r="K286" s="16"/>
      <c r="L286" s="16"/>
      <c r="M286" s="16"/>
      <c r="N286" s="16"/>
      <c r="O286" s="16"/>
      <c r="P286" s="16"/>
      <c r="Q286" s="16"/>
      <c r="R286" s="16"/>
      <c r="S286" s="145">
        <f t="shared" si="27"/>
        <v>1</v>
      </c>
      <c r="T286" s="145">
        <f t="shared" si="28"/>
        <v>1</v>
      </c>
      <c r="U286" s="10">
        <f t="shared" si="26"/>
        <v>1</v>
      </c>
      <c r="V286" s="10">
        <f t="shared" si="29"/>
        <v>1</v>
      </c>
      <c r="W286" s="10">
        <f t="shared" si="30"/>
        <v>3</v>
      </c>
    </row>
    <row r="287" spans="1:23">
      <c r="A287" s="149" t="str">
        <f t="shared" si="25"/>
        <v/>
      </c>
      <c r="B287" s="16"/>
      <c r="C287" s="16"/>
      <c r="D287" s="16"/>
      <c r="E287" s="16"/>
      <c r="F287" s="16"/>
      <c r="G287" s="16"/>
      <c r="H287" s="16"/>
      <c r="I287" s="16"/>
      <c r="J287" s="150" t="str">
        <f>IFERROR(IF(COUNTIF(E287:I287,E287)+COUNTIF(E287:I287,F287)+COUNTIF(E287:I287,G287)+COUNTIF(E287:I287,H287)+COUNTIF(E287:I287,I287)-COUNT(E287:I287)&lt;&gt;0,"學生班級重複",IF(COUNT(E287:I287)=1,VLOOKUP(E287,'附件一之1-開班數'!$A$6:$B$65,2,0),IF(COUNT(E287:I287)=2,VLOOKUP(E287,'附件一之1-開班數'!$A$6:$B$65,2,0)&amp;"、"&amp;VLOOKUP(F287,'附件一之1-開班數'!$A$6:$B$65,2,0),IF(COUNT(E287:I287)=3,VLOOKUP(E287,'附件一之1-開班數'!$A$6:$B$65,2,0)&amp;"、"&amp;VLOOKUP(F287,'附件一之1-開班數'!$A$6:$B$65,2,0)&amp;"、"&amp;VLOOKUP(G287,'附件一之1-開班數'!$A$6:$B$65,2,0),IF(COUNT(E287:I287)=4,VLOOKUP(E287,'附件一之1-開班數'!$A$6:$B$65,2,0)&amp;"、"&amp;VLOOKUP(F287,'附件一之1-開班數'!$A$6:$B$65,2,0)&amp;"、"&amp;VLOOKUP(G287,'附件一之1-開班數'!$A$6:$B$65,2,0)&amp;"、"&amp;VLOOKUP(H287,'附件一之1-開班數'!$A$6:$B$65,2,0),IF(COUNT(E287:I287)=5,VLOOKUP(E287,'附件一之1-開班數'!$A$6:$B$65,2,0)&amp;"、"&amp;VLOOKUP(F287,'附件一之1-開班數'!$A$6:$B$65,2,0)&amp;"、"&amp;VLOOKUP(G287,'附件一之1-開班數'!$A$6:$B$65,2,0)&amp;"、"&amp;VLOOKUP(H287,'附件一之1-開班數'!$A$6:$B$65,2,0)&amp;"、"&amp;VLOOKUP(I287,'附件一之1-開班數'!$A$6:$B$65,2,0),IF(D287="","","學生無班級"))))))),"有班級不存在,或跳格輸入")</f>
        <v/>
      </c>
      <c r="K287" s="16"/>
      <c r="L287" s="16"/>
      <c r="M287" s="16"/>
      <c r="N287" s="16"/>
      <c r="O287" s="16"/>
      <c r="P287" s="16"/>
      <c r="Q287" s="16"/>
      <c r="R287" s="16"/>
      <c r="S287" s="145">
        <f t="shared" si="27"/>
        <v>1</v>
      </c>
      <c r="T287" s="145">
        <f t="shared" si="28"/>
        <v>1</v>
      </c>
      <c r="U287" s="10">
        <f t="shared" si="26"/>
        <v>1</v>
      </c>
      <c r="V287" s="10">
        <f t="shared" si="29"/>
        <v>1</v>
      </c>
      <c r="W287" s="10">
        <f t="shared" si="30"/>
        <v>3</v>
      </c>
    </row>
    <row r="288" spans="1:23">
      <c r="A288" s="149" t="str">
        <f t="shared" si="25"/>
        <v/>
      </c>
      <c r="B288" s="16"/>
      <c r="C288" s="16"/>
      <c r="D288" s="16"/>
      <c r="E288" s="16"/>
      <c r="F288" s="16"/>
      <c r="G288" s="16"/>
      <c r="H288" s="16"/>
      <c r="I288" s="16"/>
      <c r="J288" s="150" t="str">
        <f>IFERROR(IF(COUNTIF(E288:I288,E288)+COUNTIF(E288:I288,F288)+COUNTIF(E288:I288,G288)+COUNTIF(E288:I288,H288)+COUNTIF(E288:I288,I288)-COUNT(E288:I288)&lt;&gt;0,"學生班級重複",IF(COUNT(E288:I288)=1,VLOOKUP(E288,'附件一之1-開班數'!$A$6:$B$65,2,0),IF(COUNT(E288:I288)=2,VLOOKUP(E288,'附件一之1-開班數'!$A$6:$B$65,2,0)&amp;"、"&amp;VLOOKUP(F288,'附件一之1-開班數'!$A$6:$B$65,2,0),IF(COUNT(E288:I288)=3,VLOOKUP(E288,'附件一之1-開班數'!$A$6:$B$65,2,0)&amp;"、"&amp;VLOOKUP(F288,'附件一之1-開班數'!$A$6:$B$65,2,0)&amp;"、"&amp;VLOOKUP(G288,'附件一之1-開班數'!$A$6:$B$65,2,0),IF(COUNT(E288:I288)=4,VLOOKUP(E288,'附件一之1-開班數'!$A$6:$B$65,2,0)&amp;"、"&amp;VLOOKUP(F288,'附件一之1-開班數'!$A$6:$B$65,2,0)&amp;"、"&amp;VLOOKUP(G288,'附件一之1-開班數'!$A$6:$B$65,2,0)&amp;"、"&amp;VLOOKUP(H288,'附件一之1-開班數'!$A$6:$B$65,2,0),IF(COUNT(E288:I288)=5,VLOOKUP(E288,'附件一之1-開班數'!$A$6:$B$65,2,0)&amp;"、"&amp;VLOOKUP(F288,'附件一之1-開班數'!$A$6:$B$65,2,0)&amp;"、"&amp;VLOOKUP(G288,'附件一之1-開班數'!$A$6:$B$65,2,0)&amp;"、"&amp;VLOOKUP(H288,'附件一之1-開班數'!$A$6:$B$65,2,0)&amp;"、"&amp;VLOOKUP(I288,'附件一之1-開班數'!$A$6:$B$65,2,0),IF(D288="","","學生無班級"))))))),"有班級不存在,或跳格輸入")</f>
        <v/>
      </c>
      <c r="K288" s="16"/>
      <c r="L288" s="16"/>
      <c r="M288" s="16"/>
      <c r="N288" s="16"/>
      <c r="O288" s="16"/>
      <c r="P288" s="16"/>
      <c r="Q288" s="16"/>
      <c r="R288" s="16"/>
      <c r="S288" s="145">
        <f t="shared" si="27"/>
        <v>1</v>
      </c>
      <c r="T288" s="145">
        <f t="shared" si="28"/>
        <v>1</v>
      </c>
      <c r="U288" s="10">
        <f t="shared" si="26"/>
        <v>1</v>
      </c>
      <c r="V288" s="10">
        <f t="shared" si="29"/>
        <v>1</v>
      </c>
      <c r="W288" s="10">
        <f t="shared" si="30"/>
        <v>3</v>
      </c>
    </row>
    <row r="289" spans="1:23">
      <c r="A289" s="149" t="str">
        <f t="shared" si="25"/>
        <v/>
      </c>
      <c r="B289" s="16"/>
      <c r="C289" s="16"/>
      <c r="D289" s="16"/>
      <c r="E289" s="16"/>
      <c r="F289" s="16"/>
      <c r="G289" s="16"/>
      <c r="H289" s="16"/>
      <c r="I289" s="16"/>
      <c r="J289" s="150" t="str">
        <f>IFERROR(IF(COUNTIF(E289:I289,E289)+COUNTIF(E289:I289,F289)+COUNTIF(E289:I289,G289)+COUNTIF(E289:I289,H289)+COUNTIF(E289:I289,I289)-COUNT(E289:I289)&lt;&gt;0,"學生班級重複",IF(COUNT(E289:I289)=1,VLOOKUP(E289,'附件一之1-開班數'!$A$6:$B$65,2,0),IF(COUNT(E289:I289)=2,VLOOKUP(E289,'附件一之1-開班數'!$A$6:$B$65,2,0)&amp;"、"&amp;VLOOKUP(F289,'附件一之1-開班數'!$A$6:$B$65,2,0),IF(COUNT(E289:I289)=3,VLOOKUP(E289,'附件一之1-開班數'!$A$6:$B$65,2,0)&amp;"、"&amp;VLOOKUP(F289,'附件一之1-開班數'!$A$6:$B$65,2,0)&amp;"、"&amp;VLOOKUP(G289,'附件一之1-開班數'!$A$6:$B$65,2,0),IF(COUNT(E289:I289)=4,VLOOKUP(E289,'附件一之1-開班數'!$A$6:$B$65,2,0)&amp;"、"&amp;VLOOKUP(F289,'附件一之1-開班數'!$A$6:$B$65,2,0)&amp;"、"&amp;VLOOKUP(G289,'附件一之1-開班數'!$A$6:$B$65,2,0)&amp;"、"&amp;VLOOKUP(H289,'附件一之1-開班數'!$A$6:$B$65,2,0),IF(COUNT(E289:I289)=5,VLOOKUP(E289,'附件一之1-開班數'!$A$6:$B$65,2,0)&amp;"、"&amp;VLOOKUP(F289,'附件一之1-開班數'!$A$6:$B$65,2,0)&amp;"、"&amp;VLOOKUP(G289,'附件一之1-開班數'!$A$6:$B$65,2,0)&amp;"、"&amp;VLOOKUP(H289,'附件一之1-開班數'!$A$6:$B$65,2,0)&amp;"、"&amp;VLOOKUP(I289,'附件一之1-開班數'!$A$6:$B$65,2,0),IF(D289="","","學生無班級"))))))),"有班級不存在,或跳格輸入")</f>
        <v/>
      </c>
      <c r="K289" s="16"/>
      <c r="L289" s="16"/>
      <c r="M289" s="16"/>
      <c r="N289" s="16"/>
      <c r="O289" s="16"/>
      <c r="P289" s="16"/>
      <c r="Q289" s="16"/>
      <c r="R289" s="16"/>
      <c r="S289" s="145">
        <f t="shared" si="27"/>
        <v>1</v>
      </c>
      <c r="T289" s="145">
        <f t="shared" si="28"/>
        <v>1</v>
      </c>
      <c r="U289" s="10">
        <f t="shared" si="26"/>
        <v>1</v>
      </c>
      <c r="V289" s="10">
        <f t="shared" si="29"/>
        <v>1</v>
      </c>
      <c r="W289" s="10">
        <f t="shared" si="30"/>
        <v>3</v>
      </c>
    </row>
    <row r="290" spans="1:23">
      <c r="A290" s="149" t="str">
        <f t="shared" si="25"/>
        <v/>
      </c>
      <c r="B290" s="16"/>
      <c r="C290" s="16"/>
      <c r="D290" s="16"/>
      <c r="E290" s="16"/>
      <c r="F290" s="16"/>
      <c r="G290" s="16"/>
      <c r="H290" s="16"/>
      <c r="I290" s="16"/>
      <c r="J290" s="150" t="str">
        <f>IFERROR(IF(COUNTIF(E290:I290,E290)+COUNTIF(E290:I290,F290)+COUNTIF(E290:I290,G290)+COUNTIF(E290:I290,H290)+COUNTIF(E290:I290,I290)-COUNT(E290:I290)&lt;&gt;0,"學生班級重複",IF(COUNT(E290:I290)=1,VLOOKUP(E290,'附件一之1-開班數'!$A$6:$B$65,2,0),IF(COUNT(E290:I290)=2,VLOOKUP(E290,'附件一之1-開班數'!$A$6:$B$65,2,0)&amp;"、"&amp;VLOOKUP(F290,'附件一之1-開班數'!$A$6:$B$65,2,0),IF(COUNT(E290:I290)=3,VLOOKUP(E290,'附件一之1-開班數'!$A$6:$B$65,2,0)&amp;"、"&amp;VLOOKUP(F290,'附件一之1-開班數'!$A$6:$B$65,2,0)&amp;"、"&amp;VLOOKUP(G290,'附件一之1-開班數'!$A$6:$B$65,2,0),IF(COUNT(E290:I290)=4,VLOOKUP(E290,'附件一之1-開班數'!$A$6:$B$65,2,0)&amp;"、"&amp;VLOOKUP(F290,'附件一之1-開班數'!$A$6:$B$65,2,0)&amp;"、"&amp;VLOOKUP(G290,'附件一之1-開班數'!$A$6:$B$65,2,0)&amp;"、"&amp;VLOOKUP(H290,'附件一之1-開班數'!$A$6:$B$65,2,0),IF(COUNT(E290:I290)=5,VLOOKUP(E290,'附件一之1-開班數'!$A$6:$B$65,2,0)&amp;"、"&amp;VLOOKUP(F290,'附件一之1-開班數'!$A$6:$B$65,2,0)&amp;"、"&amp;VLOOKUP(G290,'附件一之1-開班數'!$A$6:$B$65,2,0)&amp;"、"&amp;VLOOKUP(H290,'附件一之1-開班數'!$A$6:$B$65,2,0)&amp;"、"&amp;VLOOKUP(I290,'附件一之1-開班數'!$A$6:$B$65,2,0),IF(D290="","","學生無班級"))))))),"有班級不存在,或跳格輸入")</f>
        <v/>
      </c>
      <c r="K290" s="16"/>
      <c r="L290" s="16"/>
      <c r="M290" s="16"/>
      <c r="N290" s="16"/>
      <c r="O290" s="16"/>
      <c r="P290" s="16"/>
      <c r="Q290" s="16"/>
      <c r="R290" s="16"/>
      <c r="S290" s="145">
        <f t="shared" si="27"/>
        <v>1</v>
      </c>
      <c r="T290" s="145">
        <f t="shared" si="28"/>
        <v>1</v>
      </c>
      <c r="U290" s="10">
        <f t="shared" si="26"/>
        <v>1</v>
      </c>
      <c r="V290" s="10">
        <f t="shared" si="29"/>
        <v>1</v>
      </c>
      <c r="W290" s="10">
        <f t="shared" si="30"/>
        <v>3</v>
      </c>
    </row>
    <row r="291" spans="1:23">
      <c r="A291" s="149" t="str">
        <f t="shared" si="25"/>
        <v/>
      </c>
      <c r="B291" s="16"/>
      <c r="C291" s="16"/>
      <c r="D291" s="16"/>
      <c r="E291" s="16"/>
      <c r="F291" s="16"/>
      <c r="G291" s="16"/>
      <c r="H291" s="16"/>
      <c r="I291" s="16"/>
      <c r="J291" s="150" t="str">
        <f>IFERROR(IF(COUNTIF(E291:I291,E291)+COUNTIF(E291:I291,F291)+COUNTIF(E291:I291,G291)+COUNTIF(E291:I291,H291)+COUNTIF(E291:I291,I291)-COUNT(E291:I291)&lt;&gt;0,"學生班級重複",IF(COUNT(E291:I291)=1,VLOOKUP(E291,'附件一之1-開班數'!$A$6:$B$65,2,0),IF(COUNT(E291:I291)=2,VLOOKUP(E291,'附件一之1-開班數'!$A$6:$B$65,2,0)&amp;"、"&amp;VLOOKUP(F291,'附件一之1-開班數'!$A$6:$B$65,2,0),IF(COUNT(E291:I291)=3,VLOOKUP(E291,'附件一之1-開班數'!$A$6:$B$65,2,0)&amp;"、"&amp;VLOOKUP(F291,'附件一之1-開班數'!$A$6:$B$65,2,0)&amp;"、"&amp;VLOOKUP(G291,'附件一之1-開班數'!$A$6:$B$65,2,0),IF(COUNT(E291:I291)=4,VLOOKUP(E291,'附件一之1-開班數'!$A$6:$B$65,2,0)&amp;"、"&amp;VLOOKUP(F291,'附件一之1-開班數'!$A$6:$B$65,2,0)&amp;"、"&amp;VLOOKUP(G291,'附件一之1-開班數'!$A$6:$B$65,2,0)&amp;"、"&amp;VLOOKUP(H291,'附件一之1-開班數'!$A$6:$B$65,2,0),IF(COUNT(E291:I291)=5,VLOOKUP(E291,'附件一之1-開班數'!$A$6:$B$65,2,0)&amp;"、"&amp;VLOOKUP(F291,'附件一之1-開班數'!$A$6:$B$65,2,0)&amp;"、"&amp;VLOOKUP(G291,'附件一之1-開班數'!$A$6:$B$65,2,0)&amp;"、"&amp;VLOOKUP(H291,'附件一之1-開班數'!$A$6:$B$65,2,0)&amp;"、"&amp;VLOOKUP(I291,'附件一之1-開班數'!$A$6:$B$65,2,0),IF(D291="","","學生無班級"))))))),"有班級不存在,或跳格輸入")</f>
        <v/>
      </c>
      <c r="K291" s="16"/>
      <c r="L291" s="16"/>
      <c r="M291" s="16"/>
      <c r="N291" s="16"/>
      <c r="O291" s="16"/>
      <c r="P291" s="16"/>
      <c r="Q291" s="16"/>
      <c r="R291" s="16"/>
      <c r="S291" s="145">
        <f t="shared" si="27"/>
        <v>1</v>
      </c>
      <c r="T291" s="145">
        <f t="shared" si="28"/>
        <v>1</v>
      </c>
      <c r="U291" s="10">
        <f t="shared" si="26"/>
        <v>1</v>
      </c>
      <c r="V291" s="10">
        <f t="shared" si="29"/>
        <v>1</v>
      </c>
      <c r="W291" s="10">
        <f t="shared" si="30"/>
        <v>3</v>
      </c>
    </row>
    <row r="292" spans="1:23">
      <c r="A292" s="149" t="str">
        <f t="shared" si="25"/>
        <v/>
      </c>
      <c r="B292" s="16"/>
      <c r="C292" s="16"/>
      <c r="D292" s="16"/>
      <c r="E292" s="16"/>
      <c r="F292" s="16"/>
      <c r="G292" s="16"/>
      <c r="H292" s="16"/>
      <c r="I292" s="16"/>
      <c r="J292" s="150" t="str">
        <f>IFERROR(IF(COUNTIF(E292:I292,E292)+COUNTIF(E292:I292,F292)+COUNTIF(E292:I292,G292)+COUNTIF(E292:I292,H292)+COUNTIF(E292:I292,I292)-COUNT(E292:I292)&lt;&gt;0,"學生班級重複",IF(COUNT(E292:I292)=1,VLOOKUP(E292,'附件一之1-開班數'!$A$6:$B$65,2,0),IF(COUNT(E292:I292)=2,VLOOKUP(E292,'附件一之1-開班數'!$A$6:$B$65,2,0)&amp;"、"&amp;VLOOKUP(F292,'附件一之1-開班數'!$A$6:$B$65,2,0),IF(COUNT(E292:I292)=3,VLOOKUP(E292,'附件一之1-開班數'!$A$6:$B$65,2,0)&amp;"、"&amp;VLOOKUP(F292,'附件一之1-開班數'!$A$6:$B$65,2,0)&amp;"、"&amp;VLOOKUP(G292,'附件一之1-開班數'!$A$6:$B$65,2,0),IF(COUNT(E292:I292)=4,VLOOKUP(E292,'附件一之1-開班數'!$A$6:$B$65,2,0)&amp;"、"&amp;VLOOKUP(F292,'附件一之1-開班數'!$A$6:$B$65,2,0)&amp;"、"&amp;VLOOKUP(G292,'附件一之1-開班數'!$A$6:$B$65,2,0)&amp;"、"&amp;VLOOKUP(H292,'附件一之1-開班數'!$A$6:$B$65,2,0),IF(COUNT(E292:I292)=5,VLOOKUP(E292,'附件一之1-開班數'!$A$6:$B$65,2,0)&amp;"、"&amp;VLOOKUP(F292,'附件一之1-開班數'!$A$6:$B$65,2,0)&amp;"、"&amp;VLOOKUP(G292,'附件一之1-開班數'!$A$6:$B$65,2,0)&amp;"、"&amp;VLOOKUP(H292,'附件一之1-開班數'!$A$6:$B$65,2,0)&amp;"、"&amp;VLOOKUP(I292,'附件一之1-開班數'!$A$6:$B$65,2,0),IF(D292="","","學生無班級"))))))),"有班級不存在,或跳格輸入")</f>
        <v/>
      </c>
      <c r="K292" s="16"/>
      <c r="L292" s="16"/>
      <c r="M292" s="16"/>
      <c r="N292" s="16"/>
      <c r="O292" s="16"/>
      <c r="P292" s="16"/>
      <c r="Q292" s="16"/>
      <c r="R292" s="16"/>
      <c r="S292" s="145">
        <f t="shared" si="27"/>
        <v>1</v>
      </c>
      <c r="T292" s="145">
        <f t="shared" si="28"/>
        <v>1</v>
      </c>
      <c r="U292" s="10">
        <f t="shared" si="26"/>
        <v>1</v>
      </c>
      <c r="V292" s="10">
        <f t="shared" si="29"/>
        <v>1</v>
      </c>
      <c r="W292" s="10">
        <f t="shared" si="30"/>
        <v>3</v>
      </c>
    </row>
    <row r="293" spans="1:23">
      <c r="A293" s="149" t="str">
        <f t="shared" si="25"/>
        <v/>
      </c>
      <c r="B293" s="16"/>
      <c r="C293" s="16"/>
      <c r="D293" s="16"/>
      <c r="E293" s="16"/>
      <c r="F293" s="16"/>
      <c r="G293" s="16"/>
      <c r="H293" s="16"/>
      <c r="I293" s="16"/>
      <c r="J293" s="150" t="str">
        <f>IFERROR(IF(COUNTIF(E293:I293,E293)+COUNTIF(E293:I293,F293)+COUNTIF(E293:I293,G293)+COUNTIF(E293:I293,H293)+COUNTIF(E293:I293,I293)-COUNT(E293:I293)&lt;&gt;0,"學生班級重複",IF(COUNT(E293:I293)=1,VLOOKUP(E293,'附件一之1-開班數'!$A$6:$B$65,2,0),IF(COUNT(E293:I293)=2,VLOOKUP(E293,'附件一之1-開班數'!$A$6:$B$65,2,0)&amp;"、"&amp;VLOOKUP(F293,'附件一之1-開班數'!$A$6:$B$65,2,0),IF(COUNT(E293:I293)=3,VLOOKUP(E293,'附件一之1-開班數'!$A$6:$B$65,2,0)&amp;"、"&amp;VLOOKUP(F293,'附件一之1-開班數'!$A$6:$B$65,2,0)&amp;"、"&amp;VLOOKUP(G293,'附件一之1-開班數'!$A$6:$B$65,2,0),IF(COUNT(E293:I293)=4,VLOOKUP(E293,'附件一之1-開班數'!$A$6:$B$65,2,0)&amp;"、"&amp;VLOOKUP(F293,'附件一之1-開班數'!$A$6:$B$65,2,0)&amp;"、"&amp;VLOOKUP(G293,'附件一之1-開班數'!$A$6:$B$65,2,0)&amp;"、"&amp;VLOOKUP(H293,'附件一之1-開班數'!$A$6:$B$65,2,0),IF(COUNT(E293:I293)=5,VLOOKUP(E293,'附件一之1-開班數'!$A$6:$B$65,2,0)&amp;"、"&amp;VLOOKUP(F293,'附件一之1-開班數'!$A$6:$B$65,2,0)&amp;"、"&amp;VLOOKUP(G293,'附件一之1-開班數'!$A$6:$B$65,2,0)&amp;"、"&amp;VLOOKUP(H293,'附件一之1-開班數'!$A$6:$B$65,2,0)&amp;"、"&amp;VLOOKUP(I293,'附件一之1-開班數'!$A$6:$B$65,2,0),IF(D293="","","學生無班級"))))))),"有班級不存在,或跳格輸入")</f>
        <v/>
      </c>
      <c r="K293" s="16"/>
      <c r="L293" s="16"/>
      <c r="M293" s="16"/>
      <c r="N293" s="16"/>
      <c r="O293" s="16"/>
      <c r="P293" s="16"/>
      <c r="Q293" s="16"/>
      <c r="R293" s="16"/>
      <c r="S293" s="145">
        <f t="shared" si="27"/>
        <v>1</v>
      </c>
      <c r="T293" s="145">
        <f t="shared" si="28"/>
        <v>1</v>
      </c>
      <c r="U293" s="10">
        <f t="shared" si="26"/>
        <v>1</v>
      </c>
      <c r="V293" s="10">
        <f t="shared" si="29"/>
        <v>1</v>
      </c>
      <c r="W293" s="10">
        <f t="shared" si="30"/>
        <v>3</v>
      </c>
    </row>
    <row r="294" spans="1:23">
      <c r="A294" s="149" t="str">
        <f t="shared" si="25"/>
        <v/>
      </c>
      <c r="B294" s="16"/>
      <c r="C294" s="16"/>
      <c r="D294" s="16"/>
      <c r="E294" s="16"/>
      <c r="F294" s="16"/>
      <c r="G294" s="16"/>
      <c r="H294" s="16"/>
      <c r="I294" s="16"/>
      <c r="J294" s="150" t="str">
        <f>IFERROR(IF(COUNTIF(E294:I294,E294)+COUNTIF(E294:I294,F294)+COUNTIF(E294:I294,G294)+COUNTIF(E294:I294,H294)+COUNTIF(E294:I294,I294)-COUNT(E294:I294)&lt;&gt;0,"學生班級重複",IF(COUNT(E294:I294)=1,VLOOKUP(E294,'附件一之1-開班數'!$A$6:$B$65,2,0),IF(COUNT(E294:I294)=2,VLOOKUP(E294,'附件一之1-開班數'!$A$6:$B$65,2,0)&amp;"、"&amp;VLOOKUP(F294,'附件一之1-開班數'!$A$6:$B$65,2,0),IF(COUNT(E294:I294)=3,VLOOKUP(E294,'附件一之1-開班數'!$A$6:$B$65,2,0)&amp;"、"&amp;VLOOKUP(F294,'附件一之1-開班數'!$A$6:$B$65,2,0)&amp;"、"&amp;VLOOKUP(G294,'附件一之1-開班數'!$A$6:$B$65,2,0),IF(COUNT(E294:I294)=4,VLOOKUP(E294,'附件一之1-開班數'!$A$6:$B$65,2,0)&amp;"、"&amp;VLOOKUP(F294,'附件一之1-開班數'!$A$6:$B$65,2,0)&amp;"、"&amp;VLOOKUP(G294,'附件一之1-開班數'!$A$6:$B$65,2,0)&amp;"、"&amp;VLOOKUP(H294,'附件一之1-開班數'!$A$6:$B$65,2,0),IF(COUNT(E294:I294)=5,VLOOKUP(E294,'附件一之1-開班數'!$A$6:$B$65,2,0)&amp;"、"&amp;VLOOKUP(F294,'附件一之1-開班數'!$A$6:$B$65,2,0)&amp;"、"&amp;VLOOKUP(G294,'附件一之1-開班數'!$A$6:$B$65,2,0)&amp;"、"&amp;VLOOKUP(H294,'附件一之1-開班數'!$A$6:$B$65,2,0)&amp;"、"&amp;VLOOKUP(I294,'附件一之1-開班數'!$A$6:$B$65,2,0),IF(D294="","","學生無班級"))))))),"有班級不存在,或跳格輸入")</f>
        <v/>
      </c>
      <c r="K294" s="16"/>
      <c r="L294" s="16"/>
      <c r="M294" s="16"/>
      <c r="N294" s="16"/>
      <c r="O294" s="16"/>
      <c r="P294" s="16"/>
      <c r="Q294" s="16"/>
      <c r="R294" s="16"/>
      <c r="S294" s="145">
        <f t="shared" si="27"/>
        <v>1</v>
      </c>
      <c r="T294" s="145">
        <f t="shared" si="28"/>
        <v>1</v>
      </c>
      <c r="U294" s="10">
        <f t="shared" si="26"/>
        <v>1</v>
      </c>
      <c r="V294" s="10">
        <f t="shared" si="29"/>
        <v>1</v>
      </c>
      <c r="W294" s="10">
        <f t="shared" si="30"/>
        <v>3</v>
      </c>
    </row>
    <row r="295" spans="1:23">
      <c r="A295" s="149" t="str">
        <f t="shared" si="25"/>
        <v/>
      </c>
      <c r="B295" s="16"/>
      <c r="C295" s="16"/>
      <c r="D295" s="16"/>
      <c r="E295" s="16"/>
      <c r="F295" s="16"/>
      <c r="G295" s="16"/>
      <c r="H295" s="16"/>
      <c r="I295" s="16"/>
      <c r="J295" s="150" t="str">
        <f>IFERROR(IF(COUNTIF(E295:I295,E295)+COUNTIF(E295:I295,F295)+COUNTIF(E295:I295,G295)+COUNTIF(E295:I295,H295)+COUNTIF(E295:I295,I295)-COUNT(E295:I295)&lt;&gt;0,"學生班級重複",IF(COUNT(E295:I295)=1,VLOOKUP(E295,'附件一之1-開班數'!$A$6:$B$65,2,0),IF(COUNT(E295:I295)=2,VLOOKUP(E295,'附件一之1-開班數'!$A$6:$B$65,2,0)&amp;"、"&amp;VLOOKUP(F295,'附件一之1-開班數'!$A$6:$B$65,2,0),IF(COUNT(E295:I295)=3,VLOOKUP(E295,'附件一之1-開班數'!$A$6:$B$65,2,0)&amp;"、"&amp;VLOOKUP(F295,'附件一之1-開班數'!$A$6:$B$65,2,0)&amp;"、"&amp;VLOOKUP(G295,'附件一之1-開班數'!$A$6:$B$65,2,0),IF(COUNT(E295:I295)=4,VLOOKUP(E295,'附件一之1-開班數'!$A$6:$B$65,2,0)&amp;"、"&amp;VLOOKUP(F295,'附件一之1-開班數'!$A$6:$B$65,2,0)&amp;"、"&amp;VLOOKUP(G295,'附件一之1-開班數'!$A$6:$B$65,2,0)&amp;"、"&amp;VLOOKUP(H295,'附件一之1-開班數'!$A$6:$B$65,2,0),IF(COUNT(E295:I295)=5,VLOOKUP(E295,'附件一之1-開班數'!$A$6:$B$65,2,0)&amp;"、"&amp;VLOOKUP(F295,'附件一之1-開班數'!$A$6:$B$65,2,0)&amp;"、"&amp;VLOOKUP(G295,'附件一之1-開班數'!$A$6:$B$65,2,0)&amp;"、"&amp;VLOOKUP(H295,'附件一之1-開班數'!$A$6:$B$65,2,0)&amp;"、"&amp;VLOOKUP(I295,'附件一之1-開班數'!$A$6:$B$65,2,0),IF(D295="","","學生無班級"))))))),"有班級不存在,或跳格輸入")</f>
        <v/>
      </c>
      <c r="K295" s="16"/>
      <c r="L295" s="16"/>
      <c r="M295" s="16"/>
      <c r="N295" s="16"/>
      <c r="O295" s="16"/>
      <c r="P295" s="16"/>
      <c r="Q295" s="16"/>
      <c r="R295" s="16"/>
      <c r="S295" s="145">
        <f t="shared" si="27"/>
        <v>1</v>
      </c>
      <c r="T295" s="145">
        <f t="shared" si="28"/>
        <v>1</v>
      </c>
      <c r="U295" s="10">
        <f t="shared" si="26"/>
        <v>1</v>
      </c>
      <c r="V295" s="10">
        <f t="shared" si="29"/>
        <v>1</v>
      </c>
      <c r="W295" s="10">
        <f t="shared" si="30"/>
        <v>3</v>
      </c>
    </row>
    <row r="296" spans="1:23">
      <c r="A296" s="149" t="str">
        <f t="shared" si="25"/>
        <v/>
      </c>
      <c r="B296" s="16"/>
      <c r="C296" s="16"/>
      <c r="D296" s="16"/>
      <c r="E296" s="16"/>
      <c r="F296" s="16"/>
      <c r="G296" s="16"/>
      <c r="H296" s="16"/>
      <c r="I296" s="16"/>
      <c r="J296" s="150" t="str">
        <f>IFERROR(IF(COUNTIF(E296:I296,E296)+COUNTIF(E296:I296,F296)+COUNTIF(E296:I296,G296)+COUNTIF(E296:I296,H296)+COUNTIF(E296:I296,I296)-COUNT(E296:I296)&lt;&gt;0,"學生班級重複",IF(COUNT(E296:I296)=1,VLOOKUP(E296,'附件一之1-開班數'!$A$6:$B$65,2,0),IF(COUNT(E296:I296)=2,VLOOKUP(E296,'附件一之1-開班數'!$A$6:$B$65,2,0)&amp;"、"&amp;VLOOKUP(F296,'附件一之1-開班數'!$A$6:$B$65,2,0),IF(COUNT(E296:I296)=3,VLOOKUP(E296,'附件一之1-開班數'!$A$6:$B$65,2,0)&amp;"、"&amp;VLOOKUP(F296,'附件一之1-開班數'!$A$6:$B$65,2,0)&amp;"、"&amp;VLOOKUP(G296,'附件一之1-開班數'!$A$6:$B$65,2,0),IF(COUNT(E296:I296)=4,VLOOKUP(E296,'附件一之1-開班數'!$A$6:$B$65,2,0)&amp;"、"&amp;VLOOKUP(F296,'附件一之1-開班數'!$A$6:$B$65,2,0)&amp;"、"&amp;VLOOKUP(G296,'附件一之1-開班數'!$A$6:$B$65,2,0)&amp;"、"&amp;VLOOKUP(H296,'附件一之1-開班數'!$A$6:$B$65,2,0),IF(COUNT(E296:I296)=5,VLOOKUP(E296,'附件一之1-開班數'!$A$6:$B$65,2,0)&amp;"、"&amp;VLOOKUP(F296,'附件一之1-開班數'!$A$6:$B$65,2,0)&amp;"、"&amp;VLOOKUP(G296,'附件一之1-開班數'!$A$6:$B$65,2,0)&amp;"、"&amp;VLOOKUP(H296,'附件一之1-開班數'!$A$6:$B$65,2,0)&amp;"、"&amp;VLOOKUP(I296,'附件一之1-開班數'!$A$6:$B$65,2,0),IF(D296="","","學生無班級"))))))),"有班級不存在,或跳格輸入")</f>
        <v/>
      </c>
      <c r="K296" s="16"/>
      <c r="L296" s="16"/>
      <c r="M296" s="16"/>
      <c r="N296" s="16"/>
      <c r="O296" s="16"/>
      <c r="P296" s="16"/>
      <c r="Q296" s="16"/>
      <c r="R296" s="16"/>
      <c r="S296" s="145">
        <f t="shared" si="27"/>
        <v>1</v>
      </c>
      <c r="T296" s="145">
        <f t="shared" si="28"/>
        <v>1</v>
      </c>
      <c r="U296" s="10">
        <f t="shared" si="26"/>
        <v>1</v>
      </c>
      <c r="V296" s="10">
        <f t="shared" si="29"/>
        <v>1</v>
      </c>
      <c r="W296" s="10">
        <f t="shared" si="30"/>
        <v>3</v>
      </c>
    </row>
    <row r="297" spans="1:23">
      <c r="A297" s="149" t="str">
        <f t="shared" si="25"/>
        <v/>
      </c>
      <c r="B297" s="16"/>
      <c r="C297" s="16"/>
      <c r="D297" s="16"/>
      <c r="E297" s="16"/>
      <c r="F297" s="16"/>
      <c r="G297" s="16"/>
      <c r="H297" s="16"/>
      <c r="I297" s="16"/>
      <c r="J297" s="150" t="str">
        <f>IFERROR(IF(COUNTIF(E297:I297,E297)+COUNTIF(E297:I297,F297)+COUNTIF(E297:I297,G297)+COUNTIF(E297:I297,H297)+COUNTIF(E297:I297,I297)-COUNT(E297:I297)&lt;&gt;0,"學生班級重複",IF(COUNT(E297:I297)=1,VLOOKUP(E297,'附件一之1-開班數'!$A$6:$B$65,2,0),IF(COUNT(E297:I297)=2,VLOOKUP(E297,'附件一之1-開班數'!$A$6:$B$65,2,0)&amp;"、"&amp;VLOOKUP(F297,'附件一之1-開班數'!$A$6:$B$65,2,0),IF(COUNT(E297:I297)=3,VLOOKUP(E297,'附件一之1-開班數'!$A$6:$B$65,2,0)&amp;"、"&amp;VLOOKUP(F297,'附件一之1-開班數'!$A$6:$B$65,2,0)&amp;"、"&amp;VLOOKUP(G297,'附件一之1-開班數'!$A$6:$B$65,2,0),IF(COUNT(E297:I297)=4,VLOOKUP(E297,'附件一之1-開班數'!$A$6:$B$65,2,0)&amp;"、"&amp;VLOOKUP(F297,'附件一之1-開班數'!$A$6:$B$65,2,0)&amp;"、"&amp;VLOOKUP(G297,'附件一之1-開班數'!$A$6:$B$65,2,0)&amp;"、"&amp;VLOOKUP(H297,'附件一之1-開班數'!$A$6:$B$65,2,0),IF(COUNT(E297:I297)=5,VLOOKUP(E297,'附件一之1-開班數'!$A$6:$B$65,2,0)&amp;"、"&amp;VLOOKUP(F297,'附件一之1-開班數'!$A$6:$B$65,2,0)&amp;"、"&amp;VLOOKUP(G297,'附件一之1-開班數'!$A$6:$B$65,2,0)&amp;"、"&amp;VLOOKUP(H297,'附件一之1-開班數'!$A$6:$B$65,2,0)&amp;"、"&amp;VLOOKUP(I297,'附件一之1-開班數'!$A$6:$B$65,2,0),IF(D297="","","學生無班級"))))))),"有班級不存在,或跳格輸入")</f>
        <v/>
      </c>
      <c r="K297" s="16"/>
      <c r="L297" s="16"/>
      <c r="M297" s="16"/>
      <c r="N297" s="16"/>
      <c r="O297" s="16"/>
      <c r="P297" s="16"/>
      <c r="Q297" s="16"/>
      <c r="R297" s="16"/>
      <c r="S297" s="145">
        <f t="shared" si="27"/>
        <v>1</v>
      </c>
      <c r="T297" s="145">
        <f t="shared" si="28"/>
        <v>1</v>
      </c>
      <c r="U297" s="10">
        <f t="shared" si="26"/>
        <v>1</v>
      </c>
      <c r="V297" s="10">
        <f t="shared" si="29"/>
        <v>1</v>
      </c>
      <c r="W297" s="10">
        <f t="shared" si="30"/>
        <v>3</v>
      </c>
    </row>
    <row r="298" spans="1:23">
      <c r="A298" s="149" t="str">
        <f t="shared" si="25"/>
        <v/>
      </c>
      <c r="B298" s="16"/>
      <c r="C298" s="16"/>
      <c r="D298" s="16"/>
      <c r="E298" s="16"/>
      <c r="F298" s="16"/>
      <c r="G298" s="16"/>
      <c r="H298" s="16"/>
      <c r="I298" s="16"/>
      <c r="J298" s="150" t="str">
        <f>IFERROR(IF(COUNTIF(E298:I298,E298)+COUNTIF(E298:I298,F298)+COUNTIF(E298:I298,G298)+COUNTIF(E298:I298,H298)+COUNTIF(E298:I298,I298)-COUNT(E298:I298)&lt;&gt;0,"學生班級重複",IF(COUNT(E298:I298)=1,VLOOKUP(E298,'附件一之1-開班數'!$A$6:$B$65,2,0),IF(COUNT(E298:I298)=2,VLOOKUP(E298,'附件一之1-開班數'!$A$6:$B$65,2,0)&amp;"、"&amp;VLOOKUP(F298,'附件一之1-開班數'!$A$6:$B$65,2,0),IF(COUNT(E298:I298)=3,VLOOKUP(E298,'附件一之1-開班數'!$A$6:$B$65,2,0)&amp;"、"&amp;VLOOKUP(F298,'附件一之1-開班數'!$A$6:$B$65,2,0)&amp;"、"&amp;VLOOKUP(G298,'附件一之1-開班數'!$A$6:$B$65,2,0),IF(COUNT(E298:I298)=4,VLOOKUP(E298,'附件一之1-開班數'!$A$6:$B$65,2,0)&amp;"、"&amp;VLOOKUP(F298,'附件一之1-開班數'!$A$6:$B$65,2,0)&amp;"、"&amp;VLOOKUP(G298,'附件一之1-開班數'!$A$6:$B$65,2,0)&amp;"、"&amp;VLOOKUP(H298,'附件一之1-開班數'!$A$6:$B$65,2,0),IF(COUNT(E298:I298)=5,VLOOKUP(E298,'附件一之1-開班數'!$A$6:$B$65,2,0)&amp;"、"&amp;VLOOKUP(F298,'附件一之1-開班數'!$A$6:$B$65,2,0)&amp;"、"&amp;VLOOKUP(G298,'附件一之1-開班數'!$A$6:$B$65,2,0)&amp;"、"&amp;VLOOKUP(H298,'附件一之1-開班數'!$A$6:$B$65,2,0)&amp;"、"&amp;VLOOKUP(I298,'附件一之1-開班數'!$A$6:$B$65,2,0),IF(D298="","","學生無班級"))))))),"有班級不存在,或跳格輸入")</f>
        <v/>
      </c>
      <c r="K298" s="16"/>
      <c r="L298" s="16"/>
      <c r="M298" s="16"/>
      <c r="N298" s="16"/>
      <c r="O298" s="16"/>
      <c r="P298" s="16"/>
      <c r="Q298" s="16"/>
      <c r="R298" s="16"/>
      <c r="S298" s="145">
        <f t="shared" si="27"/>
        <v>1</v>
      </c>
      <c r="T298" s="145">
        <f t="shared" si="28"/>
        <v>1</v>
      </c>
      <c r="U298" s="10">
        <f t="shared" si="26"/>
        <v>1</v>
      </c>
      <c r="V298" s="10">
        <f t="shared" si="29"/>
        <v>1</v>
      </c>
      <c r="W298" s="10">
        <f t="shared" si="30"/>
        <v>3</v>
      </c>
    </row>
    <row r="299" spans="1:23">
      <c r="A299" s="149" t="str">
        <f t="shared" si="25"/>
        <v/>
      </c>
      <c r="B299" s="16"/>
      <c r="C299" s="16"/>
      <c r="D299" s="16"/>
      <c r="E299" s="16"/>
      <c r="F299" s="16"/>
      <c r="G299" s="16"/>
      <c r="H299" s="16"/>
      <c r="I299" s="16"/>
      <c r="J299" s="150" t="str">
        <f>IFERROR(IF(COUNTIF(E299:I299,E299)+COUNTIF(E299:I299,F299)+COUNTIF(E299:I299,G299)+COUNTIF(E299:I299,H299)+COUNTIF(E299:I299,I299)-COUNT(E299:I299)&lt;&gt;0,"學生班級重複",IF(COUNT(E299:I299)=1,VLOOKUP(E299,'附件一之1-開班數'!$A$6:$B$65,2,0),IF(COUNT(E299:I299)=2,VLOOKUP(E299,'附件一之1-開班數'!$A$6:$B$65,2,0)&amp;"、"&amp;VLOOKUP(F299,'附件一之1-開班數'!$A$6:$B$65,2,0),IF(COUNT(E299:I299)=3,VLOOKUP(E299,'附件一之1-開班數'!$A$6:$B$65,2,0)&amp;"、"&amp;VLOOKUP(F299,'附件一之1-開班數'!$A$6:$B$65,2,0)&amp;"、"&amp;VLOOKUP(G299,'附件一之1-開班數'!$A$6:$B$65,2,0),IF(COUNT(E299:I299)=4,VLOOKUP(E299,'附件一之1-開班數'!$A$6:$B$65,2,0)&amp;"、"&amp;VLOOKUP(F299,'附件一之1-開班數'!$A$6:$B$65,2,0)&amp;"、"&amp;VLOOKUP(G299,'附件一之1-開班數'!$A$6:$B$65,2,0)&amp;"、"&amp;VLOOKUP(H299,'附件一之1-開班數'!$A$6:$B$65,2,0),IF(COUNT(E299:I299)=5,VLOOKUP(E299,'附件一之1-開班數'!$A$6:$B$65,2,0)&amp;"、"&amp;VLOOKUP(F299,'附件一之1-開班數'!$A$6:$B$65,2,0)&amp;"、"&amp;VLOOKUP(G299,'附件一之1-開班數'!$A$6:$B$65,2,0)&amp;"、"&amp;VLOOKUP(H299,'附件一之1-開班數'!$A$6:$B$65,2,0)&amp;"、"&amp;VLOOKUP(I299,'附件一之1-開班數'!$A$6:$B$65,2,0),IF(D299="","","學生無班級"))))))),"有班級不存在,或跳格輸入")</f>
        <v/>
      </c>
      <c r="K299" s="16"/>
      <c r="L299" s="16"/>
      <c r="M299" s="16"/>
      <c r="N299" s="16"/>
      <c r="O299" s="16"/>
      <c r="P299" s="16"/>
      <c r="Q299" s="16"/>
      <c r="R299" s="16"/>
      <c r="S299" s="145">
        <f t="shared" si="27"/>
        <v>1</v>
      </c>
      <c r="T299" s="145">
        <f t="shared" si="28"/>
        <v>1</v>
      </c>
      <c r="U299" s="10">
        <f t="shared" si="26"/>
        <v>1</v>
      </c>
      <c r="V299" s="10">
        <f t="shared" si="29"/>
        <v>1</v>
      </c>
      <c r="W299" s="10">
        <f t="shared" si="30"/>
        <v>3</v>
      </c>
    </row>
    <row r="300" spans="1:23">
      <c r="A300" s="149" t="str">
        <f t="shared" si="25"/>
        <v/>
      </c>
      <c r="B300" s="16"/>
      <c r="C300" s="16"/>
      <c r="D300" s="16"/>
      <c r="E300" s="16"/>
      <c r="F300" s="16"/>
      <c r="G300" s="16"/>
      <c r="H300" s="16"/>
      <c r="I300" s="16"/>
      <c r="J300" s="150" t="str">
        <f>IFERROR(IF(COUNTIF(E300:I300,E300)+COUNTIF(E300:I300,F300)+COUNTIF(E300:I300,G300)+COUNTIF(E300:I300,H300)+COUNTIF(E300:I300,I300)-COUNT(E300:I300)&lt;&gt;0,"學生班級重複",IF(COUNT(E300:I300)=1,VLOOKUP(E300,'附件一之1-開班數'!$A$6:$B$65,2,0),IF(COUNT(E300:I300)=2,VLOOKUP(E300,'附件一之1-開班數'!$A$6:$B$65,2,0)&amp;"、"&amp;VLOOKUP(F300,'附件一之1-開班數'!$A$6:$B$65,2,0),IF(COUNT(E300:I300)=3,VLOOKUP(E300,'附件一之1-開班數'!$A$6:$B$65,2,0)&amp;"、"&amp;VLOOKUP(F300,'附件一之1-開班數'!$A$6:$B$65,2,0)&amp;"、"&amp;VLOOKUP(G300,'附件一之1-開班數'!$A$6:$B$65,2,0),IF(COUNT(E300:I300)=4,VLOOKUP(E300,'附件一之1-開班數'!$A$6:$B$65,2,0)&amp;"、"&amp;VLOOKUP(F300,'附件一之1-開班數'!$A$6:$B$65,2,0)&amp;"、"&amp;VLOOKUP(G300,'附件一之1-開班數'!$A$6:$B$65,2,0)&amp;"、"&amp;VLOOKUP(H300,'附件一之1-開班數'!$A$6:$B$65,2,0),IF(COUNT(E300:I300)=5,VLOOKUP(E300,'附件一之1-開班數'!$A$6:$B$65,2,0)&amp;"、"&amp;VLOOKUP(F300,'附件一之1-開班數'!$A$6:$B$65,2,0)&amp;"、"&amp;VLOOKUP(G300,'附件一之1-開班數'!$A$6:$B$65,2,0)&amp;"、"&amp;VLOOKUP(H300,'附件一之1-開班數'!$A$6:$B$65,2,0)&amp;"、"&amp;VLOOKUP(I300,'附件一之1-開班數'!$A$6:$B$65,2,0),IF(D300="","","學生無班級"))))))),"有班級不存在,或跳格輸入")</f>
        <v/>
      </c>
      <c r="K300" s="16"/>
      <c r="L300" s="16"/>
      <c r="M300" s="16"/>
      <c r="N300" s="16"/>
      <c r="O300" s="16"/>
      <c r="P300" s="16"/>
      <c r="Q300" s="16"/>
      <c r="R300" s="16"/>
      <c r="S300" s="145">
        <f t="shared" si="27"/>
        <v>1</v>
      </c>
      <c r="T300" s="145">
        <f t="shared" si="28"/>
        <v>1</v>
      </c>
      <c r="U300" s="10">
        <f t="shared" si="26"/>
        <v>1</v>
      </c>
      <c r="V300" s="10">
        <f t="shared" si="29"/>
        <v>1</v>
      </c>
      <c r="W300" s="10">
        <f t="shared" si="30"/>
        <v>3</v>
      </c>
    </row>
    <row r="301" spans="1:23">
      <c r="A301" s="149" t="str">
        <f t="shared" si="25"/>
        <v/>
      </c>
      <c r="B301" s="16"/>
      <c r="C301" s="16"/>
      <c r="D301" s="16"/>
      <c r="E301" s="16"/>
      <c r="F301" s="16"/>
      <c r="G301" s="16"/>
      <c r="H301" s="16"/>
      <c r="I301" s="16"/>
      <c r="J301" s="150" t="str">
        <f>IFERROR(IF(COUNTIF(E301:I301,E301)+COUNTIF(E301:I301,F301)+COUNTIF(E301:I301,G301)+COUNTIF(E301:I301,H301)+COUNTIF(E301:I301,I301)-COUNT(E301:I301)&lt;&gt;0,"學生班級重複",IF(COUNT(E301:I301)=1,VLOOKUP(E301,'附件一之1-開班數'!$A$6:$B$65,2,0),IF(COUNT(E301:I301)=2,VLOOKUP(E301,'附件一之1-開班數'!$A$6:$B$65,2,0)&amp;"、"&amp;VLOOKUP(F301,'附件一之1-開班數'!$A$6:$B$65,2,0),IF(COUNT(E301:I301)=3,VLOOKUP(E301,'附件一之1-開班數'!$A$6:$B$65,2,0)&amp;"、"&amp;VLOOKUP(F301,'附件一之1-開班數'!$A$6:$B$65,2,0)&amp;"、"&amp;VLOOKUP(G301,'附件一之1-開班數'!$A$6:$B$65,2,0),IF(COUNT(E301:I301)=4,VLOOKUP(E301,'附件一之1-開班數'!$A$6:$B$65,2,0)&amp;"、"&amp;VLOOKUP(F301,'附件一之1-開班數'!$A$6:$B$65,2,0)&amp;"、"&amp;VLOOKUP(G301,'附件一之1-開班數'!$A$6:$B$65,2,0)&amp;"、"&amp;VLOOKUP(H301,'附件一之1-開班數'!$A$6:$B$65,2,0),IF(COUNT(E301:I301)=5,VLOOKUP(E301,'附件一之1-開班數'!$A$6:$B$65,2,0)&amp;"、"&amp;VLOOKUP(F301,'附件一之1-開班數'!$A$6:$B$65,2,0)&amp;"、"&amp;VLOOKUP(G301,'附件一之1-開班數'!$A$6:$B$65,2,0)&amp;"、"&amp;VLOOKUP(H301,'附件一之1-開班數'!$A$6:$B$65,2,0)&amp;"、"&amp;VLOOKUP(I301,'附件一之1-開班數'!$A$6:$B$65,2,0),IF(D301="","","學生無班級"))))))),"有班級不存在,或跳格輸入")</f>
        <v/>
      </c>
      <c r="K301" s="16"/>
      <c r="L301" s="16"/>
      <c r="M301" s="16"/>
      <c r="N301" s="16"/>
      <c r="O301" s="16"/>
      <c r="P301" s="16"/>
      <c r="Q301" s="16"/>
      <c r="R301" s="16"/>
      <c r="S301" s="145">
        <f t="shared" si="27"/>
        <v>1</v>
      </c>
      <c r="T301" s="145">
        <f t="shared" si="28"/>
        <v>1</v>
      </c>
      <c r="U301" s="10">
        <f t="shared" si="26"/>
        <v>1</v>
      </c>
      <c r="V301" s="10">
        <f t="shared" si="29"/>
        <v>1</v>
      </c>
      <c r="W301" s="10">
        <f t="shared" si="30"/>
        <v>3</v>
      </c>
    </row>
    <row r="302" spans="1:23">
      <c r="A302" s="149" t="str">
        <f t="shared" si="25"/>
        <v/>
      </c>
      <c r="B302" s="16"/>
      <c r="C302" s="16"/>
      <c r="D302" s="16"/>
      <c r="E302" s="16"/>
      <c r="F302" s="16"/>
      <c r="G302" s="16"/>
      <c r="H302" s="16"/>
      <c r="I302" s="16"/>
      <c r="J302" s="150" t="str">
        <f>IFERROR(IF(COUNTIF(E302:I302,E302)+COUNTIF(E302:I302,F302)+COUNTIF(E302:I302,G302)+COUNTIF(E302:I302,H302)+COUNTIF(E302:I302,I302)-COUNT(E302:I302)&lt;&gt;0,"學生班級重複",IF(COUNT(E302:I302)=1,VLOOKUP(E302,'附件一之1-開班數'!$A$6:$B$65,2,0),IF(COUNT(E302:I302)=2,VLOOKUP(E302,'附件一之1-開班數'!$A$6:$B$65,2,0)&amp;"、"&amp;VLOOKUP(F302,'附件一之1-開班數'!$A$6:$B$65,2,0),IF(COUNT(E302:I302)=3,VLOOKUP(E302,'附件一之1-開班數'!$A$6:$B$65,2,0)&amp;"、"&amp;VLOOKUP(F302,'附件一之1-開班數'!$A$6:$B$65,2,0)&amp;"、"&amp;VLOOKUP(G302,'附件一之1-開班數'!$A$6:$B$65,2,0),IF(COUNT(E302:I302)=4,VLOOKUP(E302,'附件一之1-開班數'!$A$6:$B$65,2,0)&amp;"、"&amp;VLOOKUP(F302,'附件一之1-開班數'!$A$6:$B$65,2,0)&amp;"、"&amp;VLOOKUP(G302,'附件一之1-開班數'!$A$6:$B$65,2,0)&amp;"、"&amp;VLOOKUP(H302,'附件一之1-開班數'!$A$6:$B$65,2,0),IF(COUNT(E302:I302)=5,VLOOKUP(E302,'附件一之1-開班數'!$A$6:$B$65,2,0)&amp;"、"&amp;VLOOKUP(F302,'附件一之1-開班數'!$A$6:$B$65,2,0)&amp;"、"&amp;VLOOKUP(G302,'附件一之1-開班數'!$A$6:$B$65,2,0)&amp;"、"&amp;VLOOKUP(H302,'附件一之1-開班數'!$A$6:$B$65,2,0)&amp;"、"&amp;VLOOKUP(I302,'附件一之1-開班數'!$A$6:$B$65,2,0),IF(D302="","","學生無班級"))))))),"有班級不存在,或跳格輸入")</f>
        <v/>
      </c>
      <c r="K302" s="16"/>
      <c r="L302" s="16"/>
      <c r="M302" s="16"/>
      <c r="N302" s="16"/>
      <c r="O302" s="16"/>
      <c r="P302" s="16"/>
      <c r="Q302" s="16"/>
      <c r="R302" s="16"/>
      <c r="S302" s="145">
        <f t="shared" si="27"/>
        <v>1</v>
      </c>
      <c r="T302" s="145">
        <f t="shared" si="28"/>
        <v>1</v>
      </c>
      <c r="U302" s="10">
        <f t="shared" si="26"/>
        <v>1</v>
      </c>
      <c r="V302" s="10">
        <f t="shared" si="29"/>
        <v>1</v>
      </c>
      <c r="W302" s="10">
        <f t="shared" si="30"/>
        <v>3</v>
      </c>
    </row>
    <row r="303" spans="1:23">
      <c r="A303" s="149" t="str">
        <f t="shared" si="25"/>
        <v/>
      </c>
      <c r="B303" s="16"/>
      <c r="C303" s="16"/>
      <c r="D303" s="16"/>
      <c r="E303" s="16"/>
      <c r="F303" s="16"/>
      <c r="G303" s="16"/>
      <c r="H303" s="16"/>
      <c r="I303" s="16"/>
      <c r="J303" s="150" t="str">
        <f>IFERROR(IF(COUNTIF(E303:I303,E303)+COUNTIF(E303:I303,F303)+COUNTIF(E303:I303,G303)+COUNTIF(E303:I303,H303)+COUNTIF(E303:I303,I303)-COUNT(E303:I303)&lt;&gt;0,"學生班級重複",IF(COUNT(E303:I303)=1,VLOOKUP(E303,'附件一之1-開班數'!$A$6:$B$65,2,0),IF(COUNT(E303:I303)=2,VLOOKUP(E303,'附件一之1-開班數'!$A$6:$B$65,2,0)&amp;"、"&amp;VLOOKUP(F303,'附件一之1-開班數'!$A$6:$B$65,2,0),IF(COUNT(E303:I303)=3,VLOOKUP(E303,'附件一之1-開班數'!$A$6:$B$65,2,0)&amp;"、"&amp;VLOOKUP(F303,'附件一之1-開班數'!$A$6:$B$65,2,0)&amp;"、"&amp;VLOOKUP(G303,'附件一之1-開班數'!$A$6:$B$65,2,0),IF(COUNT(E303:I303)=4,VLOOKUP(E303,'附件一之1-開班數'!$A$6:$B$65,2,0)&amp;"、"&amp;VLOOKUP(F303,'附件一之1-開班數'!$A$6:$B$65,2,0)&amp;"、"&amp;VLOOKUP(G303,'附件一之1-開班數'!$A$6:$B$65,2,0)&amp;"、"&amp;VLOOKUP(H303,'附件一之1-開班數'!$A$6:$B$65,2,0),IF(COUNT(E303:I303)=5,VLOOKUP(E303,'附件一之1-開班數'!$A$6:$B$65,2,0)&amp;"、"&amp;VLOOKUP(F303,'附件一之1-開班數'!$A$6:$B$65,2,0)&amp;"、"&amp;VLOOKUP(G303,'附件一之1-開班數'!$A$6:$B$65,2,0)&amp;"、"&amp;VLOOKUP(H303,'附件一之1-開班數'!$A$6:$B$65,2,0)&amp;"、"&amp;VLOOKUP(I303,'附件一之1-開班數'!$A$6:$B$65,2,0),IF(D303="","","學生無班級"))))))),"有班級不存在,或跳格輸入")</f>
        <v/>
      </c>
      <c r="K303" s="16"/>
      <c r="L303" s="16"/>
      <c r="M303" s="16"/>
      <c r="N303" s="16"/>
      <c r="O303" s="16"/>
      <c r="P303" s="16"/>
      <c r="Q303" s="16"/>
      <c r="R303" s="16"/>
      <c r="S303" s="145">
        <f t="shared" si="27"/>
        <v>1</v>
      </c>
      <c r="T303" s="145">
        <f t="shared" si="28"/>
        <v>1</v>
      </c>
      <c r="U303" s="10">
        <f t="shared" si="26"/>
        <v>1</v>
      </c>
      <c r="V303" s="10">
        <f t="shared" si="29"/>
        <v>1</v>
      </c>
      <c r="W303" s="10">
        <f t="shared" si="30"/>
        <v>3</v>
      </c>
    </row>
    <row r="304" spans="1:23">
      <c r="A304" s="149" t="str">
        <f t="shared" si="25"/>
        <v/>
      </c>
      <c r="B304" s="16"/>
      <c r="C304" s="16"/>
      <c r="D304" s="16"/>
      <c r="E304" s="16"/>
      <c r="F304" s="16"/>
      <c r="G304" s="16"/>
      <c r="H304" s="16"/>
      <c r="I304" s="16"/>
      <c r="J304" s="150" t="str">
        <f>IFERROR(IF(COUNTIF(E304:I304,E304)+COUNTIF(E304:I304,F304)+COUNTIF(E304:I304,G304)+COUNTIF(E304:I304,H304)+COUNTIF(E304:I304,I304)-COUNT(E304:I304)&lt;&gt;0,"學生班級重複",IF(COUNT(E304:I304)=1,VLOOKUP(E304,'附件一之1-開班數'!$A$6:$B$65,2,0),IF(COUNT(E304:I304)=2,VLOOKUP(E304,'附件一之1-開班數'!$A$6:$B$65,2,0)&amp;"、"&amp;VLOOKUP(F304,'附件一之1-開班數'!$A$6:$B$65,2,0),IF(COUNT(E304:I304)=3,VLOOKUP(E304,'附件一之1-開班數'!$A$6:$B$65,2,0)&amp;"、"&amp;VLOOKUP(F304,'附件一之1-開班數'!$A$6:$B$65,2,0)&amp;"、"&amp;VLOOKUP(G304,'附件一之1-開班數'!$A$6:$B$65,2,0),IF(COUNT(E304:I304)=4,VLOOKUP(E304,'附件一之1-開班數'!$A$6:$B$65,2,0)&amp;"、"&amp;VLOOKUP(F304,'附件一之1-開班數'!$A$6:$B$65,2,0)&amp;"、"&amp;VLOOKUP(G304,'附件一之1-開班數'!$A$6:$B$65,2,0)&amp;"、"&amp;VLOOKUP(H304,'附件一之1-開班數'!$A$6:$B$65,2,0),IF(COUNT(E304:I304)=5,VLOOKUP(E304,'附件一之1-開班數'!$A$6:$B$65,2,0)&amp;"、"&amp;VLOOKUP(F304,'附件一之1-開班數'!$A$6:$B$65,2,0)&amp;"、"&amp;VLOOKUP(G304,'附件一之1-開班數'!$A$6:$B$65,2,0)&amp;"、"&amp;VLOOKUP(H304,'附件一之1-開班數'!$A$6:$B$65,2,0)&amp;"、"&amp;VLOOKUP(I304,'附件一之1-開班數'!$A$6:$B$65,2,0),IF(D304="","","學生無班級"))))))),"有班級不存在,或跳格輸入")</f>
        <v/>
      </c>
      <c r="K304" s="16"/>
      <c r="L304" s="16"/>
      <c r="M304" s="16"/>
      <c r="N304" s="16"/>
      <c r="O304" s="16"/>
      <c r="P304" s="16"/>
      <c r="Q304" s="16"/>
      <c r="R304" s="16"/>
      <c r="S304" s="145">
        <f t="shared" si="27"/>
        <v>1</v>
      </c>
      <c r="T304" s="145">
        <f t="shared" si="28"/>
        <v>1</v>
      </c>
      <c r="U304" s="10">
        <f t="shared" si="26"/>
        <v>1</v>
      </c>
      <c r="V304" s="10">
        <f t="shared" si="29"/>
        <v>1</v>
      </c>
      <c r="W304" s="10">
        <f t="shared" si="30"/>
        <v>3</v>
      </c>
    </row>
    <row r="305" spans="1:23">
      <c r="A305" s="149" t="str">
        <f t="shared" si="25"/>
        <v/>
      </c>
      <c r="B305" s="16"/>
      <c r="C305" s="16"/>
      <c r="D305" s="16"/>
      <c r="E305" s="16"/>
      <c r="F305" s="16"/>
      <c r="G305" s="16"/>
      <c r="H305" s="16"/>
      <c r="I305" s="16"/>
      <c r="J305" s="150" t="str">
        <f>IFERROR(IF(COUNTIF(E305:I305,E305)+COUNTIF(E305:I305,F305)+COUNTIF(E305:I305,G305)+COUNTIF(E305:I305,H305)+COUNTIF(E305:I305,I305)-COUNT(E305:I305)&lt;&gt;0,"學生班級重複",IF(COUNT(E305:I305)=1,VLOOKUP(E305,'附件一之1-開班數'!$A$6:$B$65,2,0),IF(COUNT(E305:I305)=2,VLOOKUP(E305,'附件一之1-開班數'!$A$6:$B$65,2,0)&amp;"、"&amp;VLOOKUP(F305,'附件一之1-開班數'!$A$6:$B$65,2,0),IF(COUNT(E305:I305)=3,VLOOKUP(E305,'附件一之1-開班數'!$A$6:$B$65,2,0)&amp;"、"&amp;VLOOKUP(F305,'附件一之1-開班數'!$A$6:$B$65,2,0)&amp;"、"&amp;VLOOKUP(G305,'附件一之1-開班數'!$A$6:$B$65,2,0),IF(COUNT(E305:I305)=4,VLOOKUP(E305,'附件一之1-開班數'!$A$6:$B$65,2,0)&amp;"、"&amp;VLOOKUP(F305,'附件一之1-開班數'!$A$6:$B$65,2,0)&amp;"、"&amp;VLOOKUP(G305,'附件一之1-開班數'!$A$6:$B$65,2,0)&amp;"、"&amp;VLOOKUP(H305,'附件一之1-開班數'!$A$6:$B$65,2,0),IF(COUNT(E305:I305)=5,VLOOKUP(E305,'附件一之1-開班數'!$A$6:$B$65,2,0)&amp;"、"&amp;VLOOKUP(F305,'附件一之1-開班數'!$A$6:$B$65,2,0)&amp;"、"&amp;VLOOKUP(G305,'附件一之1-開班數'!$A$6:$B$65,2,0)&amp;"、"&amp;VLOOKUP(H305,'附件一之1-開班數'!$A$6:$B$65,2,0)&amp;"、"&amp;VLOOKUP(I305,'附件一之1-開班數'!$A$6:$B$65,2,0),IF(D305="","","學生無班級"))))))),"有班級不存在,或跳格輸入")</f>
        <v/>
      </c>
      <c r="K305" s="16"/>
      <c r="L305" s="16"/>
      <c r="M305" s="16"/>
      <c r="N305" s="16"/>
      <c r="O305" s="16"/>
      <c r="P305" s="16"/>
      <c r="Q305" s="16"/>
      <c r="R305" s="16"/>
      <c r="S305" s="145">
        <f t="shared" si="27"/>
        <v>1</v>
      </c>
      <c r="T305" s="145">
        <f t="shared" si="28"/>
        <v>1</v>
      </c>
      <c r="U305" s="10">
        <f t="shared" si="26"/>
        <v>1</v>
      </c>
      <c r="V305" s="10">
        <f t="shared" si="29"/>
        <v>1</v>
      </c>
      <c r="W305" s="10">
        <f t="shared" si="30"/>
        <v>3</v>
      </c>
    </row>
    <row r="306" spans="1:23">
      <c r="A306" s="149" t="str">
        <f t="shared" si="25"/>
        <v/>
      </c>
      <c r="B306" s="16"/>
      <c r="C306" s="16"/>
      <c r="D306" s="16"/>
      <c r="E306" s="16"/>
      <c r="F306" s="16"/>
      <c r="G306" s="16"/>
      <c r="H306" s="16"/>
      <c r="I306" s="16"/>
      <c r="J306" s="150" t="str">
        <f>IFERROR(IF(COUNTIF(E306:I306,E306)+COUNTIF(E306:I306,F306)+COUNTIF(E306:I306,G306)+COUNTIF(E306:I306,H306)+COUNTIF(E306:I306,I306)-COUNT(E306:I306)&lt;&gt;0,"學生班級重複",IF(COUNT(E306:I306)=1,VLOOKUP(E306,'附件一之1-開班數'!$A$6:$B$65,2,0),IF(COUNT(E306:I306)=2,VLOOKUP(E306,'附件一之1-開班數'!$A$6:$B$65,2,0)&amp;"、"&amp;VLOOKUP(F306,'附件一之1-開班數'!$A$6:$B$65,2,0),IF(COUNT(E306:I306)=3,VLOOKUP(E306,'附件一之1-開班數'!$A$6:$B$65,2,0)&amp;"、"&amp;VLOOKUP(F306,'附件一之1-開班數'!$A$6:$B$65,2,0)&amp;"、"&amp;VLOOKUP(G306,'附件一之1-開班數'!$A$6:$B$65,2,0),IF(COUNT(E306:I306)=4,VLOOKUP(E306,'附件一之1-開班數'!$A$6:$B$65,2,0)&amp;"、"&amp;VLOOKUP(F306,'附件一之1-開班數'!$A$6:$B$65,2,0)&amp;"、"&amp;VLOOKUP(G306,'附件一之1-開班數'!$A$6:$B$65,2,0)&amp;"、"&amp;VLOOKUP(H306,'附件一之1-開班數'!$A$6:$B$65,2,0),IF(COUNT(E306:I306)=5,VLOOKUP(E306,'附件一之1-開班數'!$A$6:$B$65,2,0)&amp;"、"&amp;VLOOKUP(F306,'附件一之1-開班數'!$A$6:$B$65,2,0)&amp;"、"&amp;VLOOKUP(G306,'附件一之1-開班數'!$A$6:$B$65,2,0)&amp;"、"&amp;VLOOKUP(H306,'附件一之1-開班數'!$A$6:$B$65,2,0)&amp;"、"&amp;VLOOKUP(I306,'附件一之1-開班數'!$A$6:$B$65,2,0),IF(D306="","","學生無班級"))))))),"有班級不存在,或跳格輸入")</f>
        <v/>
      </c>
      <c r="K306" s="16"/>
      <c r="L306" s="16"/>
      <c r="M306" s="16"/>
      <c r="N306" s="16"/>
      <c r="O306" s="16"/>
      <c r="P306" s="16"/>
      <c r="Q306" s="16"/>
      <c r="R306" s="16"/>
      <c r="S306" s="145">
        <f t="shared" si="27"/>
        <v>1</v>
      </c>
      <c r="T306" s="145">
        <f t="shared" si="28"/>
        <v>1</v>
      </c>
      <c r="U306" s="10">
        <f t="shared" si="26"/>
        <v>1</v>
      </c>
      <c r="V306" s="10">
        <f t="shared" si="29"/>
        <v>1</v>
      </c>
      <c r="W306" s="10">
        <f t="shared" si="30"/>
        <v>3</v>
      </c>
    </row>
    <row r="307" spans="1:23">
      <c r="A307" s="149" t="str">
        <f t="shared" si="25"/>
        <v/>
      </c>
      <c r="B307" s="16"/>
      <c r="C307" s="16"/>
      <c r="D307" s="16"/>
      <c r="E307" s="16"/>
      <c r="F307" s="16"/>
      <c r="G307" s="16"/>
      <c r="H307" s="16"/>
      <c r="I307" s="16"/>
      <c r="J307" s="150" t="str">
        <f>IFERROR(IF(COUNTIF(E307:I307,E307)+COUNTIF(E307:I307,F307)+COUNTIF(E307:I307,G307)+COUNTIF(E307:I307,H307)+COUNTIF(E307:I307,I307)-COUNT(E307:I307)&lt;&gt;0,"學生班級重複",IF(COUNT(E307:I307)=1,VLOOKUP(E307,'附件一之1-開班數'!$A$6:$B$65,2,0),IF(COUNT(E307:I307)=2,VLOOKUP(E307,'附件一之1-開班數'!$A$6:$B$65,2,0)&amp;"、"&amp;VLOOKUP(F307,'附件一之1-開班數'!$A$6:$B$65,2,0),IF(COUNT(E307:I307)=3,VLOOKUP(E307,'附件一之1-開班數'!$A$6:$B$65,2,0)&amp;"、"&amp;VLOOKUP(F307,'附件一之1-開班數'!$A$6:$B$65,2,0)&amp;"、"&amp;VLOOKUP(G307,'附件一之1-開班數'!$A$6:$B$65,2,0),IF(COUNT(E307:I307)=4,VLOOKUP(E307,'附件一之1-開班數'!$A$6:$B$65,2,0)&amp;"、"&amp;VLOOKUP(F307,'附件一之1-開班數'!$A$6:$B$65,2,0)&amp;"、"&amp;VLOOKUP(G307,'附件一之1-開班數'!$A$6:$B$65,2,0)&amp;"、"&amp;VLOOKUP(H307,'附件一之1-開班數'!$A$6:$B$65,2,0),IF(COUNT(E307:I307)=5,VLOOKUP(E307,'附件一之1-開班數'!$A$6:$B$65,2,0)&amp;"、"&amp;VLOOKUP(F307,'附件一之1-開班數'!$A$6:$B$65,2,0)&amp;"、"&amp;VLOOKUP(G307,'附件一之1-開班數'!$A$6:$B$65,2,0)&amp;"、"&amp;VLOOKUP(H307,'附件一之1-開班數'!$A$6:$B$65,2,0)&amp;"、"&amp;VLOOKUP(I307,'附件一之1-開班數'!$A$6:$B$65,2,0),IF(D307="","","學生無班級"))))))),"有班級不存在,或跳格輸入")</f>
        <v/>
      </c>
      <c r="K307" s="16"/>
      <c r="L307" s="16"/>
      <c r="M307" s="16"/>
      <c r="N307" s="16"/>
      <c r="O307" s="16"/>
      <c r="P307" s="16"/>
      <c r="Q307" s="16"/>
      <c r="R307" s="16"/>
      <c r="S307" s="145">
        <f t="shared" si="27"/>
        <v>1</v>
      </c>
      <c r="T307" s="145">
        <f t="shared" si="28"/>
        <v>1</v>
      </c>
      <c r="U307" s="10">
        <f t="shared" si="26"/>
        <v>1</v>
      </c>
      <c r="V307" s="10">
        <f t="shared" si="29"/>
        <v>1</v>
      </c>
      <c r="W307" s="10">
        <f t="shared" si="30"/>
        <v>3</v>
      </c>
    </row>
    <row r="308" spans="1:23">
      <c r="A308" s="149" t="str">
        <f t="shared" si="25"/>
        <v/>
      </c>
      <c r="B308" s="16"/>
      <c r="C308" s="16"/>
      <c r="D308" s="16"/>
      <c r="E308" s="16"/>
      <c r="F308" s="16"/>
      <c r="G308" s="16"/>
      <c r="H308" s="16"/>
      <c r="I308" s="16"/>
      <c r="J308" s="150" t="str">
        <f>IFERROR(IF(COUNTIF(E308:I308,E308)+COUNTIF(E308:I308,F308)+COUNTIF(E308:I308,G308)+COUNTIF(E308:I308,H308)+COUNTIF(E308:I308,I308)-COUNT(E308:I308)&lt;&gt;0,"學生班級重複",IF(COUNT(E308:I308)=1,VLOOKUP(E308,'附件一之1-開班數'!$A$6:$B$65,2,0),IF(COUNT(E308:I308)=2,VLOOKUP(E308,'附件一之1-開班數'!$A$6:$B$65,2,0)&amp;"、"&amp;VLOOKUP(F308,'附件一之1-開班數'!$A$6:$B$65,2,0),IF(COUNT(E308:I308)=3,VLOOKUP(E308,'附件一之1-開班數'!$A$6:$B$65,2,0)&amp;"、"&amp;VLOOKUP(F308,'附件一之1-開班數'!$A$6:$B$65,2,0)&amp;"、"&amp;VLOOKUP(G308,'附件一之1-開班數'!$A$6:$B$65,2,0),IF(COUNT(E308:I308)=4,VLOOKUP(E308,'附件一之1-開班數'!$A$6:$B$65,2,0)&amp;"、"&amp;VLOOKUP(F308,'附件一之1-開班數'!$A$6:$B$65,2,0)&amp;"、"&amp;VLOOKUP(G308,'附件一之1-開班數'!$A$6:$B$65,2,0)&amp;"、"&amp;VLOOKUP(H308,'附件一之1-開班數'!$A$6:$B$65,2,0),IF(COUNT(E308:I308)=5,VLOOKUP(E308,'附件一之1-開班數'!$A$6:$B$65,2,0)&amp;"、"&amp;VLOOKUP(F308,'附件一之1-開班數'!$A$6:$B$65,2,0)&amp;"、"&amp;VLOOKUP(G308,'附件一之1-開班數'!$A$6:$B$65,2,0)&amp;"、"&amp;VLOOKUP(H308,'附件一之1-開班數'!$A$6:$B$65,2,0)&amp;"、"&amp;VLOOKUP(I308,'附件一之1-開班數'!$A$6:$B$65,2,0),IF(D308="","","學生無班級"))))))),"有班級不存在,或跳格輸入")</f>
        <v/>
      </c>
      <c r="K308" s="16"/>
      <c r="L308" s="16"/>
      <c r="M308" s="16"/>
      <c r="N308" s="16"/>
      <c r="O308" s="16"/>
      <c r="P308" s="16"/>
      <c r="Q308" s="16"/>
      <c r="R308" s="16"/>
      <c r="S308" s="145">
        <f t="shared" si="27"/>
        <v>1</v>
      </c>
      <c r="T308" s="145">
        <f t="shared" si="28"/>
        <v>1</v>
      </c>
      <c r="U308" s="10">
        <f t="shared" si="26"/>
        <v>1</v>
      </c>
      <c r="V308" s="10">
        <f t="shared" si="29"/>
        <v>1</v>
      </c>
      <c r="W308" s="10">
        <f t="shared" si="30"/>
        <v>3</v>
      </c>
    </row>
    <row r="309" spans="1:23">
      <c r="A309" s="149" t="str">
        <f t="shared" si="25"/>
        <v/>
      </c>
      <c r="B309" s="16"/>
      <c r="C309" s="16"/>
      <c r="D309" s="16"/>
      <c r="E309" s="16"/>
      <c r="F309" s="16"/>
      <c r="G309" s="16"/>
      <c r="H309" s="16"/>
      <c r="I309" s="16"/>
      <c r="J309" s="150" t="str">
        <f>IFERROR(IF(COUNTIF(E309:I309,E309)+COUNTIF(E309:I309,F309)+COUNTIF(E309:I309,G309)+COUNTIF(E309:I309,H309)+COUNTIF(E309:I309,I309)-COUNT(E309:I309)&lt;&gt;0,"學生班級重複",IF(COUNT(E309:I309)=1,VLOOKUP(E309,'附件一之1-開班數'!$A$6:$B$65,2,0),IF(COUNT(E309:I309)=2,VLOOKUP(E309,'附件一之1-開班數'!$A$6:$B$65,2,0)&amp;"、"&amp;VLOOKUP(F309,'附件一之1-開班數'!$A$6:$B$65,2,0),IF(COUNT(E309:I309)=3,VLOOKUP(E309,'附件一之1-開班數'!$A$6:$B$65,2,0)&amp;"、"&amp;VLOOKUP(F309,'附件一之1-開班數'!$A$6:$B$65,2,0)&amp;"、"&amp;VLOOKUP(G309,'附件一之1-開班數'!$A$6:$B$65,2,0),IF(COUNT(E309:I309)=4,VLOOKUP(E309,'附件一之1-開班數'!$A$6:$B$65,2,0)&amp;"、"&amp;VLOOKUP(F309,'附件一之1-開班數'!$A$6:$B$65,2,0)&amp;"、"&amp;VLOOKUP(G309,'附件一之1-開班數'!$A$6:$B$65,2,0)&amp;"、"&amp;VLOOKUP(H309,'附件一之1-開班數'!$A$6:$B$65,2,0),IF(COUNT(E309:I309)=5,VLOOKUP(E309,'附件一之1-開班數'!$A$6:$B$65,2,0)&amp;"、"&amp;VLOOKUP(F309,'附件一之1-開班數'!$A$6:$B$65,2,0)&amp;"、"&amp;VLOOKUP(G309,'附件一之1-開班數'!$A$6:$B$65,2,0)&amp;"、"&amp;VLOOKUP(H309,'附件一之1-開班數'!$A$6:$B$65,2,0)&amp;"、"&amp;VLOOKUP(I309,'附件一之1-開班數'!$A$6:$B$65,2,0),IF(D309="","","學生無班級"))))))),"有班級不存在,或跳格輸入")</f>
        <v/>
      </c>
      <c r="K309" s="16"/>
      <c r="L309" s="16"/>
      <c r="M309" s="16"/>
      <c r="N309" s="16"/>
      <c r="O309" s="16"/>
      <c r="P309" s="16"/>
      <c r="Q309" s="16"/>
      <c r="R309" s="16"/>
      <c r="S309" s="145">
        <f t="shared" si="27"/>
        <v>1</v>
      </c>
      <c r="T309" s="145">
        <f t="shared" si="28"/>
        <v>1</v>
      </c>
      <c r="U309" s="10">
        <f t="shared" si="26"/>
        <v>1</v>
      </c>
      <c r="V309" s="10">
        <f t="shared" si="29"/>
        <v>1</v>
      </c>
      <c r="W309" s="10">
        <f t="shared" si="30"/>
        <v>3</v>
      </c>
    </row>
    <row r="310" spans="1:23">
      <c r="A310" s="149" t="str">
        <f t="shared" si="25"/>
        <v/>
      </c>
      <c r="B310" s="16"/>
      <c r="C310" s="16"/>
      <c r="D310" s="16"/>
      <c r="E310" s="16"/>
      <c r="F310" s="16"/>
      <c r="G310" s="16"/>
      <c r="H310" s="16"/>
      <c r="I310" s="16"/>
      <c r="J310" s="150" t="str">
        <f>IFERROR(IF(COUNTIF(E310:I310,E310)+COUNTIF(E310:I310,F310)+COUNTIF(E310:I310,G310)+COUNTIF(E310:I310,H310)+COUNTIF(E310:I310,I310)-COUNT(E310:I310)&lt;&gt;0,"學生班級重複",IF(COUNT(E310:I310)=1,VLOOKUP(E310,'附件一之1-開班數'!$A$6:$B$65,2,0),IF(COUNT(E310:I310)=2,VLOOKUP(E310,'附件一之1-開班數'!$A$6:$B$65,2,0)&amp;"、"&amp;VLOOKUP(F310,'附件一之1-開班數'!$A$6:$B$65,2,0),IF(COUNT(E310:I310)=3,VLOOKUP(E310,'附件一之1-開班數'!$A$6:$B$65,2,0)&amp;"、"&amp;VLOOKUP(F310,'附件一之1-開班數'!$A$6:$B$65,2,0)&amp;"、"&amp;VLOOKUP(G310,'附件一之1-開班數'!$A$6:$B$65,2,0),IF(COUNT(E310:I310)=4,VLOOKUP(E310,'附件一之1-開班數'!$A$6:$B$65,2,0)&amp;"、"&amp;VLOOKUP(F310,'附件一之1-開班數'!$A$6:$B$65,2,0)&amp;"、"&amp;VLOOKUP(G310,'附件一之1-開班數'!$A$6:$B$65,2,0)&amp;"、"&amp;VLOOKUP(H310,'附件一之1-開班數'!$A$6:$B$65,2,0),IF(COUNT(E310:I310)=5,VLOOKUP(E310,'附件一之1-開班數'!$A$6:$B$65,2,0)&amp;"、"&amp;VLOOKUP(F310,'附件一之1-開班數'!$A$6:$B$65,2,0)&amp;"、"&amp;VLOOKUP(G310,'附件一之1-開班數'!$A$6:$B$65,2,0)&amp;"、"&amp;VLOOKUP(H310,'附件一之1-開班數'!$A$6:$B$65,2,0)&amp;"、"&amp;VLOOKUP(I310,'附件一之1-開班數'!$A$6:$B$65,2,0),IF(D310="","","學生無班級"))))))),"有班級不存在,或跳格輸入")</f>
        <v/>
      </c>
      <c r="K310" s="16"/>
      <c r="L310" s="16"/>
      <c r="M310" s="16"/>
      <c r="N310" s="16"/>
      <c r="O310" s="16"/>
      <c r="P310" s="16"/>
      <c r="Q310" s="16"/>
      <c r="R310" s="16"/>
      <c r="S310" s="145">
        <f t="shared" si="27"/>
        <v>1</v>
      </c>
      <c r="T310" s="145">
        <f t="shared" si="28"/>
        <v>1</v>
      </c>
      <c r="U310" s="10">
        <f t="shared" si="26"/>
        <v>1</v>
      </c>
      <c r="V310" s="10">
        <f t="shared" si="29"/>
        <v>1</v>
      </c>
      <c r="W310" s="10">
        <f t="shared" si="30"/>
        <v>3</v>
      </c>
    </row>
    <row r="311" spans="1:23">
      <c r="A311" s="149" t="str">
        <f t="shared" si="25"/>
        <v/>
      </c>
      <c r="B311" s="16"/>
      <c r="C311" s="16"/>
      <c r="D311" s="16"/>
      <c r="E311" s="16"/>
      <c r="F311" s="16"/>
      <c r="G311" s="16"/>
      <c r="H311" s="16"/>
      <c r="I311" s="16"/>
      <c r="J311" s="150" t="str">
        <f>IFERROR(IF(COUNTIF(E311:I311,E311)+COUNTIF(E311:I311,F311)+COUNTIF(E311:I311,G311)+COUNTIF(E311:I311,H311)+COUNTIF(E311:I311,I311)-COUNT(E311:I311)&lt;&gt;0,"學生班級重複",IF(COUNT(E311:I311)=1,VLOOKUP(E311,'附件一之1-開班數'!$A$6:$B$65,2,0),IF(COUNT(E311:I311)=2,VLOOKUP(E311,'附件一之1-開班數'!$A$6:$B$65,2,0)&amp;"、"&amp;VLOOKUP(F311,'附件一之1-開班數'!$A$6:$B$65,2,0),IF(COUNT(E311:I311)=3,VLOOKUP(E311,'附件一之1-開班數'!$A$6:$B$65,2,0)&amp;"、"&amp;VLOOKUP(F311,'附件一之1-開班數'!$A$6:$B$65,2,0)&amp;"、"&amp;VLOOKUP(G311,'附件一之1-開班數'!$A$6:$B$65,2,0),IF(COUNT(E311:I311)=4,VLOOKUP(E311,'附件一之1-開班數'!$A$6:$B$65,2,0)&amp;"、"&amp;VLOOKUP(F311,'附件一之1-開班數'!$A$6:$B$65,2,0)&amp;"、"&amp;VLOOKUP(G311,'附件一之1-開班數'!$A$6:$B$65,2,0)&amp;"、"&amp;VLOOKUP(H311,'附件一之1-開班數'!$A$6:$B$65,2,0),IF(COUNT(E311:I311)=5,VLOOKUP(E311,'附件一之1-開班數'!$A$6:$B$65,2,0)&amp;"、"&amp;VLOOKUP(F311,'附件一之1-開班數'!$A$6:$B$65,2,0)&amp;"、"&amp;VLOOKUP(G311,'附件一之1-開班數'!$A$6:$B$65,2,0)&amp;"、"&amp;VLOOKUP(H311,'附件一之1-開班數'!$A$6:$B$65,2,0)&amp;"、"&amp;VLOOKUP(I311,'附件一之1-開班數'!$A$6:$B$65,2,0),IF(D311="","","學生無班級"))))))),"有班級不存在,或跳格輸入")</f>
        <v/>
      </c>
      <c r="K311" s="16"/>
      <c r="L311" s="16"/>
      <c r="M311" s="16"/>
      <c r="N311" s="16"/>
      <c r="O311" s="16"/>
      <c r="P311" s="16"/>
      <c r="Q311" s="16"/>
      <c r="R311" s="16"/>
      <c r="S311" s="145">
        <f t="shared" si="27"/>
        <v>1</v>
      </c>
      <c r="T311" s="145">
        <f t="shared" si="28"/>
        <v>1</v>
      </c>
      <c r="U311" s="10">
        <f t="shared" si="26"/>
        <v>1</v>
      </c>
      <c r="V311" s="10">
        <f t="shared" si="29"/>
        <v>1</v>
      </c>
      <c r="W311" s="10">
        <f t="shared" si="30"/>
        <v>3</v>
      </c>
    </row>
    <row r="312" spans="1:23">
      <c r="A312" s="149" t="str">
        <f t="shared" si="25"/>
        <v/>
      </c>
      <c r="B312" s="16"/>
      <c r="C312" s="16"/>
      <c r="D312" s="16"/>
      <c r="E312" s="16"/>
      <c r="F312" s="16"/>
      <c r="G312" s="16"/>
      <c r="H312" s="16"/>
      <c r="I312" s="16"/>
      <c r="J312" s="150" t="str">
        <f>IFERROR(IF(COUNTIF(E312:I312,E312)+COUNTIF(E312:I312,F312)+COUNTIF(E312:I312,G312)+COUNTIF(E312:I312,H312)+COUNTIF(E312:I312,I312)-COUNT(E312:I312)&lt;&gt;0,"學生班級重複",IF(COUNT(E312:I312)=1,VLOOKUP(E312,'附件一之1-開班數'!$A$6:$B$65,2,0),IF(COUNT(E312:I312)=2,VLOOKUP(E312,'附件一之1-開班數'!$A$6:$B$65,2,0)&amp;"、"&amp;VLOOKUP(F312,'附件一之1-開班數'!$A$6:$B$65,2,0),IF(COUNT(E312:I312)=3,VLOOKUP(E312,'附件一之1-開班數'!$A$6:$B$65,2,0)&amp;"、"&amp;VLOOKUP(F312,'附件一之1-開班數'!$A$6:$B$65,2,0)&amp;"、"&amp;VLOOKUP(G312,'附件一之1-開班數'!$A$6:$B$65,2,0),IF(COUNT(E312:I312)=4,VLOOKUP(E312,'附件一之1-開班數'!$A$6:$B$65,2,0)&amp;"、"&amp;VLOOKUP(F312,'附件一之1-開班數'!$A$6:$B$65,2,0)&amp;"、"&amp;VLOOKUP(G312,'附件一之1-開班數'!$A$6:$B$65,2,0)&amp;"、"&amp;VLOOKUP(H312,'附件一之1-開班數'!$A$6:$B$65,2,0),IF(COUNT(E312:I312)=5,VLOOKUP(E312,'附件一之1-開班數'!$A$6:$B$65,2,0)&amp;"、"&amp;VLOOKUP(F312,'附件一之1-開班數'!$A$6:$B$65,2,0)&amp;"、"&amp;VLOOKUP(G312,'附件一之1-開班數'!$A$6:$B$65,2,0)&amp;"、"&amp;VLOOKUP(H312,'附件一之1-開班數'!$A$6:$B$65,2,0)&amp;"、"&amp;VLOOKUP(I312,'附件一之1-開班數'!$A$6:$B$65,2,0),IF(D312="","","學生無班級"))))))),"有班級不存在,或跳格輸入")</f>
        <v/>
      </c>
      <c r="K312" s="16"/>
      <c r="L312" s="16"/>
      <c r="M312" s="16"/>
      <c r="N312" s="16"/>
      <c r="O312" s="16"/>
      <c r="P312" s="16"/>
      <c r="Q312" s="16"/>
      <c r="R312" s="16"/>
      <c r="S312" s="145">
        <f t="shared" si="27"/>
        <v>1</v>
      </c>
      <c r="T312" s="145">
        <f t="shared" si="28"/>
        <v>1</v>
      </c>
      <c r="U312" s="10">
        <f t="shared" si="26"/>
        <v>1</v>
      </c>
      <c r="V312" s="10">
        <f t="shared" si="29"/>
        <v>1</v>
      </c>
      <c r="W312" s="10">
        <f t="shared" si="30"/>
        <v>3</v>
      </c>
    </row>
    <row r="313" spans="1:23">
      <c r="A313" s="149" t="str">
        <f t="shared" si="25"/>
        <v/>
      </c>
      <c r="B313" s="16"/>
      <c r="C313" s="16"/>
      <c r="D313" s="16"/>
      <c r="E313" s="16"/>
      <c r="F313" s="16"/>
      <c r="G313" s="16"/>
      <c r="H313" s="16"/>
      <c r="I313" s="16"/>
      <c r="J313" s="150" t="str">
        <f>IFERROR(IF(COUNTIF(E313:I313,E313)+COUNTIF(E313:I313,F313)+COUNTIF(E313:I313,G313)+COUNTIF(E313:I313,H313)+COUNTIF(E313:I313,I313)-COUNT(E313:I313)&lt;&gt;0,"學生班級重複",IF(COUNT(E313:I313)=1,VLOOKUP(E313,'附件一之1-開班數'!$A$6:$B$65,2,0),IF(COUNT(E313:I313)=2,VLOOKUP(E313,'附件一之1-開班數'!$A$6:$B$65,2,0)&amp;"、"&amp;VLOOKUP(F313,'附件一之1-開班數'!$A$6:$B$65,2,0),IF(COUNT(E313:I313)=3,VLOOKUP(E313,'附件一之1-開班數'!$A$6:$B$65,2,0)&amp;"、"&amp;VLOOKUP(F313,'附件一之1-開班數'!$A$6:$B$65,2,0)&amp;"、"&amp;VLOOKUP(G313,'附件一之1-開班數'!$A$6:$B$65,2,0),IF(COUNT(E313:I313)=4,VLOOKUP(E313,'附件一之1-開班數'!$A$6:$B$65,2,0)&amp;"、"&amp;VLOOKUP(F313,'附件一之1-開班數'!$A$6:$B$65,2,0)&amp;"、"&amp;VLOOKUP(G313,'附件一之1-開班數'!$A$6:$B$65,2,0)&amp;"、"&amp;VLOOKUP(H313,'附件一之1-開班數'!$A$6:$B$65,2,0),IF(COUNT(E313:I313)=5,VLOOKUP(E313,'附件一之1-開班數'!$A$6:$B$65,2,0)&amp;"、"&amp;VLOOKUP(F313,'附件一之1-開班數'!$A$6:$B$65,2,0)&amp;"、"&amp;VLOOKUP(G313,'附件一之1-開班數'!$A$6:$B$65,2,0)&amp;"、"&amp;VLOOKUP(H313,'附件一之1-開班數'!$A$6:$B$65,2,0)&amp;"、"&amp;VLOOKUP(I313,'附件一之1-開班數'!$A$6:$B$65,2,0),IF(D313="","","學生無班級"))))))),"有班級不存在,或跳格輸入")</f>
        <v/>
      </c>
      <c r="K313" s="16"/>
      <c r="L313" s="16"/>
      <c r="M313" s="16"/>
      <c r="N313" s="16"/>
      <c r="O313" s="16"/>
      <c r="P313" s="16"/>
      <c r="Q313" s="16"/>
      <c r="R313" s="16"/>
      <c r="S313" s="145">
        <f t="shared" si="27"/>
        <v>1</v>
      </c>
      <c r="T313" s="145">
        <f t="shared" si="28"/>
        <v>1</v>
      </c>
      <c r="U313" s="10">
        <f t="shared" si="26"/>
        <v>1</v>
      </c>
      <c r="V313" s="10">
        <f t="shared" si="29"/>
        <v>1</v>
      </c>
      <c r="W313" s="10">
        <f t="shared" si="30"/>
        <v>3</v>
      </c>
    </row>
    <row r="314" spans="1:23">
      <c r="A314" s="149" t="str">
        <f t="shared" si="25"/>
        <v/>
      </c>
      <c r="B314" s="16"/>
      <c r="C314" s="16"/>
      <c r="D314" s="16"/>
      <c r="E314" s="16"/>
      <c r="F314" s="16"/>
      <c r="G314" s="16"/>
      <c r="H314" s="16"/>
      <c r="I314" s="16"/>
      <c r="J314" s="150" t="str">
        <f>IFERROR(IF(COUNTIF(E314:I314,E314)+COUNTIF(E314:I314,F314)+COUNTIF(E314:I314,G314)+COUNTIF(E314:I314,H314)+COUNTIF(E314:I314,I314)-COUNT(E314:I314)&lt;&gt;0,"學生班級重複",IF(COUNT(E314:I314)=1,VLOOKUP(E314,'附件一之1-開班數'!$A$6:$B$65,2,0),IF(COUNT(E314:I314)=2,VLOOKUP(E314,'附件一之1-開班數'!$A$6:$B$65,2,0)&amp;"、"&amp;VLOOKUP(F314,'附件一之1-開班數'!$A$6:$B$65,2,0),IF(COUNT(E314:I314)=3,VLOOKUP(E314,'附件一之1-開班數'!$A$6:$B$65,2,0)&amp;"、"&amp;VLOOKUP(F314,'附件一之1-開班數'!$A$6:$B$65,2,0)&amp;"、"&amp;VLOOKUP(G314,'附件一之1-開班數'!$A$6:$B$65,2,0),IF(COUNT(E314:I314)=4,VLOOKUP(E314,'附件一之1-開班數'!$A$6:$B$65,2,0)&amp;"、"&amp;VLOOKUP(F314,'附件一之1-開班數'!$A$6:$B$65,2,0)&amp;"、"&amp;VLOOKUP(G314,'附件一之1-開班數'!$A$6:$B$65,2,0)&amp;"、"&amp;VLOOKUP(H314,'附件一之1-開班數'!$A$6:$B$65,2,0),IF(COUNT(E314:I314)=5,VLOOKUP(E314,'附件一之1-開班數'!$A$6:$B$65,2,0)&amp;"、"&amp;VLOOKUP(F314,'附件一之1-開班數'!$A$6:$B$65,2,0)&amp;"、"&amp;VLOOKUP(G314,'附件一之1-開班數'!$A$6:$B$65,2,0)&amp;"、"&amp;VLOOKUP(H314,'附件一之1-開班數'!$A$6:$B$65,2,0)&amp;"、"&amp;VLOOKUP(I314,'附件一之1-開班數'!$A$6:$B$65,2,0),IF(D314="","","學生無班級"))))))),"有班級不存在,或跳格輸入")</f>
        <v/>
      </c>
      <c r="K314" s="16"/>
      <c r="L314" s="16"/>
      <c r="M314" s="16"/>
      <c r="N314" s="16"/>
      <c r="O314" s="16"/>
      <c r="P314" s="16"/>
      <c r="Q314" s="16"/>
      <c r="R314" s="16"/>
      <c r="S314" s="145">
        <f t="shared" si="27"/>
        <v>1</v>
      </c>
      <c r="T314" s="145">
        <f t="shared" si="28"/>
        <v>1</v>
      </c>
      <c r="U314" s="10">
        <f t="shared" si="26"/>
        <v>1</v>
      </c>
      <c r="V314" s="10">
        <f t="shared" si="29"/>
        <v>1</v>
      </c>
      <c r="W314" s="10">
        <f t="shared" si="30"/>
        <v>3</v>
      </c>
    </row>
    <row r="315" spans="1:23">
      <c r="A315" s="149" t="str">
        <f t="shared" si="25"/>
        <v/>
      </c>
      <c r="B315" s="16"/>
      <c r="C315" s="16"/>
      <c r="D315" s="16"/>
      <c r="E315" s="16"/>
      <c r="F315" s="16"/>
      <c r="G315" s="16"/>
      <c r="H315" s="16"/>
      <c r="I315" s="16"/>
      <c r="J315" s="150" t="str">
        <f>IFERROR(IF(COUNTIF(E315:I315,E315)+COUNTIF(E315:I315,F315)+COUNTIF(E315:I315,G315)+COUNTIF(E315:I315,H315)+COUNTIF(E315:I315,I315)-COUNT(E315:I315)&lt;&gt;0,"學生班級重複",IF(COUNT(E315:I315)=1,VLOOKUP(E315,'附件一之1-開班數'!$A$6:$B$65,2,0),IF(COUNT(E315:I315)=2,VLOOKUP(E315,'附件一之1-開班數'!$A$6:$B$65,2,0)&amp;"、"&amp;VLOOKUP(F315,'附件一之1-開班數'!$A$6:$B$65,2,0),IF(COUNT(E315:I315)=3,VLOOKUP(E315,'附件一之1-開班數'!$A$6:$B$65,2,0)&amp;"、"&amp;VLOOKUP(F315,'附件一之1-開班數'!$A$6:$B$65,2,0)&amp;"、"&amp;VLOOKUP(G315,'附件一之1-開班數'!$A$6:$B$65,2,0),IF(COUNT(E315:I315)=4,VLOOKUP(E315,'附件一之1-開班數'!$A$6:$B$65,2,0)&amp;"、"&amp;VLOOKUP(F315,'附件一之1-開班數'!$A$6:$B$65,2,0)&amp;"、"&amp;VLOOKUP(G315,'附件一之1-開班數'!$A$6:$B$65,2,0)&amp;"、"&amp;VLOOKUP(H315,'附件一之1-開班數'!$A$6:$B$65,2,0),IF(COUNT(E315:I315)=5,VLOOKUP(E315,'附件一之1-開班數'!$A$6:$B$65,2,0)&amp;"、"&amp;VLOOKUP(F315,'附件一之1-開班數'!$A$6:$B$65,2,0)&amp;"、"&amp;VLOOKUP(G315,'附件一之1-開班數'!$A$6:$B$65,2,0)&amp;"、"&amp;VLOOKUP(H315,'附件一之1-開班數'!$A$6:$B$65,2,0)&amp;"、"&amp;VLOOKUP(I315,'附件一之1-開班數'!$A$6:$B$65,2,0),IF(D315="","","學生無班級"))))))),"有班級不存在,或跳格輸入")</f>
        <v/>
      </c>
      <c r="K315" s="16"/>
      <c r="L315" s="16"/>
      <c r="M315" s="16"/>
      <c r="N315" s="16"/>
      <c r="O315" s="16"/>
      <c r="P315" s="16"/>
      <c r="Q315" s="16"/>
      <c r="R315" s="16"/>
      <c r="S315" s="145">
        <f t="shared" si="27"/>
        <v>1</v>
      </c>
      <c r="T315" s="145">
        <f t="shared" si="28"/>
        <v>1</v>
      </c>
      <c r="U315" s="10">
        <f t="shared" si="26"/>
        <v>1</v>
      </c>
      <c r="V315" s="10">
        <f t="shared" si="29"/>
        <v>1</v>
      </c>
      <c r="W315" s="10">
        <f t="shared" si="30"/>
        <v>3</v>
      </c>
    </row>
    <row r="316" spans="1:23">
      <c r="A316" s="149" t="str">
        <f t="shared" si="25"/>
        <v/>
      </c>
      <c r="B316" s="16"/>
      <c r="C316" s="16"/>
      <c r="D316" s="16"/>
      <c r="E316" s="16"/>
      <c r="F316" s="16"/>
      <c r="G316" s="16"/>
      <c r="H316" s="16"/>
      <c r="I316" s="16"/>
      <c r="J316" s="150" t="str">
        <f>IFERROR(IF(COUNTIF(E316:I316,E316)+COUNTIF(E316:I316,F316)+COUNTIF(E316:I316,G316)+COUNTIF(E316:I316,H316)+COUNTIF(E316:I316,I316)-COUNT(E316:I316)&lt;&gt;0,"學生班級重複",IF(COUNT(E316:I316)=1,VLOOKUP(E316,'附件一之1-開班數'!$A$6:$B$65,2,0),IF(COUNT(E316:I316)=2,VLOOKUP(E316,'附件一之1-開班數'!$A$6:$B$65,2,0)&amp;"、"&amp;VLOOKUP(F316,'附件一之1-開班數'!$A$6:$B$65,2,0),IF(COUNT(E316:I316)=3,VLOOKUP(E316,'附件一之1-開班數'!$A$6:$B$65,2,0)&amp;"、"&amp;VLOOKUP(F316,'附件一之1-開班數'!$A$6:$B$65,2,0)&amp;"、"&amp;VLOOKUP(G316,'附件一之1-開班數'!$A$6:$B$65,2,0),IF(COUNT(E316:I316)=4,VLOOKUP(E316,'附件一之1-開班數'!$A$6:$B$65,2,0)&amp;"、"&amp;VLOOKUP(F316,'附件一之1-開班數'!$A$6:$B$65,2,0)&amp;"、"&amp;VLOOKUP(G316,'附件一之1-開班數'!$A$6:$B$65,2,0)&amp;"、"&amp;VLOOKUP(H316,'附件一之1-開班數'!$A$6:$B$65,2,0),IF(COUNT(E316:I316)=5,VLOOKUP(E316,'附件一之1-開班數'!$A$6:$B$65,2,0)&amp;"、"&amp;VLOOKUP(F316,'附件一之1-開班數'!$A$6:$B$65,2,0)&amp;"、"&amp;VLOOKUP(G316,'附件一之1-開班數'!$A$6:$B$65,2,0)&amp;"、"&amp;VLOOKUP(H316,'附件一之1-開班數'!$A$6:$B$65,2,0)&amp;"、"&amp;VLOOKUP(I316,'附件一之1-開班數'!$A$6:$B$65,2,0),IF(D316="","","學生無班級"))))))),"有班級不存在,或跳格輸入")</f>
        <v/>
      </c>
      <c r="K316" s="16"/>
      <c r="L316" s="16"/>
      <c r="M316" s="16"/>
      <c r="N316" s="16"/>
      <c r="O316" s="16"/>
      <c r="P316" s="16"/>
      <c r="Q316" s="16"/>
      <c r="R316" s="16"/>
      <c r="S316" s="145">
        <f t="shared" si="27"/>
        <v>1</v>
      </c>
      <c r="T316" s="145">
        <f t="shared" si="28"/>
        <v>1</v>
      </c>
      <c r="U316" s="10">
        <f t="shared" si="26"/>
        <v>1</v>
      </c>
      <c r="V316" s="10">
        <f t="shared" si="29"/>
        <v>1</v>
      </c>
      <c r="W316" s="10">
        <f t="shared" si="30"/>
        <v>3</v>
      </c>
    </row>
    <row r="317" spans="1:23">
      <c r="A317" s="149" t="str">
        <f t="shared" si="25"/>
        <v/>
      </c>
      <c r="B317" s="16"/>
      <c r="C317" s="16"/>
      <c r="D317" s="16"/>
      <c r="E317" s="16"/>
      <c r="F317" s="16"/>
      <c r="G317" s="16"/>
      <c r="H317" s="16"/>
      <c r="I317" s="16"/>
      <c r="J317" s="150" t="str">
        <f>IFERROR(IF(COUNTIF(E317:I317,E317)+COUNTIF(E317:I317,F317)+COUNTIF(E317:I317,G317)+COUNTIF(E317:I317,H317)+COUNTIF(E317:I317,I317)-COUNT(E317:I317)&lt;&gt;0,"學生班級重複",IF(COUNT(E317:I317)=1,VLOOKUP(E317,'附件一之1-開班數'!$A$6:$B$65,2,0),IF(COUNT(E317:I317)=2,VLOOKUP(E317,'附件一之1-開班數'!$A$6:$B$65,2,0)&amp;"、"&amp;VLOOKUP(F317,'附件一之1-開班數'!$A$6:$B$65,2,0),IF(COUNT(E317:I317)=3,VLOOKUP(E317,'附件一之1-開班數'!$A$6:$B$65,2,0)&amp;"、"&amp;VLOOKUP(F317,'附件一之1-開班數'!$A$6:$B$65,2,0)&amp;"、"&amp;VLOOKUP(G317,'附件一之1-開班數'!$A$6:$B$65,2,0),IF(COUNT(E317:I317)=4,VLOOKUP(E317,'附件一之1-開班數'!$A$6:$B$65,2,0)&amp;"、"&amp;VLOOKUP(F317,'附件一之1-開班數'!$A$6:$B$65,2,0)&amp;"、"&amp;VLOOKUP(G317,'附件一之1-開班數'!$A$6:$B$65,2,0)&amp;"、"&amp;VLOOKUP(H317,'附件一之1-開班數'!$A$6:$B$65,2,0),IF(COUNT(E317:I317)=5,VLOOKUP(E317,'附件一之1-開班數'!$A$6:$B$65,2,0)&amp;"、"&amp;VLOOKUP(F317,'附件一之1-開班數'!$A$6:$B$65,2,0)&amp;"、"&amp;VLOOKUP(G317,'附件一之1-開班數'!$A$6:$B$65,2,0)&amp;"、"&amp;VLOOKUP(H317,'附件一之1-開班數'!$A$6:$B$65,2,0)&amp;"、"&amp;VLOOKUP(I317,'附件一之1-開班數'!$A$6:$B$65,2,0),IF(D317="","","學生無班級"))))))),"有班級不存在,或跳格輸入")</f>
        <v/>
      </c>
      <c r="K317" s="16"/>
      <c r="L317" s="16"/>
      <c r="M317" s="16"/>
      <c r="N317" s="16"/>
      <c r="O317" s="16"/>
      <c r="P317" s="16"/>
      <c r="Q317" s="16"/>
      <c r="R317" s="16"/>
      <c r="S317" s="145">
        <f t="shared" si="27"/>
        <v>1</v>
      </c>
      <c r="T317" s="145">
        <f t="shared" si="28"/>
        <v>1</v>
      </c>
      <c r="U317" s="10">
        <f t="shared" si="26"/>
        <v>1</v>
      </c>
      <c r="V317" s="10">
        <f t="shared" si="29"/>
        <v>1</v>
      </c>
      <c r="W317" s="10">
        <f t="shared" si="30"/>
        <v>3</v>
      </c>
    </row>
    <row r="318" spans="1:23">
      <c r="A318" s="149" t="str">
        <f t="shared" si="25"/>
        <v/>
      </c>
      <c r="B318" s="16"/>
      <c r="C318" s="16"/>
      <c r="D318" s="16"/>
      <c r="E318" s="16"/>
      <c r="F318" s="16"/>
      <c r="G318" s="16"/>
      <c r="H318" s="16"/>
      <c r="I318" s="16"/>
      <c r="J318" s="150" t="str">
        <f>IFERROR(IF(COUNTIF(E318:I318,E318)+COUNTIF(E318:I318,F318)+COUNTIF(E318:I318,G318)+COUNTIF(E318:I318,H318)+COUNTIF(E318:I318,I318)-COUNT(E318:I318)&lt;&gt;0,"學生班級重複",IF(COUNT(E318:I318)=1,VLOOKUP(E318,'附件一之1-開班數'!$A$6:$B$65,2,0),IF(COUNT(E318:I318)=2,VLOOKUP(E318,'附件一之1-開班數'!$A$6:$B$65,2,0)&amp;"、"&amp;VLOOKUP(F318,'附件一之1-開班數'!$A$6:$B$65,2,0),IF(COUNT(E318:I318)=3,VLOOKUP(E318,'附件一之1-開班數'!$A$6:$B$65,2,0)&amp;"、"&amp;VLOOKUP(F318,'附件一之1-開班數'!$A$6:$B$65,2,0)&amp;"、"&amp;VLOOKUP(G318,'附件一之1-開班數'!$A$6:$B$65,2,0),IF(COUNT(E318:I318)=4,VLOOKUP(E318,'附件一之1-開班數'!$A$6:$B$65,2,0)&amp;"、"&amp;VLOOKUP(F318,'附件一之1-開班數'!$A$6:$B$65,2,0)&amp;"、"&amp;VLOOKUP(G318,'附件一之1-開班數'!$A$6:$B$65,2,0)&amp;"、"&amp;VLOOKUP(H318,'附件一之1-開班數'!$A$6:$B$65,2,0),IF(COUNT(E318:I318)=5,VLOOKUP(E318,'附件一之1-開班數'!$A$6:$B$65,2,0)&amp;"、"&amp;VLOOKUP(F318,'附件一之1-開班數'!$A$6:$B$65,2,0)&amp;"、"&amp;VLOOKUP(G318,'附件一之1-開班數'!$A$6:$B$65,2,0)&amp;"、"&amp;VLOOKUP(H318,'附件一之1-開班數'!$A$6:$B$65,2,0)&amp;"、"&amp;VLOOKUP(I318,'附件一之1-開班數'!$A$6:$B$65,2,0),IF(D318="","","學生無班級"))))))),"有班級不存在,或跳格輸入")</f>
        <v/>
      </c>
      <c r="K318" s="16"/>
      <c r="L318" s="16"/>
      <c r="M318" s="16"/>
      <c r="N318" s="16"/>
      <c r="O318" s="16"/>
      <c r="P318" s="16"/>
      <c r="Q318" s="16"/>
      <c r="R318" s="16"/>
      <c r="S318" s="145">
        <f t="shared" si="27"/>
        <v>1</v>
      </c>
      <c r="T318" s="145">
        <f t="shared" si="28"/>
        <v>1</v>
      </c>
      <c r="U318" s="10">
        <f t="shared" si="26"/>
        <v>1</v>
      </c>
      <c r="V318" s="10">
        <f t="shared" si="29"/>
        <v>1</v>
      </c>
      <c r="W318" s="10">
        <f t="shared" si="30"/>
        <v>3</v>
      </c>
    </row>
    <row r="319" spans="1:23">
      <c r="A319" s="149" t="str">
        <f t="shared" si="25"/>
        <v/>
      </c>
      <c r="B319" s="16"/>
      <c r="C319" s="16"/>
      <c r="D319" s="16"/>
      <c r="E319" s="16"/>
      <c r="F319" s="16"/>
      <c r="G319" s="16"/>
      <c r="H319" s="16"/>
      <c r="I319" s="16"/>
      <c r="J319" s="150" t="str">
        <f>IFERROR(IF(COUNTIF(E319:I319,E319)+COUNTIF(E319:I319,F319)+COUNTIF(E319:I319,G319)+COUNTIF(E319:I319,H319)+COUNTIF(E319:I319,I319)-COUNT(E319:I319)&lt;&gt;0,"學生班級重複",IF(COUNT(E319:I319)=1,VLOOKUP(E319,'附件一之1-開班數'!$A$6:$B$65,2,0),IF(COUNT(E319:I319)=2,VLOOKUP(E319,'附件一之1-開班數'!$A$6:$B$65,2,0)&amp;"、"&amp;VLOOKUP(F319,'附件一之1-開班數'!$A$6:$B$65,2,0),IF(COUNT(E319:I319)=3,VLOOKUP(E319,'附件一之1-開班數'!$A$6:$B$65,2,0)&amp;"、"&amp;VLOOKUP(F319,'附件一之1-開班數'!$A$6:$B$65,2,0)&amp;"、"&amp;VLOOKUP(G319,'附件一之1-開班數'!$A$6:$B$65,2,0),IF(COUNT(E319:I319)=4,VLOOKUP(E319,'附件一之1-開班數'!$A$6:$B$65,2,0)&amp;"、"&amp;VLOOKUP(F319,'附件一之1-開班數'!$A$6:$B$65,2,0)&amp;"、"&amp;VLOOKUP(G319,'附件一之1-開班數'!$A$6:$B$65,2,0)&amp;"、"&amp;VLOOKUP(H319,'附件一之1-開班數'!$A$6:$B$65,2,0),IF(COUNT(E319:I319)=5,VLOOKUP(E319,'附件一之1-開班數'!$A$6:$B$65,2,0)&amp;"、"&amp;VLOOKUP(F319,'附件一之1-開班數'!$A$6:$B$65,2,0)&amp;"、"&amp;VLOOKUP(G319,'附件一之1-開班數'!$A$6:$B$65,2,0)&amp;"、"&amp;VLOOKUP(H319,'附件一之1-開班數'!$A$6:$B$65,2,0)&amp;"、"&amp;VLOOKUP(I319,'附件一之1-開班數'!$A$6:$B$65,2,0),IF(D319="","","學生無班級"))))))),"有班級不存在,或跳格輸入")</f>
        <v/>
      </c>
      <c r="K319" s="16"/>
      <c r="L319" s="16"/>
      <c r="M319" s="16"/>
      <c r="N319" s="16"/>
      <c r="O319" s="16"/>
      <c r="P319" s="16"/>
      <c r="Q319" s="16"/>
      <c r="R319" s="16"/>
      <c r="S319" s="145">
        <f t="shared" si="27"/>
        <v>1</v>
      </c>
      <c r="T319" s="145">
        <f t="shared" si="28"/>
        <v>1</v>
      </c>
      <c r="U319" s="10">
        <f t="shared" si="26"/>
        <v>1</v>
      </c>
      <c r="V319" s="10">
        <f t="shared" si="29"/>
        <v>1</v>
      </c>
      <c r="W319" s="10">
        <f t="shared" si="30"/>
        <v>3</v>
      </c>
    </row>
    <row r="320" spans="1:23">
      <c r="A320" s="149" t="str">
        <f t="shared" si="25"/>
        <v/>
      </c>
      <c r="B320" s="16"/>
      <c r="C320" s="16"/>
      <c r="D320" s="16"/>
      <c r="E320" s="16"/>
      <c r="F320" s="16"/>
      <c r="G320" s="16"/>
      <c r="H320" s="16"/>
      <c r="I320" s="16"/>
      <c r="J320" s="150" t="str">
        <f>IFERROR(IF(COUNTIF(E320:I320,E320)+COUNTIF(E320:I320,F320)+COUNTIF(E320:I320,G320)+COUNTIF(E320:I320,H320)+COUNTIF(E320:I320,I320)-COUNT(E320:I320)&lt;&gt;0,"學生班級重複",IF(COUNT(E320:I320)=1,VLOOKUP(E320,'附件一之1-開班數'!$A$6:$B$65,2,0),IF(COUNT(E320:I320)=2,VLOOKUP(E320,'附件一之1-開班數'!$A$6:$B$65,2,0)&amp;"、"&amp;VLOOKUP(F320,'附件一之1-開班數'!$A$6:$B$65,2,0),IF(COUNT(E320:I320)=3,VLOOKUP(E320,'附件一之1-開班數'!$A$6:$B$65,2,0)&amp;"、"&amp;VLOOKUP(F320,'附件一之1-開班數'!$A$6:$B$65,2,0)&amp;"、"&amp;VLOOKUP(G320,'附件一之1-開班數'!$A$6:$B$65,2,0),IF(COUNT(E320:I320)=4,VLOOKUP(E320,'附件一之1-開班數'!$A$6:$B$65,2,0)&amp;"、"&amp;VLOOKUP(F320,'附件一之1-開班數'!$A$6:$B$65,2,0)&amp;"、"&amp;VLOOKUP(G320,'附件一之1-開班數'!$A$6:$B$65,2,0)&amp;"、"&amp;VLOOKUP(H320,'附件一之1-開班數'!$A$6:$B$65,2,0),IF(COUNT(E320:I320)=5,VLOOKUP(E320,'附件一之1-開班數'!$A$6:$B$65,2,0)&amp;"、"&amp;VLOOKUP(F320,'附件一之1-開班數'!$A$6:$B$65,2,0)&amp;"、"&amp;VLOOKUP(G320,'附件一之1-開班數'!$A$6:$B$65,2,0)&amp;"、"&amp;VLOOKUP(H320,'附件一之1-開班數'!$A$6:$B$65,2,0)&amp;"、"&amp;VLOOKUP(I320,'附件一之1-開班數'!$A$6:$B$65,2,0),IF(D320="","","學生無班級"))))))),"有班級不存在,或跳格輸入")</f>
        <v/>
      </c>
      <c r="K320" s="16"/>
      <c r="L320" s="16"/>
      <c r="M320" s="16"/>
      <c r="N320" s="16"/>
      <c r="O320" s="16"/>
      <c r="P320" s="16"/>
      <c r="Q320" s="16"/>
      <c r="R320" s="16"/>
      <c r="S320" s="145">
        <f t="shared" si="27"/>
        <v>1</v>
      </c>
      <c r="T320" s="145">
        <f t="shared" si="28"/>
        <v>1</v>
      </c>
      <c r="U320" s="10">
        <f t="shared" si="26"/>
        <v>1</v>
      </c>
      <c r="V320" s="10">
        <f t="shared" si="29"/>
        <v>1</v>
      </c>
      <c r="W320" s="10">
        <f t="shared" si="30"/>
        <v>3</v>
      </c>
    </row>
    <row r="321" spans="1:23">
      <c r="A321" s="149" t="str">
        <f t="shared" si="25"/>
        <v/>
      </c>
      <c r="B321" s="16"/>
      <c r="C321" s="16"/>
      <c r="D321" s="16"/>
      <c r="E321" s="16"/>
      <c r="F321" s="16"/>
      <c r="G321" s="16"/>
      <c r="H321" s="16"/>
      <c r="I321" s="16"/>
      <c r="J321" s="150" t="str">
        <f>IFERROR(IF(COUNTIF(E321:I321,E321)+COUNTIF(E321:I321,F321)+COUNTIF(E321:I321,G321)+COUNTIF(E321:I321,H321)+COUNTIF(E321:I321,I321)-COUNT(E321:I321)&lt;&gt;0,"學生班級重複",IF(COUNT(E321:I321)=1,VLOOKUP(E321,'附件一之1-開班數'!$A$6:$B$65,2,0),IF(COUNT(E321:I321)=2,VLOOKUP(E321,'附件一之1-開班數'!$A$6:$B$65,2,0)&amp;"、"&amp;VLOOKUP(F321,'附件一之1-開班數'!$A$6:$B$65,2,0),IF(COUNT(E321:I321)=3,VLOOKUP(E321,'附件一之1-開班數'!$A$6:$B$65,2,0)&amp;"、"&amp;VLOOKUP(F321,'附件一之1-開班數'!$A$6:$B$65,2,0)&amp;"、"&amp;VLOOKUP(G321,'附件一之1-開班數'!$A$6:$B$65,2,0),IF(COUNT(E321:I321)=4,VLOOKUP(E321,'附件一之1-開班數'!$A$6:$B$65,2,0)&amp;"、"&amp;VLOOKUP(F321,'附件一之1-開班數'!$A$6:$B$65,2,0)&amp;"、"&amp;VLOOKUP(G321,'附件一之1-開班數'!$A$6:$B$65,2,0)&amp;"、"&amp;VLOOKUP(H321,'附件一之1-開班數'!$A$6:$B$65,2,0),IF(COUNT(E321:I321)=5,VLOOKUP(E321,'附件一之1-開班數'!$A$6:$B$65,2,0)&amp;"、"&amp;VLOOKUP(F321,'附件一之1-開班數'!$A$6:$B$65,2,0)&amp;"、"&amp;VLOOKUP(G321,'附件一之1-開班數'!$A$6:$B$65,2,0)&amp;"、"&amp;VLOOKUP(H321,'附件一之1-開班數'!$A$6:$B$65,2,0)&amp;"、"&amp;VLOOKUP(I321,'附件一之1-開班數'!$A$6:$B$65,2,0),IF(D321="","","學生無班級"))))))),"有班級不存在,或跳格輸入")</f>
        <v/>
      </c>
      <c r="K321" s="16"/>
      <c r="L321" s="16"/>
      <c r="M321" s="16"/>
      <c r="N321" s="16"/>
      <c r="O321" s="16"/>
      <c r="P321" s="16"/>
      <c r="Q321" s="16"/>
      <c r="R321" s="16"/>
      <c r="S321" s="145">
        <f t="shared" si="27"/>
        <v>1</v>
      </c>
      <c r="T321" s="145">
        <f t="shared" si="28"/>
        <v>1</v>
      </c>
      <c r="U321" s="10">
        <f t="shared" si="26"/>
        <v>1</v>
      </c>
      <c r="V321" s="10">
        <f t="shared" si="29"/>
        <v>1</v>
      </c>
      <c r="W321" s="10">
        <f t="shared" si="30"/>
        <v>3</v>
      </c>
    </row>
    <row r="322" spans="1:23">
      <c r="A322" s="149" t="str">
        <f t="shared" si="25"/>
        <v/>
      </c>
      <c r="B322" s="16"/>
      <c r="C322" s="16"/>
      <c r="D322" s="16"/>
      <c r="E322" s="16"/>
      <c r="F322" s="16"/>
      <c r="G322" s="16"/>
      <c r="H322" s="16"/>
      <c r="I322" s="16"/>
      <c r="J322" s="150" t="str">
        <f>IFERROR(IF(COUNTIF(E322:I322,E322)+COUNTIF(E322:I322,F322)+COUNTIF(E322:I322,G322)+COUNTIF(E322:I322,H322)+COUNTIF(E322:I322,I322)-COUNT(E322:I322)&lt;&gt;0,"學生班級重複",IF(COUNT(E322:I322)=1,VLOOKUP(E322,'附件一之1-開班數'!$A$6:$B$65,2,0),IF(COUNT(E322:I322)=2,VLOOKUP(E322,'附件一之1-開班數'!$A$6:$B$65,2,0)&amp;"、"&amp;VLOOKUP(F322,'附件一之1-開班數'!$A$6:$B$65,2,0),IF(COUNT(E322:I322)=3,VLOOKUP(E322,'附件一之1-開班數'!$A$6:$B$65,2,0)&amp;"、"&amp;VLOOKUP(F322,'附件一之1-開班數'!$A$6:$B$65,2,0)&amp;"、"&amp;VLOOKUP(G322,'附件一之1-開班數'!$A$6:$B$65,2,0),IF(COUNT(E322:I322)=4,VLOOKUP(E322,'附件一之1-開班數'!$A$6:$B$65,2,0)&amp;"、"&amp;VLOOKUP(F322,'附件一之1-開班數'!$A$6:$B$65,2,0)&amp;"、"&amp;VLOOKUP(G322,'附件一之1-開班數'!$A$6:$B$65,2,0)&amp;"、"&amp;VLOOKUP(H322,'附件一之1-開班數'!$A$6:$B$65,2,0),IF(COUNT(E322:I322)=5,VLOOKUP(E322,'附件一之1-開班數'!$A$6:$B$65,2,0)&amp;"、"&amp;VLOOKUP(F322,'附件一之1-開班數'!$A$6:$B$65,2,0)&amp;"、"&amp;VLOOKUP(G322,'附件一之1-開班數'!$A$6:$B$65,2,0)&amp;"、"&amp;VLOOKUP(H322,'附件一之1-開班數'!$A$6:$B$65,2,0)&amp;"、"&amp;VLOOKUP(I322,'附件一之1-開班數'!$A$6:$B$65,2,0),IF(D322="","","學生無班級"))))))),"有班級不存在,或跳格輸入")</f>
        <v/>
      </c>
      <c r="K322" s="16"/>
      <c r="L322" s="16"/>
      <c r="M322" s="16"/>
      <c r="N322" s="16"/>
      <c r="O322" s="16"/>
      <c r="P322" s="16"/>
      <c r="Q322" s="16"/>
      <c r="R322" s="16"/>
      <c r="S322" s="145">
        <f t="shared" si="27"/>
        <v>1</v>
      </c>
      <c r="T322" s="145">
        <f t="shared" si="28"/>
        <v>1</v>
      </c>
      <c r="U322" s="10">
        <f t="shared" si="26"/>
        <v>1</v>
      </c>
      <c r="V322" s="10">
        <f t="shared" si="29"/>
        <v>1</v>
      </c>
      <c r="W322" s="10">
        <f t="shared" si="30"/>
        <v>3</v>
      </c>
    </row>
    <row r="323" spans="1:23">
      <c r="A323" s="149" t="str">
        <f t="shared" si="25"/>
        <v/>
      </c>
      <c r="B323" s="16"/>
      <c r="C323" s="16"/>
      <c r="D323" s="16"/>
      <c r="E323" s="16"/>
      <c r="F323" s="16"/>
      <c r="G323" s="16"/>
      <c r="H323" s="16"/>
      <c r="I323" s="16"/>
      <c r="J323" s="150" t="str">
        <f>IFERROR(IF(COUNTIF(E323:I323,E323)+COUNTIF(E323:I323,F323)+COUNTIF(E323:I323,G323)+COUNTIF(E323:I323,H323)+COUNTIF(E323:I323,I323)-COUNT(E323:I323)&lt;&gt;0,"學生班級重複",IF(COUNT(E323:I323)=1,VLOOKUP(E323,'附件一之1-開班數'!$A$6:$B$65,2,0),IF(COUNT(E323:I323)=2,VLOOKUP(E323,'附件一之1-開班數'!$A$6:$B$65,2,0)&amp;"、"&amp;VLOOKUP(F323,'附件一之1-開班數'!$A$6:$B$65,2,0),IF(COUNT(E323:I323)=3,VLOOKUP(E323,'附件一之1-開班數'!$A$6:$B$65,2,0)&amp;"、"&amp;VLOOKUP(F323,'附件一之1-開班數'!$A$6:$B$65,2,0)&amp;"、"&amp;VLOOKUP(G323,'附件一之1-開班數'!$A$6:$B$65,2,0),IF(COUNT(E323:I323)=4,VLOOKUP(E323,'附件一之1-開班數'!$A$6:$B$65,2,0)&amp;"、"&amp;VLOOKUP(F323,'附件一之1-開班數'!$A$6:$B$65,2,0)&amp;"、"&amp;VLOOKUP(G323,'附件一之1-開班數'!$A$6:$B$65,2,0)&amp;"、"&amp;VLOOKUP(H323,'附件一之1-開班數'!$A$6:$B$65,2,0),IF(COUNT(E323:I323)=5,VLOOKUP(E323,'附件一之1-開班數'!$A$6:$B$65,2,0)&amp;"、"&amp;VLOOKUP(F323,'附件一之1-開班數'!$A$6:$B$65,2,0)&amp;"、"&amp;VLOOKUP(G323,'附件一之1-開班數'!$A$6:$B$65,2,0)&amp;"、"&amp;VLOOKUP(H323,'附件一之1-開班數'!$A$6:$B$65,2,0)&amp;"、"&amp;VLOOKUP(I323,'附件一之1-開班數'!$A$6:$B$65,2,0),IF(D323="","","學生無班級"))))))),"有班級不存在,或跳格輸入")</f>
        <v/>
      </c>
      <c r="K323" s="16"/>
      <c r="L323" s="16"/>
      <c r="M323" s="16"/>
      <c r="N323" s="16"/>
      <c r="O323" s="16"/>
      <c r="P323" s="16"/>
      <c r="Q323" s="16"/>
      <c r="R323" s="16"/>
      <c r="S323" s="145">
        <f t="shared" si="27"/>
        <v>1</v>
      </c>
      <c r="T323" s="145">
        <f t="shared" si="28"/>
        <v>1</v>
      </c>
      <c r="U323" s="10">
        <f t="shared" si="26"/>
        <v>1</v>
      </c>
      <c r="V323" s="10">
        <f t="shared" si="29"/>
        <v>1</v>
      </c>
      <c r="W323" s="10">
        <f t="shared" si="30"/>
        <v>3</v>
      </c>
    </row>
    <row r="324" spans="1:23">
      <c r="A324" s="149" t="str">
        <f t="shared" si="25"/>
        <v/>
      </c>
      <c r="B324" s="16"/>
      <c r="C324" s="16"/>
      <c r="D324" s="16"/>
      <c r="E324" s="16"/>
      <c r="F324" s="16"/>
      <c r="G324" s="16"/>
      <c r="H324" s="16"/>
      <c r="I324" s="16"/>
      <c r="J324" s="150" t="str">
        <f>IFERROR(IF(COUNTIF(E324:I324,E324)+COUNTIF(E324:I324,F324)+COUNTIF(E324:I324,G324)+COUNTIF(E324:I324,H324)+COUNTIF(E324:I324,I324)-COUNT(E324:I324)&lt;&gt;0,"學生班級重複",IF(COUNT(E324:I324)=1,VLOOKUP(E324,'附件一之1-開班數'!$A$6:$B$65,2,0),IF(COUNT(E324:I324)=2,VLOOKUP(E324,'附件一之1-開班數'!$A$6:$B$65,2,0)&amp;"、"&amp;VLOOKUP(F324,'附件一之1-開班數'!$A$6:$B$65,2,0),IF(COUNT(E324:I324)=3,VLOOKUP(E324,'附件一之1-開班數'!$A$6:$B$65,2,0)&amp;"、"&amp;VLOOKUP(F324,'附件一之1-開班數'!$A$6:$B$65,2,0)&amp;"、"&amp;VLOOKUP(G324,'附件一之1-開班數'!$A$6:$B$65,2,0),IF(COUNT(E324:I324)=4,VLOOKUP(E324,'附件一之1-開班數'!$A$6:$B$65,2,0)&amp;"、"&amp;VLOOKUP(F324,'附件一之1-開班數'!$A$6:$B$65,2,0)&amp;"、"&amp;VLOOKUP(G324,'附件一之1-開班數'!$A$6:$B$65,2,0)&amp;"、"&amp;VLOOKUP(H324,'附件一之1-開班數'!$A$6:$B$65,2,0),IF(COUNT(E324:I324)=5,VLOOKUP(E324,'附件一之1-開班數'!$A$6:$B$65,2,0)&amp;"、"&amp;VLOOKUP(F324,'附件一之1-開班數'!$A$6:$B$65,2,0)&amp;"、"&amp;VLOOKUP(G324,'附件一之1-開班數'!$A$6:$B$65,2,0)&amp;"、"&amp;VLOOKUP(H324,'附件一之1-開班數'!$A$6:$B$65,2,0)&amp;"、"&amp;VLOOKUP(I324,'附件一之1-開班數'!$A$6:$B$65,2,0),IF(D324="","","學生無班級"))))))),"有班級不存在,或跳格輸入")</f>
        <v/>
      </c>
      <c r="K324" s="16"/>
      <c r="L324" s="16"/>
      <c r="M324" s="16"/>
      <c r="N324" s="16"/>
      <c r="O324" s="16"/>
      <c r="P324" s="16"/>
      <c r="Q324" s="16"/>
      <c r="R324" s="16"/>
      <c r="S324" s="145">
        <f t="shared" si="27"/>
        <v>1</v>
      </c>
      <c r="T324" s="145">
        <f t="shared" si="28"/>
        <v>1</v>
      </c>
      <c r="U324" s="10">
        <f t="shared" si="26"/>
        <v>1</v>
      </c>
      <c r="V324" s="10">
        <f t="shared" si="29"/>
        <v>1</v>
      </c>
      <c r="W324" s="10">
        <f t="shared" si="30"/>
        <v>3</v>
      </c>
    </row>
    <row r="325" spans="1:23">
      <c r="A325" s="149" t="str">
        <f t="shared" si="25"/>
        <v/>
      </c>
      <c r="B325" s="16"/>
      <c r="C325" s="16"/>
      <c r="D325" s="16"/>
      <c r="E325" s="16"/>
      <c r="F325" s="16"/>
      <c r="G325" s="16"/>
      <c r="H325" s="16"/>
      <c r="I325" s="16"/>
      <c r="J325" s="150" t="str">
        <f>IFERROR(IF(COUNTIF(E325:I325,E325)+COUNTIF(E325:I325,F325)+COUNTIF(E325:I325,G325)+COUNTIF(E325:I325,H325)+COUNTIF(E325:I325,I325)-COUNT(E325:I325)&lt;&gt;0,"學生班級重複",IF(COUNT(E325:I325)=1,VLOOKUP(E325,'附件一之1-開班數'!$A$6:$B$65,2,0),IF(COUNT(E325:I325)=2,VLOOKUP(E325,'附件一之1-開班數'!$A$6:$B$65,2,0)&amp;"、"&amp;VLOOKUP(F325,'附件一之1-開班數'!$A$6:$B$65,2,0),IF(COUNT(E325:I325)=3,VLOOKUP(E325,'附件一之1-開班數'!$A$6:$B$65,2,0)&amp;"、"&amp;VLOOKUP(F325,'附件一之1-開班數'!$A$6:$B$65,2,0)&amp;"、"&amp;VLOOKUP(G325,'附件一之1-開班數'!$A$6:$B$65,2,0),IF(COUNT(E325:I325)=4,VLOOKUP(E325,'附件一之1-開班數'!$A$6:$B$65,2,0)&amp;"、"&amp;VLOOKUP(F325,'附件一之1-開班數'!$A$6:$B$65,2,0)&amp;"、"&amp;VLOOKUP(G325,'附件一之1-開班數'!$A$6:$B$65,2,0)&amp;"、"&amp;VLOOKUP(H325,'附件一之1-開班數'!$A$6:$B$65,2,0),IF(COUNT(E325:I325)=5,VLOOKUP(E325,'附件一之1-開班數'!$A$6:$B$65,2,0)&amp;"、"&amp;VLOOKUP(F325,'附件一之1-開班數'!$A$6:$B$65,2,0)&amp;"、"&amp;VLOOKUP(G325,'附件一之1-開班數'!$A$6:$B$65,2,0)&amp;"、"&amp;VLOOKUP(H325,'附件一之1-開班數'!$A$6:$B$65,2,0)&amp;"、"&amp;VLOOKUP(I325,'附件一之1-開班數'!$A$6:$B$65,2,0),IF(D325="","","學生無班級"))))))),"有班級不存在,或跳格輸入")</f>
        <v/>
      </c>
      <c r="K325" s="16"/>
      <c r="L325" s="16"/>
      <c r="M325" s="16"/>
      <c r="N325" s="16"/>
      <c r="O325" s="16"/>
      <c r="P325" s="16"/>
      <c r="Q325" s="16"/>
      <c r="R325" s="16"/>
      <c r="S325" s="145">
        <f t="shared" si="27"/>
        <v>1</v>
      </c>
      <c r="T325" s="145">
        <f t="shared" si="28"/>
        <v>1</v>
      </c>
      <c r="U325" s="10">
        <f t="shared" si="26"/>
        <v>1</v>
      </c>
      <c r="V325" s="10">
        <f t="shared" si="29"/>
        <v>1</v>
      </c>
      <c r="W325" s="10">
        <f t="shared" si="30"/>
        <v>3</v>
      </c>
    </row>
    <row r="326" spans="1:23">
      <c r="A326" s="149" t="str">
        <f t="shared" ref="A326:A389" si="31">IF(D326&lt;&gt;"",ROW()-5,"")</f>
        <v/>
      </c>
      <c r="B326" s="16"/>
      <c r="C326" s="16"/>
      <c r="D326" s="16"/>
      <c r="E326" s="16"/>
      <c r="F326" s="16"/>
      <c r="G326" s="16"/>
      <c r="H326" s="16"/>
      <c r="I326" s="16"/>
      <c r="J326" s="150" t="str">
        <f>IFERROR(IF(COUNTIF(E326:I326,E326)+COUNTIF(E326:I326,F326)+COUNTIF(E326:I326,G326)+COUNTIF(E326:I326,H326)+COUNTIF(E326:I326,I326)-COUNT(E326:I326)&lt;&gt;0,"學生班級重複",IF(COUNT(E326:I326)=1,VLOOKUP(E326,'附件一之1-開班數'!$A$6:$B$65,2,0),IF(COUNT(E326:I326)=2,VLOOKUP(E326,'附件一之1-開班數'!$A$6:$B$65,2,0)&amp;"、"&amp;VLOOKUP(F326,'附件一之1-開班數'!$A$6:$B$65,2,0),IF(COUNT(E326:I326)=3,VLOOKUP(E326,'附件一之1-開班數'!$A$6:$B$65,2,0)&amp;"、"&amp;VLOOKUP(F326,'附件一之1-開班數'!$A$6:$B$65,2,0)&amp;"、"&amp;VLOOKUP(G326,'附件一之1-開班數'!$A$6:$B$65,2,0),IF(COUNT(E326:I326)=4,VLOOKUP(E326,'附件一之1-開班數'!$A$6:$B$65,2,0)&amp;"、"&amp;VLOOKUP(F326,'附件一之1-開班數'!$A$6:$B$65,2,0)&amp;"、"&amp;VLOOKUP(G326,'附件一之1-開班數'!$A$6:$B$65,2,0)&amp;"、"&amp;VLOOKUP(H326,'附件一之1-開班數'!$A$6:$B$65,2,0),IF(COUNT(E326:I326)=5,VLOOKUP(E326,'附件一之1-開班數'!$A$6:$B$65,2,0)&amp;"、"&amp;VLOOKUP(F326,'附件一之1-開班數'!$A$6:$B$65,2,0)&amp;"、"&amp;VLOOKUP(G326,'附件一之1-開班數'!$A$6:$B$65,2,0)&amp;"、"&amp;VLOOKUP(H326,'附件一之1-開班數'!$A$6:$B$65,2,0)&amp;"、"&amp;VLOOKUP(I326,'附件一之1-開班數'!$A$6:$B$65,2,0),IF(D326="","","學生無班級"))))))),"有班級不存在,或跳格輸入")</f>
        <v/>
      </c>
      <c r="K326" s="16"/>
      <c r="L326" s="16"/>
      <c r="M326" s="16"/>
      <c r="N326" s="16"/>
      <c r="O326" s="16"/>
      <c r="P326" s="16"/>
      <c r="Q326" s="16"/>
      <c r="R326" s="16"/>
      <c r="S326" s="145">
        <f t="shared" si="27"/>
        <v>1</v>
      </c>
      <c r="T326" s="145">
        <f t="shared" si="28"/>
        <v>1</v>
      </c>
      <c r="U326" s="10">
        <f t="shared" ref="U326:U389" si="32">IF(COUNTA(B326:D326)=0,1,IF(AND(D326="",COUNTA(B326:C326)&lt;&gt;0),2,IF(COUNTA(B326:C326)&gt;1,3,4)))</f>
        <v>1</v>
      </c>
      <c r="V326" s="10">
        <f t="shared" si="29"/>
        <v>1</v>
      </c>
      <c r="W326" s="10">
        <f t="shared" si="30"/>
        <v>3</v>
      </c>
    </row>
    <row r="327" spans="1:23">
      <c r="A327" s="149" t="str">
        <f t="shared" si="31"/>
        <v/>
      </c>
      <c r="B327" s="16"/>
      <c r="C327" s="16"/>
      <c r="D327" s="16"/>
      <c r="E327" s="16"/>
      <c r="F327" s="16"/>
      <c r="G327" s="16"/>
      <c r="H327" s="16"/>
      <c r="I327" s="16"/>
      <c r="J327" s="150" t="str">
        <f>IFERROR(IF(COUNTIF(E327:I327,E327)+COUNTIF(E327:I327,F327)+COUNTIF(E327:I327,G327)+COUNTIF(E327:I327,H327)+COUNTIF(E327:I327,I327)-COUNT(E327:I327)&lt;&gt;0,"學生班級重複",IF(COUNT(E327:I327)=1,VLOOKUP(E327,'附件一之1-開班數'!$A$6:$B$65,2,0),IF(COUNT(E327:I327)=2,VLOOKUP(E327,'附件一之1-開班數'!$A$6:$B$65,2,0)&amp;"、"&amp;VLOOKUP(F327,'附件一之1-開班數'!$A$6:$B$65,2,0),IF(COUNT(E327:I327)=3,VLOOKUP(E327,'附件一之1-開班數'!$A$6:$B$65,2,0)&amp;"、"&amp;VLOOKUP(F327,'附件一之1-開班數'!$A$6:$B$65,2,0)&amp;"、"&amp;VLOOKUP(G327,'附件一之1-開班數'!$A$6:$B$65,2,0),IF(COUNT(E327:I327)=4,VLOOKUP(E327,'附件一之1-開班數'!$A$6:$B$65,2,0)&amp;"、"&amp;VLOOKUP(F327,'附件一之1-開班數'!$A$6:$B$65,2,0)&amp;"、"&amp;VLOOKUP(G327,'附件一之1-開班數'!$A$6:$B$65,2,0)&amp;"、"&amp;VLOOKUP(H327,'附件一之1-開班數'!$A$6:$B$65,2,0),IF(COUNT(E327:I327)=5,VLOOKUP(E327,'附件一之1-開班數'!$A$6:$B$65,2,0)&amp;"、"&amp;VLOOKUP(F327,'附件一之1-開班數'!$A$6:$B$65,2,0)&amp;"、"&amp;VLOOKUP(G327,'附件一之1-開班數'!$A$6:$B$65,2,0)&amp;"、"&amp;VLOOKUP(H327,'附件一之1-開班數'!$A$6:$B$65,2,0)&amp;"、"&amp;VLOOKUP(I327,'附件一之1-開班數'!$A$6:$B$65,2,0),IF(D327="","","學生無班級"))))))),"有班級不存在,或跳格輸入")</f>
        <v/>
      </c>
      <c r="K327" s="16"/>
      <c r="L327" s="16"/>
      <c r="M327" s="16"/>
      <c r="N327" s="16"/>
      <c r="O327" s="16"/>
      <c r="P327" s="16"/>
      <c r="Q327" s="16"/>
      <c r="R327" s="16"/>
      <c r="S327" s="145">
        <f t="shared" ref="S327:S390" si="33">IF(COUNTA(D327,K327:L327)=0,1,IF(AND(D327="",SUM(K327:L327)&lt;&gt;0),2,IF(SUM(K327:L327)&lt;&gt;1,3,4)))</f>
        <v>1</v>
      </c>
      <c r="T327" s="145">
        <f t="shared" ref="T327:T390" si="34">IF(COUNTA(D327,M327:Q327)=0,1,IF(AND(D327="",SUM(M327:Q327)&lt;&gt;0),2,IF(SUM(M327:Q327)&lt;&gt;1,3,4)))</f>
        <v>1</v>
      </c>
      <c r="U327" s="10">
        <f t="shared" si="32"/>
        <v>1</v>
      </c>
      <c r="V327" s="10">
        <f t="shared" ref="V327:V390" si="35">IF(COUNTA(D327:I327)=0,1,IF(AND(D327="",COUNTA(E327:I327)&lt;&gt;0),2,3))</f>
        <v>1</v>
      </c>
      <c r="W327" s="10">
        <f t="shared" ref="W327:W390" si="36">IF(AND(D327="",COUNTA(R327)&lt;&gt;0),2,3)</f>
        <v>3</v>
      </c>
    </row>
    <row r="328" spans="1:23">
      <c r="A328" s="149" t="str">
        <f t="shared" si="31"/>
        <v/>
      </c>
      <c r="B328" s="16"/>
      <c r="C328" s="16"/>
      <c r="D328" s="16"/>
      <c r="E328" s="16"/>
      <c r="F328" s="16"/>
      <c r="G328" s="16"/>
      <c r="H328" s="16"/>
      <c r="I328" s="16"/>
      <c r="J328" s="150" t="str">
        <f>IFERROR(IF(COUNTIF(E328:I328,E328)+COUNTIF(E328:I328,F328)+COUNTIF(E328:I328,G328)+COUNTIF(E328:I328,H328)+COUNTIF(E328:I328,I328)-COUNT(E328:I328)&lt;&gt;0,"學生班級重複",IF(COUNT(E328:I328)=1,VLOOKUP(E328,'附件一之1-開班數'!$A$6:$B$65,2,0),IF(COUNT(E328:I328)=2,VLOOKUP(E328,'附件一之1-開班數'!$A$6:$B$65,2,0)&amp;"、"&amp;VLOOKUP(F328,'附件一之1-開班數'!$A$6:$B$65,2,0),IF(COUNT(E328:I328)=3,VLOOKUP(E328,'附件一之1-開班數'!$A$6:$B$65,2,0)&amp;"、"&amp;VLOOKUP(F328,'附件一之1-開班數'!$A$6:$B$65,2,0)&amp;"、"&amp;VLOOKUP(G328,'附件一之1-開班數'!$A$6:$B$65,2,0),IF(COUNT(E328:I328)=4,VLOOKUP(E328,'附件一之1-開班數'!$A$6:$B$65,2,0)&amp;"、"&amp;VLOOKUP(F328,'附件一之1-開班數'!$A$6:$B$65,2,0)&amp;"、"&amp;VLOOKUP(G328,'附件一之1-開班數'!$A$6:$B$65,2,0)&amp;"、"&amp;VLOOKUP(H328,'附件一之1-開班數'!$A$6:$B$65,2,0),IF(COUNT(E328:I328)=5,VLOOKUP(E328,'附件一之1-開班數'!$A$6:$B$65,2,0)&amp;"、"&amp;VLOOKUP(F328,'附件一之1-開班數'!$A$6:$B$65,2,0)&amp;"、"&amp;VLOOKUP(G328,'附件一之1-開班數'!$A$6:$B$65,2,0)&amp;"、"&amp;VLOOKUP(H328,'附件一之1-開班數'!$A$6:$B$65,2,0)&amp;"、"&amp;VLOOKUP(I328,'附件一之1-開班數'!$A$6:$B$65,2,0),IF(D328="","","學生無班級"))))))),"有班級不存在,或跳格輸入")</f>
        <v/>
      </c>
      <c r="K328" s="16"/>
      <c r="L328" s="16"/>
      <c r="M328" s="16"/>
      <c r="N328" s="16"/>
      <c r="O328" s="16"/>
      <c r="P328" s="16"/>
      <c r="Q328" s="16"/>
      <c r="R328" s="16"/>
      <c r="S328" s="145">
        <f t="shared" si="33"/>
        <v>1</v>
      </c>
      <c r="T328" s="145">
        <f t="shared" si="34"/>
        <v>1</v>
      </c>
      <c r="U328" s="10">
        <f t="shared" si="32"/>
        <v>1</v>
      </c>
      <c r="V328" s="10">
        <f t="shared" si="35"/>
        <v>1</v>
      </c>
      <c r="W328" s="10">
        <f t="shared" si="36"/>
        <v>3</v>
      </c>
    </row>
    <row r="329" spans="1:23">
      <c r="A329" s="149" t="str">
        <f t="shared" si="31"/>
        <v/>
      </c>
      <c r="B329" s="16"/>
      <c r="C329" s="16"/>
      <c r="D329" s="16"/>
      <c r="E329" s="16"/>
      <c r="F329" s="16"/>
      <c r="G329" s="16"/>
      <c r="H329" s="16"/>
      <c r="I329" s="16"/>
      <c r="J329" s="150" t="str">
        <f>IFERROR(IF(COUNTIF(E329:I329,E329)+COUNTIF(E329:I329,F329)+COUNTIF(E329:I329,G329)+COUNTIF(E329:I329,H329)+COUNTIF(E329:I329,I329)-COUNT(E329:I329)&lt;&gt;0,"學生班級重複",IF(COUNT(E329:I329)=1,VLOOKUP(E329,'附件一之1-開班數'!$A$6:$B$65,2,0),IF(COUNT(E329:I329)=2,VLOOKUP(E329,'附件一之1-開班數'!$A$6:$B$65,2,0)&amp;"、"&amp;VLOOKUP(F329,'附件一之1-開班數'!$A$6:$B$65,2,0),IF(COUNT(E329:I329)=3,VLOOKUP(E329,'附件一之1-開班數'!$A$6:$B$65,2,0)&amp;"、"&amp;VLOOKUP(F329,'附件一之1-開班數'!$A$6:$B$65,2,0)&amp;"、"&amp;VLOOKUP(G329,'附件一之1-開班數'!$A$6:$B$65,2,0),IF(COUNT(E329:I329)=4,VLOOKUP(E329,'附件一之1-開班數'!$A$6:$B$65,2,0)&amp;"、"&amp;VLOOKUP(F329,'附件一之1-開班數'!$A$6:$B$65,2,0)&amp;"、"&amp;VLOOKUP(G329,'附件一之1-開班數'!$A$6:$B$65,2,0)&amp;"、"&amp;VLOOKUP(H329,'附件一之1-開班數'!$A$6:$B$65,2,0),IF(COUNT(E329:I329)=5,VLOOKUP(E329,'附件一之1-開班數'!$A$6:$B$65,2,0)&amp;"、"&amp;VLOOKUP(F329,'附件一之1-開班數'!$A$6:$B$65,2,0)&amp;"、"&amp;VLOOKUP(G329,'附件一之1-開班數'!$A$6:$B$65,2,0)&amp;"、"&amp;VLOOKUP(H329,'附件一之1-開班數'!$A$6:$B$65,2,0)&amp;"、"&amp;VLOOKUP(I329,'附件一之1-開班數'!$A$6:$B$65,2,0),IF(D329="","","學生無班級"))))))),"有班級不存在,或跳格輸入")</f>
        <v/>
      </c>
      <c r="K329" s="16"/>
      <c r="L329" s="16"/>
      <c r="M329" s="16"/>
      <c r="N329" s="16"/>
      <c r="O329" s="16"/>
      <c r="P329" s="16"/>
      <c r="Q329" s="16"/>
      <c r="R329" s="16"/>
      <c r="S329" s="145">
        <f t="shared" si="33"/>
        <v>1</v>
      </c>
      <c r="T329" s="145">
        <f t="shared" si="34"/>
        <v>1</v>
      </c>
      <c r="U329" s="10">
        <f t="shared" si="32"/>
        <v>1</v>
      </c>
      <c r="V329" s="10">
        <f t="shared" si="35"/>
        <v>1</v>
      </c>
      <c r="W329" s="10">
        <f t="shared" si="36"/>
        <v>3</v>
      </c>
    </row>
    <row r="330" spans="1:23">
      <c r="A330" s="149" t="str">
        <f t="shared" si="31"/>
        <v/>
      </c>
      <c r="B330" s="16"/>
      <c r="C330" s="16"/>
      <c r="D330" s="16"/>
      <c r="E330" s="16"/>
      <c r="F330" s="16"/>
      <c r="G330" s="16"/>
      <c r="H330" s="16"/>
      <c r="I330" s="16"/>
      <c r="J330" s="150" t="str">
        <f>IFERROR(IF(COUNTIF(E330:I330,E330)+COUNTIF(E330:I330,F330)+COUNTIF(E330:I330,G330)+COUNTIF(E330:I330,H330)+COUNTIF(E330:I330,I330)-COUNT(E330:I330)&lt;&gt;0,"學生班級重複",IF(COUNT(E330:I330)=1,VLOOKUP(E330,'附件一之1-開班數'!$A$6:$B$65,2,0),IF(COUNT(E330:I330)=2,VLOOKUP(E330,'附件一之1-開班數'!$A$6:$B$65,2,0)&amp;"、"&amp;VLOOKUP(F330,'附件一之1-開班數'!$A$6:$B$65,2,0),IF(COUNT(E330:I330)=3,VLOOKUP(E330,'附件一之1-開班數'!$A$6:$B$65,2,0)&amp;"、"&amp;VLOOKUP(F330,'附件一之1-開班數'!$A$6:$B$65,2,0)&amp;"、"&amp;VLOOKUP(G330,'附件一之1-開班數'!$A$6:$B$65,2,0),IF(COUNT(E330:I330)=4,VLOOKUP(E330,'附件一之1-開班數'!$A$6:$B$65,2,0)&amp;"、"&amp;VLOOKUP(F330,'附件一之1-開班數'!$A$6:$B$65,2,0)&amp;"、"&amp;VLOOKUP(G330,'附件一之1-開班數'!$A$6:$B$65,2,0)&amp;"、"&amp;VLOOKUP(H330,'附件一之1-開班數'!$A$6:$B$65,2,0),IF(COUNT(E330:I330)=5,VLOOKUP(E330,'附件一之1-開班數'!$A$6:$B$65,2,0)&amp;"、"&amp;VLOOKUP(F330,'附件一之1-開班數'!$A$6:$B$65,2,0)&amp;"、"&amp;VLOOKUP(G330,'附件一之1-開班數'!$A$6:$B$65,2,0)&amp;"、"&amp;VLOOKUP(H330,'附件一之1-開班數'!$A$6:$B$65,2,0)&amp;"、"&amp;VLOOKUP(I330,'附件一之1-開班數'!$A$6:$B$65,2,0),IF(D330="","","學生無班級"))))))),"有班級不存在,或跳格輸入")</f>
        <v/>
      </c>
      <c r="K330" s="16"/>
      <c r="L330" s="16"/>
      <c r="M330" s="16"/>
      <c r="N330" s="16"/>
      <c r="O330" s="16"/>
      <c r="P330" s="16"/>
      <c r="Q330" s="16"/>
      <c r="R330" s="16"/>
      <c r="S330" s="145">
        <f t="shared" si="33"/>
        <v>1</v>
      </c>
      <c r="T330" s="145">
        <f t="shared" si="34"/>
        <v>1</v>
      </c>
      <c r="U330" s="10">
        <f t="shared" si="32"/>
        <v>1</v>
      </c>
      <c r="V330" s="10">
        <f t="shared" si="35"/>
        <v>1</v>
      </c>
      <c r="W330" s="10">
        <f t="shared" si="36"/>
        <v>3</v>
      </c>
    </row>
    <row r="331" spans="1:23">
      <c r="A331" s="149" t="str">
        <f t="shared" si="31"/>
        <v/>
      </c>
      <c r="B331" s="16"/>
      <c r="C331" s="16"/>
      <c r="D331" s="16"/>
      <c r="E331" s="16"/>
      <c r="F331" s="16"/>
      <c r="G331" s="16"/>
      <c r="H331" s="16"/>
      <c r="I331" s="16"/>
      <c r="J331" s="150" t="str">
        <f>IFERROR(IF(COUNTIF(E331:I331,E331)+COUNTIF(E331:I331,F331)+COUNTIF(E331:I331,G331)+COUNTIF(E331:I331,H331)+COUNTIF(E331:I331,I331)-COUNT(E331:I331)&lt;&gt;0,"學生班級重複",IF(COUNT(E331:I331)=1,VLOOKUP(E331,'附件一之1-開班數'!$A$6:$B$65,2,0),IF(COUNT(E331:I331)=2,VLOOKUP(E331,'附件一之1-開班數'!$A$6:$B$65,2,0)&amp;"、"&amp;VLOOKUP(F331,'附件一之1-開班數'!$A$6:$B$65,2,0),IF(COUNT(E331:I331)=3,VLOOKUP(E331,'附件一之1-開班數'!$A$6:$B$65,2,0)&amp;"、"&amp;VLOOKUP(F331,'附件一之1-開班數'!$A$6:$B$65,2,0)&amp;"、"&amp;VLOOKUP(G331,'附件一之1-開班數'!$A$6:$B$65,2,0),IF(COUNT(E331:I331)=4,VLOOKUP(E331,'附件一之1-開班數'!$A$6:$B$65,2,0)&amp;"、"&amp;VLOOKUP(F331,'附件一之1-開班數'!$A$6:$B$65,2,0)&amp;"、"&amp;VLOOKUP(G331,'附件一之1-開班數'!$A$6:$B$65,2,0)&amp;"、"&amp;VLOOKUP(H331,'附件一之1-開班數'!$A$6:$B$65,2,0),IF(COUNT(E331:I331)=5,VLOOKUP(E331,'附件一之1-開班數'!$A$6:$B$65,2,0)&amp;"、"&amp;VLOOKUP(F331,'附件一之1-開班數'!$A$6:$B$65,2,0)&amp;"、"&amp;VLOOKUP(G331,'附件一之1-開班數'!$A$6:$B$65,2,0)&amp;"、"&amp;VLOOKUP(H331,'附件一之1-開班數'!$A$6:$B$65,2,0)&amp;"、"&amp;VLOOKUP(I331,'附件一之1-開班數'!$A$6:$B$65,2,0),IF(D331="","","學生無班級"))))))),"有班級不存在,或跳格輸入")</f>
        <v/>
      </c>
      <c r="K331" s="16"/>
      <c r="L331" s="16"/>
      <c r="M331" s="16"/>
      <c r="N331" s="16"/>
      <c r="O331" s="16"/>
      <c r="P331" s="16"/>
      <c r="Q331" s="16"/>
      <c r="R331" s="16"/>
      <c r="S331" s="145">
        <f t="shared" si="33"/>
        <v>1</v>
      </c>
      <c r="T331" s="145">
        <f t="shared" si="34"/>
        <v>1</v>
      </c>
      <c r="U331" s="10">
        <f t="shared" si="32"/>
        <v>1</v>
      </c>
      <c r="V331" s="10">
        <f t="shared" si="35"/>
        <v>1</v>
      </c>
      <c r="W331" s="10">
        <f t="shared" si="36"/>
        <v>3</v>
      </c>
    </row>
    <row r="332" spans="1:23">
      <c r="A332" s="149" t="str">
        <f t="shared" si="31"/>
        <v/>
      </c>
      <c r="B332" s="16"/>
      <c r="C332" s="16"/>
      <c r="D332" s="16"/>
      <c r="E332" s="16"/>
      <c r="F332" s="16"/>
      <c r="G332" s="16"/>
      <c r="H332" s="16"/>
      <c r="I332" s="16"/>
      <c r="J332" s="150" t="str">
        <f>IFERROR(IF(COUNTIF(E332:I332,E332)+COUNTIF(E332:I332,F332)+COUNTIF(E332:I332,G332)+COUNTIF(E332:I332,H332)+COUNTIF(E332:I332,I332)-COUNT(E332:I332)&lt;&gt;0,"學生班級重複",IF(COUNT(E332:I332)=1,VLOOKUP(E332,'附件一之1-開班數'!$A$6:$B$65,2,0),IF(COUNT(E332:I332)=2,VLOOKUP(E332,'附件一之1-開班數'!$A$6:$B$65,2,0)&amp;"、"&amp;VLOOKUP(F332,'附件一之1-開班數'!$A$6:$B$65,2,0),IF(COUNT(E332:I332)=3,VLOOKUP(E332,'附件一之1-開班數'!$A$6:$B$65,2,0)&amp;"、"&amp;VLOOKUP(F332,'附件一之1-開班數'!$A$6:$B$65,2,0)&amp;"、"&amp;VLOOKUP(G332,'附件一之1-開班數'!$A$6:$B$65,2,0),IF(COUNT(E332:I332)=4,VLOOKUP(E332,'附件一之1-開班數'!$A$6:$B$65,2,0)&amp;"、"&amp;VLOOKUP(F332,'附件一之1-開班數'!$A$6:$B$65,2,0)&amp;"、"&amp;VLOOKUP(G332,'附件一之1-開班數'!$A$6:$B$65,2,0)&amp;"、"&amp;VLOOKUP(H332,'附件一之1-開班數'!$A$6:$B$65,2,0),IF(COUNT(E332:I332)=5,VLOOKUP(E332,'附件一之1-開班數'!$A$6:$B$65,2,0)&amp;"、"&amp;VLOOKUP(F332,'附件一之1-開班數'!$A$6:$B$65,2,0)&amp;"、"&amp;VLOOKUP(G332,'附件一之1-開班數'!$A$6:$B$65,2,0)&amp;"、"&amp;VLOOKUP(H332,'附件一之1-開班數'!$A$6:$B$65,2,0)&amp;"、"&amp;VLOOKUP(I332,'附件一之1-開班數'!$A$6:$B$65,2,0),IF(D332="","","學生無班級"))))))),"有班級不存在,或跳格輸入")</f>
        <v/>
      </c>
      <c r="K332" s="16"/>
      <c r="L332" s="16"/>
      <c r="M332" s="16"/>
      <c r="N332" s="16"/>
      <c r="O332" s="16"/>
      <c r="P332" s="16"/>
      <c r="Q332" s="16"/>
      <c r="R332" s="16"/>
      <c r="S332" s="145">
        <f t="shared" si="33"/>
        <v>1</v>
      </c>
      <c r="T332" s="145">
        <f t="shared" si="34"/>
        <v>1</v>
      </c>
      <c r="U332" s="10">
        <f t="shared" si="32"/>
        <v>1</v>
      </c>
      <c r="V332" s="10">
        <f t="shared" si="35"/>
        <v>1</v>
      </c>
      <c r="W332" s="10">
        <f t="shared" si="36"/>
        <v>3</v>
      </c>
    </row>
    <row r="333" spans="1:23">
      <c r="A333" s="149" t="str">
        <f t="shared" si="31"/>
        <v/>
      </c>
      <c r="B333" s="16"/>
      <c r="C333" s="16"/>
      <c r="D333" s="16"/>
      <c r="E333" s="16"/>
      <c r="F333" s="16"/>
      <c r="G333" s="16"/>
      <c r="H333" s="16"/>
      <c r="I333" s="16"/>
      <c r="J333" s="150" t="str">
        <f>IFERROR(IF(COUNTIF(E333:I333,E333)+COUNTIF(E333:I333,F333)+COUNTIF(E333:I333,G333)+COUNTIF(E333:I333,H333)+COUNTIF(E333:I333,I333)-COUNT(E333:I333)&lt;&gt;0,"學生班級重複",IF(COUNT(E333:I333)=1,VLOOKUP(E333,'附件一之1-開班數'!$A$6:$B$65,2,0),IF(COUNT(E333:I333)=2,VLOOKUP(E333,'附件一之1-開班數'!$A$6:$B$65,2,0)&amp;"、"&amp;VLOOKUP(F333,'附件一之1-開班數'!$A$6:$B$65,2,0),IF(COUNT(E333:I333)=3,VLOOKUP(E333,'附件一之1-開班數'!$A$6:$B$65,2,0)&amp;"、"&amp;VLOOKUP(F333,'附件一之1-開班數'!$A$6:$B$65,2,0)&amp;"、"&amp;VLOOKUP(G333,'附件一之1-開班數'!$A$6:$B$65,2,0),IF(COUNT(E333:I333)=4,VLOOKUP(E333,'附件一之1-開班數'!$A$6:$B$65,2,0)&amp;"、"&amp;VLOOKUP(F333,'附件一之1-開班數'!$A$6:$B$65,2,0)&amp;"、"&amp;VLOOKUP(G333,'附件一之1-開班數'!$A$6:$B$65,2,0)&amp;"、"&amp;VLOOKUP(H333,'附件一之1-開班數'!$A$6:$B$65,2,0),IF(COUNT(E333:I333)=5,VLOOKUP(E333,'附件一之1-開班數'!$A$6:$B$65,2,0)&amp;"、"&amp;VLOOKUP(F333,'附件一之1-開班數'!$A$6:$B$65,2,0)&amp;"、"&amp;VLOOKUP(G333,'附件一之1-開班數'!$A$6:$B$65,2,0)&amp;"、"&amp;VLOOKUP(H333,'附件一之1-開班數'!$A$6:$B$65,2,0)&amp;"、"&amp;VLOOKUP(I333,'附件一之1-開班數'!$A$6:$B$65,2,0),IF(D333="","","學生無班級"))))))),"有班級不存在,或跳格輸入")</f>
        <v/>
      </c>
      <c r="K333" s="16"/>
      <c r="L333" s="16"/>
      <c r="M333" s="16"/>
      <c r="N333" s="16"/>
      <c r="O333" s="16"/>
      <c r="P333" s="16"/>
      <c r="Q333" s="16"/>
      <c r="R333" s="16"/>
      <c r="S333" s="145">
        <f t="shared" si="33"/>
        <v>1</v>
      </c>
      <c r="T333" s="145">
        <f t="shared" si="34"/>
        <v>1</v>
      </c>
      <c r="U333" s="10">
        <f t="shared" si="32"/>
        <v>1</v>
      </c>
      <c r="V333" s="10">
        <f t="shared" si="35"/>
        <v>1</v>
      </c>
      <c r="W333" s="10">
        <f t="shared" si="36"/>
        <v>3</v>
      </c>
    </row>
    <row r="334" spans="1:23">
      <c r="A334" s="149" t="str">
        <f t="shared" si="31"/>
        <v/>
      </c>
      <c r="B334" s="16"/>
      <c r="C334" s="16"/>
      <c r="D334" s="16"/>
      <c r="E334" s="16"/>
      <c r="F334" s="16"/>
      <c r="G334" s="16"/>
      <c r="H334" s="16"/>
      <c r="I334" s="16"/>
      <c r="J334" s="150" t="str">
        <f>IFERROR(IF(COUNTIF(E334:I334,E334)+COUNTIF(E334:I334,F334)+COUNTIF(E334:I334,G334)+COUNTIF(E334:I334,H334)+COUNTIF(E334:I334,I334)-COUNT(E334:I334)&lt;&gt;0,"學生班級重複",IF(COUNT(E334:I334)=1,VLOOKUP(E334,'附件一之1-開班數'!$A$6:$B$65,2,0),IF(COUNT(E334:I334)=2,VLOOKUP(E334,'附件一之1-開班數'!$A$6:$B$65,2,0)&amp;"、"&amp;VLOOKUP(F334,'附件一之1-開班數'!$A$6:$B$65,2,0),IF(COUNT(E334:I334)=3,VLOOKUP(E334,'附件一之1-開班數'!$A$6:$B$65,2,0)&amp;"、"&amp;VLOOKUP(F334,'附件一之1-開班數'!$A$6:$B$65,2,0)&amp;"、"&amp;VLOOKUP(G334,'附件一之1-開班數'!$A$6:$B$65,2,0),IF(COUNT(E334:I334)=4,VLOOKUP(E334,'附件一之1-開班數'!$A$6:$B$65,2,0)&amp;"、"&amp;VLOOKUP(F334,'附件一之1-開班數'!$A$6:$B$65,2,0)&amp;"、"&amp;VLOOKUP(G334,'附件一之1-開班數'!$A$6:$B$65,2,0)&amp;"、"&amp;VLOOKUP(H334,'附件一之1-開班數'!$A$6:$B$65,2,0),IF(COUNT(E334:I334)=5,VLOOKUP(E334,'附件一之1-開班數'!$A$6:$B$65,2,0)&amp;"、"&amp;VLOOKUP(F334,'附件一之1-開班數'!$A$6:$B$65,2,0)&amp;"、"&amp;VLOOKUP(G334,'附件一之1-開班數'!$A$6:$B$65,2,0)&amp;"、"&amp;VLOOKUP(H334,'附件一之1-開班數'!$A$6:$B$65,2,0)&amp;"、"&amp;VLOOKUP(I334,'附件一之1-開班數'!$A$6:$B$65,2,0),IF(D334="","","學生無班級"))))))),"有班級不存在,或跳格輸入")</f>
        <v/>
      </c>
      <c r="K334" s="16"/>
      <c r="L334" s="16"/>
      <c r="M334" s="16"/>
      <c r="N334" s="16"/>
      <c r="O334" s="16"/>
      <c r="P334" s="16"/>
      <c r="Q334" s="16"/>
      <c r="R334" s="16"/>
      <c r="S334" s="145">
        <f t="shared" si="33"/>
        <v>1</v>
      </c>
      <c r="T334" s="145">
        <f t="shared" si="34"/>
        <v>1</v>
      </c>
      <c r="U334" s="10">
        <f t="shared" si="32"/>
        <v>1</v>
      </c>
      <c r="V334" s="10">
        <f t="shared" si="35"/>
        <v>1</v>
      </c>
      <c r="W334" s="10">
        <f t="shared" si="36"/>
        <v>3</v>
      </c>
    </row>
    <row r="335" spans="1:23">
      <c r="A335" s="149" t="str">
        <f t="shared" si="31"/>
        <v/>
      </c>
      <c r="B335" s="16"/>
      <c r="C335" s="16"/>
      <c r="D335" s="16"/>
      <c r="E335" s="16"/>
      <c r="F335" s="16"/>
      <c r="G335" s="16"/>
      <c r="H335" s="16"/>
      <c r="I335" s="16"/>
      <c r="J335" s="150" t="str">
        <f>IFERROR(IF(COUNTIF(E335:I335,E335)+COUNTIF(E335:I335,F335)+COUNTIF(E335:I335,G335)+COUNTIF(E335:I335,H335)+COUNTIF(E335:I335,I335)-COUNT(E335:I335)&lt;&gt;0,"學生班級重複",IF(COUNT(E335:I335)=1,VLOOKUP(E335,'附件一之1-開班數'!$A$6:$B$65,2,0),IF(COUNT(E335:I335)=2,VLOOKUP(E335,'附件一之1-開班數'!$A$6:$B$65,2,0)&amp;"、"&amp;VLOOKUP(F335,'附件一之1-開班數'!$A$6:$B$65,2,0),IF(COUNT(E335:I335)=3,VLOOKUP(E335,'附件一之1-開班數'!$A$6:$B$65,2,0)&amp;"、"&amp;VLOOKUP(F335,'附件一之1-開班數'!$A$6:$B$65,2,0)&amp;"、"&amp;VLOOKUP(G335,'附件一之1-開班數'!$A$6:$B$65,2,0),IF(COUNT(E335:I335)=4,VLOOKUP(E335,'附件一之1-開班數'!$A$6:$B$65,2,0)&amp;"、"&amp;VLOOKUP(F335,'附件一之1-開班數'!$A$6:$B$65,2,0)&amp;"、"&amp;VLOOKUP(G335,'附件一之1-開班數'!$A$6:$B$65,2,0)&amp;"、"&amp;VLOOKUP(H335,'附件一之1-開班數'!$A$6:$B$65,2,0),IF(COUNT(E335:I335)=5,VLOOKUP(E335,'附件一之1-開班數'!$A$6:$B$65,2,0)&amp;"、"&amp;VLOOKUP(F335,'附件一之1-開班數'!$A$6:$B$65,2,0)&amp;"、"&amp;VLOOKUP(G335,'附件一之1-開班數'!$A$6:$B$65,2,0)&amp;"、"&amp;VLOOKUP(H335,'附件一之1-開班數'!$A$6:$B$65,2,0)&amp;"、"&amp;VLOOKUP(I335,'附件一之1-開班數'!$A$6:$B$65,2,0),IF(D335="","","學生無班級"))))))),"有班級不存在,或跳格輸入")</f>
        <v/>
      </c>
      <c r="K335" s="16"/>
      <c r="L335" s="16"/>
      <c r="M335" s="16"/>
      <c r="N335" s="16"/>
      <c r="O335" s="16"/>
      <c r="P335" s="16"/>
      <c r="Q335" s="16"/>
      <c r="R335" s="16"/>
      <c r="S335" s="145">
        <f t="shared" si="33"/>
        <v>1</v>
      </c>
      <c r="T335" s="145">
        <f t="shared" si="34"/>
        <v>1</v>
      </c>
      <c r="U335" s="10">
        <f t="shared" si="32"/>
        <v>1</v>
      </c>
      <c r="V335" s="10">
        <f t="shared" si="35"/>
        <v>1</v>
      </c>
      <c r="W335" s="10">
        <f t="shared" si="36"/>
        <v>3</v>
      </c>
    </row>
    <row r="336" spans="1:23">
      <c r="A336" s="149" t="str">
        <f t="shared" si="31"/>
        <v/>
      </c>
      <c r="B336" s="16"/>
      <c r="C336" s="16"/>
      <c r="D336" s="16"/>
      <c r="E336" s="16"/>
      <c r="F336" s="16"/>
      <c r="G336" s="16"/>
      <c r="H336" s="16"/>
      <c r="I336" s="16"/>
      <c r="J336" s="150" t="str">
        <f>IFERROR(IF(COUNTIF(E336:I336,E336)+COUNTIF(E336:I336,F336)+COUNTIF(E336:I336,G336)+COUNTIF(E336:I336,H336)+COUNTIF(E336:I336,I336)-COUNT(E336:I336)&lt;&gt;0,"學生班級重複",IF(COUNT(E336:I336)=1,VLOOKUP(E336,'附件一之1-開班數'!$A$6:$B$65,2,0),IF(COUNT(E336:I336)=2,VLOOKUP(E336,'附件一之1-開班數'!$A$6:$B$65,2,0)&amp;"、"&amp;VLOOKUP(F336,'附件一之1-開班數'!$A$6:$B$65,2,0),IF(COUNT(E336:I336)=3,VLOOKUP(E336,'附件一之1-開班數'!$A$6:$B$65,2,0)&amp;"、"&amp;VLOOKUP(F336,'附件一之1-開班數'!$A$6:$B$65,2,0)&amp;"、"&amp;VLOOKUP(G336,'附件一之1-開班數'!$A$6:$B$65,2,0),IF(COUNT(E336:I336)=4,VLOOKUP(E336,'附件一之1-開班數'!$A$6:$B$65,2,0)&amp;"、"&amp;VLOOKUP(F336,'附件一之1-開班數'!$A$6:$B$65,2,0)&amp;"、"&amp;VLOOKUP(G336,'附件一之1-開班數'!$A$6:$B$65,2,0)&amp;"、"&amp;VLOOKUP(H336,'附件一之1-開班數'!$A$6:$B$65,2,0),IF(COUNT(E336:I336)=5,VLOOKUP(E336,'附件一之1-開班數'!$A$6:$B$65,2,0)&amp;"、"&amp;VLOOKUP(F336,'附件一之1-開班數'!$A$6:$B$65,2,0)&amp;"、"&amp;VLOOKUP(G336,'附件一之1-開班數'!$A$6:$B$65,2,0)&amp;"、"&amp;VLOOKUP(H336,'附件一之1-開班數'!$A$6:$B$65,2,0)&amp;"、"&amp;VLOOKUP(I336,'附件一之1-開班數'!$A$6:$B$65,2,0),IF(D336="","","學生無班級"))))))),"有班級不存在,或跳格輸入")</f>
        <v/>
      </c>
      <c r="K336" s="16"/>
      <c r="L336" s="16"/>
      <c r="M336" s="16"/>
      <c r="N336" s="16"/>
      <c r="O336" s="16"/>
      <c r="P336" s="16"/>
      <c r="Q336" s="16"/>
      <c r="R336" s="16"/>
      <c r="S336" s="145">
        <f t="shared" si="33"/>
        <v>1</v>
      </c>
      <c r="T336" s="145">
        <f t="shared" si="34"/>
        <v>1</v>
      </c>
      <c r="U336" s="10">
        <f t="shared" si="32"/>
        <v>1</v>
      </c>
      <c r="V336" s="10">
        <f t="shared" si="35"/>
        <v>1</v>
      </c>
      <c r="W336" s="10">
        <f t="shared" si="36"/>
        <v>3</v>
      </c>
    </row>
    <row r="337" spans="1:23">
      <c r="A337" s="149" t="str">
        <f t="shared" si="31"/>
        <v/>
      </c>
      <c r="B337" s="16"/>
      <c r="C337" s="16"/>
      <c r="D337" s="16"/>
      <c r="E337" s="16"/>
      <c r="F337" s="16"/>
      <c r="G337" s="16"/>
      <c r="H337" s="16"/>
      <c r="I337" s="16"/>
      <c r="J337" s="150" t="str">
        <f>IFERROR(IF(COUNTIF(E337:I337,E337)+COUNTIF(E337:I337,F337)+COUNTIF(E337:I337,G337)+COUNTIF(E337:I337,H337)+COUNTIF(E337:I337,I337)-COUNT(E337:I337)&lt;&gt;0,"學生班級重複",IF(COUNT(E337:I337)=1,VLOOKUP(E337,'附件一之1-開班數'!$A$6:$B$65,2,0),IF(COUNT(E337:I337)=2,VLOOKUP(E337,'附件一之1-開班數'!$A$6:$B$65,2,0)&amp;"、"&amp;VLOOKUP(F337,'附件一之1-開班數'!$A$6:$B$65,2,0),IF(COUNT(E337:I337)=3,VLOOKUP(E337,'附件一之1-開班數'!$A$6:$B$65,2,0)&amp;"、"&amp;VLOOKUP(F337,'附件一之1-開班數'!$A$6:$B$65,2,0)&amp;"、"&amp;VLOOKUP(G337,'附件一之1-開班數'!$A$6:$B$65,2,0),IF(COUNT(E337:I337)=4,VLOOKUP(E337,'附件一之1-開班數'!$A$6:$B$65,2,0)&amp;"、"&amp;VLOOKUP(F337,'附件一之1-開班數'!$A$6:$B$65,2,0)&amp;"、"&amp;VLOOKUP(G337,'附件一之1-開班數'!$A$6:$B$65,2,0)&amp;"、"&amp;VLOOKUP(H337,'附件一之1-開班數'!$A$6:$B$65,2,0),IF(COUNT(E337:I337)=5,VLOOKUP(E337,'附件一之1-開班數'!$A$6:$B$65,2,0)&amp;"、"&amp;VLOOKUP(F337,'附件一之1-開班數'!$A$6:$B$65,2,0)&amp;"、"&amp;VLOOKUP(G337,'附件一之1-開班數'!$A$6:$B$65,2,0)&amp;"、"&amp;VLOOKUP(H337,'附件一之1-開班數'!$A$6:$B$65,2,0)&amp;"、"&amp;VLOOKUP(I337,'附件一之1-開班數'!$A$6:$B$65,2,0),IF(D337="","","學生無班級"))))))),"有班級不存在,或跳格輸入")</f>
        <v/>
      </c>
      <c r="K337" s="16"/>
      <c r="L337" s="16"/>
      <c r="M337" s="16"/>
      <c r="N337" s="16"/>
      <c r="O337" s="16"/>
      <c r="P337" s="16"/>
      <c r="Q337" s="16"/>
      <c r="R337" s="16"/>
      <c r="S337" s="145">
        <f t="shared" si="33"/>
        <v>1</v>
      </c>
      <c r="T337" s="145">
        <f t="shared" si="34"/>
        <v>1</v>
      </c>
      <c r="U337" s="10">
        <f t="shared" si="32"/>
        <v>1</v>
      </c>
      <c r="V337" s="10">
        <f t="shared" si="35"/>
        <v>1</v>
      </c>
      <c r="W337" s="10">
        <f t="shared" si="36"/>
        <v>3</v>
      </c>
    </row>
    <row r="338" spans="1:23">
      <c r="A338" s="149" t="str">
        <f t="shared" si="31"/>
        <v/>
      </c>
      <c r="B338" s="16"/>
      <c r="C338" s="16"/>
      <c r="D338" s="16"/>
      <c r="E338" s="16"/>
      <c r="F338" s="16"/>
      <c r="G338" s="16"/>
      <c r="H338" s="16"/>
      <c r="I338" s="16"/>
      <c r="J338" s="150" t="str">
        <f>IFERROR(IF(COUNTIF(E338:I338,E338)+COUNTIF(E338:I338,F338)+COUNTIF(E338:I338,G338)+COUNTIF(E338:I338,H338)+COUNTIF(E338:I338,I338)-COUNT(E338:I338)&lt;&gt;0,"學生班級重複",IF(COUNT(E338:I338)=1,VLOOKUP(E338,'附件一之1-開班數'!$A$6:$B$65,2,0),IF(COUNT(E338:I338)=2,VLOOKUP(E338,'附件一之1-開班數'!$A$6:$B$65,2,0)&amp;"、"&amp;VLOOKUP(F338,'附件一之1-開班數'!$A$6:$B$65,2,0),IF(COUNT(E338:I338)=3,VLOOKUP(E338,'附件一之1-開班數'!$A$6:$B$65,2,0)&amp;"、"&amp;VLOOKUP(F338,'附件一之1-開班數'!$A$6:$B$65,2,0)&amp;"、"&amp;VLOOKUP(G338,'附件一之1-開班數'!$A$6:$B$65,2,0),IF(COUNT(E338:I338)=4,VLOOKUP(E338,'附件一之1-開班數'!$A$6:$B$65,2,0)&amp;"、"&amp;VLOOKUP(F338,'附件一之1-開班數'!$A$6:$B$65,2,0)&amp;"、"&amp;VLOOKUP(G338,'附件一之1-開班數'!$A$6:$B$65,2,0)&amp;"、"&amp;VLOOKUP(H338,'附件一之1-開班數'!$A$6:$B$65,2,0),IF(COUNT(E338:I338)=5,VLOOKUP(E338,'附件一之1-開班數'!$A$6:$B$65,2,0)&amp;"、"&amp;VLOOKUP(F338,'附件一之1-開班數'!$A$6:$B$65,2,0)&amp;"、"&amp;VLOOKUP(G338,'附件一之1-開班數'!$A$6:$B$65,2,0)&amp;"、"&amp;VLOOKUP(H338,'附件一之1-開班數'!$A$6:$B$65,2,0)&amp;"、"&amp;VLOOKUP(I338,'附件一之1-開班數'!$A$6:$B$65,2,0),IF(D338="","","學生無班級"))))))),"有班級不存在,或跳格輸入")</f>
        <v/>
      </c>
      <c r="K338" s="16"/>
      <c r="L338" s="16"/>
      <c r="M338" s="16"/>
      <c r="N338" s="16"/>
      <c r="O338" s="16"/>
      <c r="P338" s="16"/>
      <c r="Q338" s="16"/>
      <c r="R338" s="16"/>
      <c r="S338" s="145">
        <f t="shared" si="33"/>
        <v>1</v>
      </c>
      <c r="T338" s="145">
        <f t="shared" si="34"/>
        <v>1</v>
      </c>
      <c r="U338" s="10">
        <f t="shared" si="32"/>
        <v>1</v>
      </c>
      <c r="V338" s="10">
        <f t="shared" si="35"/>
        <v>1</v>
      </c>
      <c r="W338" s="10">
        <f t="shared" si="36"/>
        <v>3</v>
      </c>
    </row>
    <row r="339" spans="1:23">
      <c r="A339" s="149" t="str">
        <f t="shared" si="31"/>
        <v/>
      </c>
      <c r="B339" s="16"/>
      <c r="C339" s="16"/>
      <c r="D339" s="16"/>
      <c r="E339" s="16"/>
      <c r="F339" s="16"/>
      <c r="G339" s="16"/>
      <c r="H339" s="16"/>
      <c r="I339" s="16"/>
      <c r="J339" s="150" t="str">
        <f>IFERROR(IF(COUNTIF(E339:I339,E339)+COUNTIF(E339:I339,F339)+COUNTIF(E339:I339,G339)+COUNTIF(E339:I339,H339)+COUNTIF(E339:I339,I339)-COUNT(E339:I339)&lt;&gt;0,"學生班級重複",IF(COUNT(E339:I339)=1,VLOOKUP(E339,'附件一之1-開班數'!$A$6:$B$65,2,0),IF(COUNT(E339:I339)=2,VLOOKUP(E339,'附件一之1-開班數'!$A$6:$B$65,2,0)&amp;"、"&amp;VLOOKUP(F339,'附件一之1-開班數'!$A$6:$B$65,2,0),IF(COUNT(E339:I339)=3,VLOOKUP(E339,'附件一之1-開班數'!$A$6:$B$65,2,0)&amp;"、"&amp;VLOOKUP(F339,'附件一之1-開班數'!$A$6:$B$65,2,0)&amp;"、"&amp;VLOOKUP(G339,'附件一之1-開班數'!$A$6:$B$65,2,0),IF(COUNT(E339:I339)=4,VLOOKUP(E339,'附件一之1-開班數'!$A$6:$B$65,2,0)&amp;"、"&amp;VLOOKUP(F339,'附件一之1-開班數'!$A$6:$B$65,2,0)&amp;"、"&amp;VLOOKUP(G339,'附件一之1-開班數'!$A$6:$B$65,2,0)&amp;"、"&amp;VLOOKUP(H339,'附件一之1-開班數'!$A$6:$B$65,2,0),IF(COUNT(E339:I339)=5,VLOOKUP(E339,'附件一之1-開班數'!$A$6:$B$65,2,0)&amp;"、"&amp;VLOOKUP(F339,'附件一之1-開班數'!$A$6:$B$65,2,0)&amp;"、"&amp;VLOOKUP(G339,'附件一之1-開班數'!$A$6:$B$65,2,0)&amp;"、"&amp;VLOOKUP(H339,'附件一之1-開班數'!$A$6:$B$65,2,0)&amp;"、"&amp;VLOOKUP(I339,'附件一之1-開班數'!$A$6:$B$65,2,0),IF(D339="","","學生無班級"))))))),"有班級不存在,或跳格輸入")</f>
        <v/>
      </c>
      <c r="K339" s="16"/>
      <c r="L339" s="16"/>
      <c r="M339" s="16"/>
      <c r="N339" s="16"/>
      <c r="O339" s="16"/>
      <c r="P339" s="16"/>
      <c r="Q339" s="16"/>
      <c r="R339" s="16"/>
      <c r="S339" s="145">
        <f t="shared" si="33"/>
        <v>1</v>
      </c>
      <c r="T339" s="145">
        <f t="shared" si="34"/>
        <v>1</v>
      </c>
      <c r="U339" s="10">
        <f t="shared" si="32"/>
        <v>1</v>
      </c>
      <c r="V339" s="10">
        <f t="shared" si="35"/>
        <v>1</v>
      </c>
      <c r="W339" s="10">
        <f t="shared" si="36"/>
        <v>3</v>
      </c>
    </row>
    <row r="340" spans="1:23">
      <c r="A340" s="149" t="str">
        <f t="shared" si="31"/>
        <v/>
      </c>
      <c r="B340" s="16"/>
      <c r="C340" s="16"/>
      <c r="D340" s="16"/>
      <c r="E340" s="16"/>
      <c r="F340" s="16"/>
      <c r="G340" s="16"/>
      <c r="H340" s="16"/>
      <c r="I340" s="16"/>
      <c r="J340" s="150" t="str">
        <f>IFERROR(IF(COUNTIF(E340:I340,E340)+COUNTIF(E340:I340,F340)+COUNTIF(E340:I340,G340)+COUNTIF(E340:I340,H340)+COUNTIF(E340:I340,I340)-COUNT(E340:I340)&lt;&gt;0,"學生班級重複",IF(COUNT(E340:I340)=1,VLOOKUP(E340,'附件一之1-開班數'!$A$6:$B$65,2,0),IF(COUNT(E340:I340)=2,VLOOKUP(E340,'附件一之1-開班數'!$A$6:$B$65,2,0)&amp;"、"&amp;VLOOKUP(F340,'附件一之1-開班數'!$A$6:$B$65,2,0),IF(COUNT(E340:I340)=3,VLOOKUP(E340,'附件一之1-開班數'!$A$6:$B$65,2,0)&amp;"、"&amp;VLOOKUP(F340,'附件一之1-開班數'!$A$6:$B$65,2,0)&amp;"、"&amp;VLOOKUP(G340,'附件一之1-開班數'!$A$6:$B$65,2,0),IF(COUNT(E340:I340)=4,VLOOKUP(E340,'附件一之1-開班數'!$A$6:$B$65,2,0)&amp;"、"&amp;VLOOKUP(F340,'附件一之1-開班數'!$A$6:$B$65,2,0)&amp;"、"&amp;VLOOKUP(G340,'附件一之1-開班數'!$A$6:$B$65,2,0)&amp;"、"&amp;VLOOKUP(H340,'附件一之1-開班數'!$A$6:$B$65,2,0),IF(COUNT(E340:I340)=5,VLOOKUP(E340,'附件一之1-開班數'!$A$6:$B$65,2,0)&amp;"、"&amp;VLOOKUP(F340,'附件一之1-開班數'!$A$6:$B$65,2,0)&amp;"、"&amp;VLOOKUP(G340,'附件一之1-開班數'!$A$6:$B$65,2,0)&amp;"、"&amp;VLOOKUP(H340,'附件一之1-開班數'!$A$6:$B$65,2,0)&amp;"、"&amp;VLOOKUP(I340,'附件一之1-開班數'!$A$6:$B$65,2,0),IF(D340="","","學生無班級"))))))),"有班級不存在,或跳格輸入")</f>
        <v/>
      </c>
      <c r="K340" s="16"/>
      <c r="L340" s="16"/>
      <c r="M340" s="16"/>
      <c r="N340" s="16"/>
      <c r="O340" s="16"/>
      <c r="P340" s="16"/>
      <c r="Q340" s="16"/>
      <c r="R340" s="16"/>
      <c r="S340" s="145">
        <f t="shared" si="33"/>
        <v>1</v>
      </c>
      <c r="T340" s="145">
        <f t="shared" si="34"/>
        <v>1</v>
      </c>
      <c r="U340" s="10">
        <f t="shared" si="32"/>
        <v>1</v>
      </c>
      <c r="V340" s="10">
        <f t="shared" si="35"/>
        <v>1</v>
      </c>
      <c r="W340" s="10">
        <f t="shared" si="36"/>
        <v>3</v>
      </c>
    </row>
    <row r="341" spans="1:23">
      <c r="A341" s="149" t="str">
        <f t="shared" si="31"/>
        <v/>
      </c>
      <c r="B341" s="16"/>
      <c r="C341" s="16"/>
      <c r="D341" s="16"/>
      <c r="E341" s="16"/>
      <c r="F341" s="16"/>
      <c r="G341" s="16"/>
      <c r="H341" s="16"/>
      <c r="I341" s="16"/>
      <c r="J341" s="150" t="str">
        <f>IFERROR(IF(COUNTIF(E341:I341,E341)+COUNTIF(E341:I341,F341)+COUNTIF(E341:I341,G341)+COUNTIF(E341:I341,H341)+COUNTIF(E341:I341,I341)-COUNT(E341:I341)&lt;&gt;0,"學生班級重複",IF(COUNT(E341:I341)=1,VLOOKUP(E341,'附件一之1-開班數'!$A$6:$B$65,2,0),IF(COUNT(E341:I341)=2,VLOOKUP(E341,'附件一之1-開班數'!$A$6:$B$65,2,0)&amp;"、"&amp;VLOOKUP(F341,'附件一之1-開班數'!$A$6:$B$65,2,0),IF(COUNT(E341:I341)=3,VLOOKUP(E341,'附件一之1-開班數'!$A$6:$B$65,2,0)&amp;"、"&amp;VLOOKUP(F341,'附件一之1-開班數'!$A$6:$B$65,2,0)&amp;"、"&amp;VLOOKUP(G341,'附件一之1-開班數'!$A$6:$B$65,2,0),IF(COUNT(E341:I341)=4,VLOOKUP(E341,'附件一之1-開班數'!$A$6:$B$65,2,0)&amp;"、"&amp;VLOOKUP(F341,'附件一之1-開班數'!$A$6:$B$65,2,0)&amp;"、"&amp;VLOOKUP(G341,'附件一之1-開班數'!$A$6:$B$65,2,0)&amp;"、"&amp;VLOOKUP(H341,'附件一之1-開班數'!$A$6:$B$65,2,0),IF(COUNT(E341:I341)=5,VLOOKUP(E341,'附件一之1-開班數'!$A$6:$B$65,2,0)&amp;"、"&amp;VLOOKUP(F341,'附件一之1-開班數'!$A$6:$B$65,2,0)&amp;"、"&amp;VLOOKUP(G341,'附件一之1-開班數'!$A$6:$B$65,2,0)&amp;"、"&amp;VLOOKUP(H341,'附件一之1-開班數'!$A$6:$B$65,2,0)&amp;"、"&amp;VLOOKUP(I341,'附件一之1-開班數'!$A$6:$B$65,2,0),IF(D341="","","學生無班級"))))))),"有班級不存在,或跳格輸入")</f>
        <v/>
      </c>
      <c r="K341" s="16"/>
      <c r="L341" s="16"/>
      <c r="M341" s="16"/>
      <c r="N341" s="16"/>
      <c r="O341" s="16"/>
      <c r="P341" s="16"/>
      <c r="Q341" s="16"/>
      <c r="R341" s="16"/>
      <c r="S341" s="145">
        <f t="shared" si="33"/>
        <v>1</v>
      </c>
      <c r="T341" s="145">
        <f t="shared" si="34"/>
        <v>1</v>
      </c>
      <c r="U341" s="10">
        <f t="shared" si="32"/>
        <v>1</v>
      </c>
      <c r="V341" s="10">
        <f t="shared" si="35"/>
        <v>1</v>
      </c>
      <c r="W341" s="10">
        <f t="shared" si="36"/>
        <v>3</v>
      </c>
    </row>
    <row r="342" spans="1:23">
      <c r="A342" s="149" t="str">
        <f t="shared" si="31"/>
        <v/>
      </c>
      <c r="B342" s="16"/>
      <c r="C342" s="16"/>
      <c r="D342" s="16"/>
      <c r="E342" s="16"/>
      <c r="F342" s="16"/>
      <c r="G342" s="16"/>
      <c r="H342" s="16"/>
      <c r="I342" s="16"/>
      <c r="J342" s="150" t="str">
        <f>IFERROR(IF(COUNTIF(E342:I342,E342)+COUNTIF(E342:I342,F342)+COUNTIF(E342:I342,G342)+COUNTIF(E342:I342,H342)+COUNTIF(E342:I342,I342)-COUNT(E342:I342)&lt;&gt;0,"學生班級重複",IF(COUNT(E342:I342)=1,VLOOKUP(E342,'附件一之1-開班數'!$A$6:$B$65,2,0),IF(COUNT(E342:I342)=2,VLOOKUP(E342,'附件一之1-開班數'!$A$6:$B$65,2,0)&amp;"、"&amp;VLOOKUP(F342,'附件一之1-開班數'!$A$6:$B$65,2,0),IF(COUNT(E342:I342)=3,VLOOKUP(E342,'附件一之1-開班數'!$A$6:$B$65,2,0)&amp;"、"&amp;VLOOKUP(F342,'附件一之1-開班數'!$A$6:$B$65,2,0)&amp;"、"&amp;VLOOKUP(G342,'附件一之1-開班數'!$A$6:$B$65,2,0),IF(COUNT(E342:I342)=4,VLOOKUP(E342,'附件一之1-開班數'!$A$6:$B$65,2,0)&amp;"、"&amp;VLOOKUP(F342,'附件一之1-開班數'!$A$6:$B$65,2,0)&amp;"、"&amp;VLOOKUP(G342,'附件一之1-開班數'!$A$6:$B$65,2,0)&amp;"、"&amp;VLOOKUP(H342,'附件一之1-開班數'!$A$6:$B$65,2,0),IF(COUNT(E342:I342)=5,VLOOKUP(E342,'附件一之1-開班數'!$A$6:$B$65,2,0)&amp;"、"&amp;VLOOKUP(F342,'附件一之1-開班數'!$A$6:$B$65,2,0)&amp;"、"&amp;VLOOKUP(G342,'附件一之1-開班數'!$A$6:$B$65,2,0)&amp;"、"&amp;VLOOKUP(H342,'附件一之1-開班數'!$A$6:$B$65,2,0)&amp;"、"&amp;VLOOKUP(I342,'附件一之1-開班數'!$A$6:$B$65,2,0),IF(D342="","","學生無班級"))))))),"有班級不存在,或跳格輸入")</f>
        <v/>
      </c>
      <c r="K342" s="16"/>
      <c r="L342" s="16"/>
      <c r="M342" s="16"/>
      <c r="N342" s="16"/>
      <c r="O342" s="16"/>
      <c r="P342" s="16"/>
      <c r="Q342" s="16"/>
      <c r="R342" s="16"/>
      <c r="S342" s="145">
        <f t="shared" si="33"/>
        <v>1</v>
      </c>
      <c r="T342" s="145">
        <f t="shared" si="34"/>
        <v>1</v>
      </c>
      <c r="U342" s="10">
        <f t="shared" si="32"/>
        <v>1</v>
      </c>
      <c r="V342" s="10">
        <f t="shared" si="35"/>
        <v>1</v>
      </c>
      <c r="W342" s="10">
        <f t="shared" si="36"/>
        <v>3</v>
      </c>
    </row>
    <row r="343" spans="1:23">
      <c r="A343" s="149" t="str">
        <f t="shared" si="31"/>
        <v/>
      </c>
      <c r="B343" s="16"/>
      <c r="C343" s="16"/>
      <c r="D343" s="16"/>
      <c r="E343" s="16"/>
      <c r="F343" s="16"/>
      <c r="G343" s="16"/>
      <c r="H343" s="16"/>
      <c r="I343" s="16"/>
      <c r="J343" s="150" t="str">
        <f>IFERROR(IF(COUNTIF(E343:I343,E343)+COUNTIF(E343:I343,F343)+COUNTIF(E343:I343,G343)+COUNTIF(E343:I343,H343)+COUNTIF(E343:I343,I343)-COUNT(E343:I343)&lt;&gt;0,"學生班級重複",IF(COUNT(E343:I343)=1,VLOOKUP(E343,'附件一之1-開班數'!$A$6:$B$65,2,0),IF(COUNT(E343:I343)=2,VLOOKUP(E343,'附件一之1-開班數'!$A$6:$B$65,2,0)&amp;"、"&amp;VLOOKUP(F343,'附件一之1-開班數'!$A$6:$B$65,2,0),IF(COUNT(E343:I343)=3,VLOOKUP(E343,'附件一之1-開班數'!$A$6:$B$65,2,0)&amp;"、"&amp;VLOOKUP(F343,'附件一之1-開班數'!$A$6:$B$65,2,0)&amp;"、"&amp;VLOOKUP(G343,'附件一之1-開班數'!$A$6:$B$65,2,0),IF(COUNT(E343:I343)=4,VLOOKUP(E343,'附件一之1-開班數'!$A$6:$B$65,2,0)&amp;"、"&amp;VLOOKUP(F343,'附件一之1-開班數'!$A$6:$B$65,2,0)&amp;"、"&amp;VLOOKUP(G343,'附件一之1-開班數'!$A$6:$B$65,2,0)&amp;"、"&amp;VLOOKUP(H343,'附件一之1-開班數'!$A$6:$B$65,2,0),IF(COUNT(E343:I343)=5,VLOOKUP(E343,'附件一之1-開班數'!$A$6:$B$65,2,0)&amp;"、"&amp;VLOOKUP(F343,'附件一之1-開班數'!$A$6:$B$65,2,0)&amp;"、"&amp;VLOOKUP(G343,'附件一之1-開班數'!$A$6:$B$65,2,0)&amp;"、"&amp;VLOOKUP(H343,'附件一之1-開班數'!$A$6:$B$65,2,0)&amp;"、"&amp;VLOOKUP(I343,'附件一之1-開班數'!$A$6:$B$65,2,0),IF(D343="","","學生無班級"))))))),"有班級不存在,或跳格輸入")</f>
        <v/>
      </c>
      <c r="K343" s="16"/>
      <c r="L343" s="16"/>
      <c r="M343" s="16"/>
      <c r="N343" s="16"/>
      <c r="O343" s="16"/>
      <c r="P343" s="16"/>
      <c r="Q343" s="16"/>
      <c r="R343" s="16"/>
      <c r="S343" s="145">
        <f t="shared" si="33"/>
        <v>1</v>
      </c>
      <c r="T343" s="145">
        <f t="shared" si="34"/>
        <v>1</v>
      </c>
      <c r="U343" s="10">
        <f t="shared" si="32"/>
        <v>1</v>
      </c>
      <c r="V343" s="10">
        <f t="shared" si="35"/>
        <v>1</v>
      </c>
      <c r="W343" s="10">
        <f t="shared" si="36"/>
        <v>3</v>
      </c>
    </row>
    <row r="344" spans="1:23">
      <c r="A344" s="149" t="str">
        <f t="shared" si="31"/>
        <v/>
      </c>
      <c r="B344" s="16"/>
      <c r="C344" s="16"/>
      <c r="D344" s="16"/>
      <c r="E344" s="16"/>
      <c r="F344" s="16"/>
      <c r="G344" s="16"/>
      <c r="H344" s="16"/>
      <c r="I344" s="16"/>
      <c r="J344" s="150" t="str">
        <f>IFERROR(IF(COUNTIF(E344:I344,E344)+COUNTIF(E344:I344,F344)+COUNTIF(E344:I344,G344)+COUNTIF(E344:I344,H344)+COUNTIF(E344:I344,I344)-COUNT(E344:I344)&lt;&gt;0,"學生班級重複",IF(COUNT(E344:I344)=1,VLOOKUP(E344,'附件一之1-開班數'!$A$6:$B$65,2,0),IF(COUNT(E344:I344)=2,VLOOKUP(E344,'附件一之1-開班數'!$A$6:$B$65,2,0)&amp;"、"&amp;VLOOKUP(F344,'附件一之1-開班數'!$A$6:$B$65,2,0),IF(COUNT(E344:I344)=3,VLOOKUP(E344,'附件一之1-開班數'!$A$6:$B$65,2,0)&amp;"、"&amp;VLOOKUP(F344,'附件一之1-開班數'!$A$6:$B$65,2,0)&amp;"、"&amp;VLOOKUP(G344,'附件一之1-開班數'!$A$6:$B$65,2,0),IF(COUNT(E344:I344)=4,VLOOKUP(E344,'附件一之1-開班數'!$A$6:$B$65,2,0)&amp;"、"&amp;VLOOKUP(F344,'附件一之1-開班數'!$A$6:$B$65,2,0)&amp;"、"&amp;VLOOKUP(G344,'附件一之1-開班數'!$A$6:$B$65,2,0)&amp;"、"&amp;VLOOKUP(H344,'附件一之1-開班數'!$A$6:$B$65,2,0),IF(COUNT(E344:I344)=5,VLOOKUP(E344,'附件一之1-開班數'!$A$6:$B$65,2,0)&amp;"、"&amp;VLOOKUP(F344,'附件一之1-開班數'!$A$6:$B$65,2,0)&amp;"、"&amp;VLOOKUP(G344,'附件一之1-開班數'!$A$6:$B$65,2,0)&amp;"、"&amp;VLOOKUP(H344,'附件一之1-開班數'!$A$6:$B$65,2,0)&amp;"、"&amp;VLOOKUP(I344,'附件一之1-開班數'!$A$6:$B$65,2,0),IF(D344="","","學生無班級"))))))),"有班級不存在,或跳格輸入")</f>
        <v/>
      </c>
      <c r="K344" s="16"/>
      <c r="L344" s="16"/>
      <c r="M344" s="16"/>
      <c r="N344" s="16"/>
      <c r="O344" s="16"/>
      <c r="P344" s="16"/>
      <c r="Q344" s="16"/>
      <c r="R344" s="16"/>
      <c r="S344" s="145">
        <f t="shared" si="33"/>
        <v>1</v>
      </c>
      <c r="T344" s="145">
        <f t="shared" si="34"/>
        <v>1</v>
      </c>
      <c r="U344" s="10">
        <f t="shared" si="32"/>
        <v>1</v>
      </c>
      <c r="V344" s="10">
        <f t="shared" si="35"/>
        <v>1</v>
      </c>
      <c r="W344" s="10">
        <f t="shared" si="36"/>
        <v>3</v>
      </c>
    </row>
    <row r="345" spans="1:23">
      <c r="A345" s="149" t="str">
        <f t="shared" si="31"/>
        <v/>
      </c>
      <c r="B345" s="16"/>
      <c r="C345" s="16"/>
      <c r="D345" s="16"/>
      <c r="E345" s="16"/>
      <c r="F345" s="16"/>
      <c r="G345" s="16"/>
      <c r="H345" s="16"/>
      <c r="I345" s="16"/>
      <c r="J345" s="150" t="str">
        <f>IFERROR(IF(COUNTIF(E345:I345,E345)+COUNTIF(E345:I345,F345)+COUNTIF(E345:I345,G345)+COUNTIF(E345:I345,H345)+COUNTIF(E345:I345,I345)-COUNT(E345:I345)&lt;&gt;0,"學生班級重複",IF(COUNT(E345:I345)=1,VLOOKUP(E345,'附件一之1-開班數'!$A$6:$B$65,2,0),IF(COUNT(E345:I345)=2,VLOOKUP(E345,'附件一之1-開班數'!$A$6:$B$65,2,0)&amp;"、"&amp;VLOOKUP(F345,'附件一之1-開班數'!$A$6:$B$65,2,0),IF(COUNT(E345:I345)=3,VLOOKUP(E345,'附件一之1-開班數'!$A$6:$B$65,2,0)&amp;"、"&amp;VLOOKUP(F345,'附件一之1-開班數'!$A$6:$B$65,2,0)&amp;"、"&amp;VLOOKUP(G345,'附件一之1-開班數'!$A$6:$B$65,2,0),IF(COUNT(E345:I345)=4,VLOOKUP(E345,'附件一之1-開班數'!$A$6:$B$65,2,0)&amp;"、"&amp;VLOOKUP(F345,'附件一之1-開班數'!$A$6:$B$65,2,0)&amp;"、"&amp;VLOOKUP(G345,'附件一之1-開班數'!$A$6:$B$65,2,0)&amp;"、"&amp;VLOOKUP(H345,'附件一之1-開班數'!$A$6:$B$65,2,0),IF(COUNT(E345:I345)=5,VLOOKUP(E345,'附件一之1-開班數'!$A$6:$B$65,2,0)&amp;"、"&amp;VLOOKUP(F345,'附件一之1-開班數'!$A$6:$B$65,2,0)&amp;"、"&amp;VLOOKUP(G345,'附件一之1-開班數'!$A$6:$B$65,2,0)&amp;"、"&amp;VLOOKUP(H345,'附件一之1-開班數'!$A$6:$B$65,2,0)&amp;"、"&amp;VLOOKUP(I345,'附件一之1-開班數'!$A$6:$B$65,2,0),IF(D345="","","學生無班級"))))))),"有班級不存在,或跳格輸入")</f>
        <v/>
      </c>
      <c r="K345" s="16"/>
      <c r="L345" s="16"/>
      <c r="M345" s="16"/>
      <c r="N345" s="16"/>
      <c r="O345" s="16"/>
      <c r="P345" s="16"/>
      <c r="Q345" s="16"/>
      <c r="R345" s="16"/>
      <c r="S345" s="145">
        <f t="shared" si="33"/>
        <v>1</v>
      </c>
      <c r="T345" s="145">
        <f t="shared" si="34"/>
        <v>1</v>
      </c>
      <c r="U345" s="10">
        <f t="shared" si="32"/>
        <v>1</v>
      </c>
      <c r="V345" s="10">
        <f t="shared" si="35"/>
        <v>1</v>
      </c>
      <c r="W345" s="10">
        <f t="shared" si="36"/>
        <v>3</v>
      </c>
    </row>
    <row r="346" spans="1:23">
      <c r="A346" s="149" t="str">
        <f t="shared" si="31"/>
        <v/>
      </c>
      <c r="B346" s="16"/>
      <c r="C346" s="16"/>
      <c r="D346" s="16"/>
      <c r="E346" s="16"/>
      <c r="F346" s="16"/>
      <c r="G346" s="16"/>
      <c r="H346" s="16"/>
      <c r="I346" s="16"/>
      <c r="J346" s="150" t="str">
        <f>IFERROR(IF(COUNTIF(E346:I346,E346)+COUNTIF(E346:I346,F346)+COUNTIF(E346:I346,G346)+COUNTIF(E346:I346,H346)+COUNTIF(E346:I346,I346)-COUNT(E346:I346)&lt;&gt;0,"學生班級重複",IF(COUNT(E346:I346)=1,VLOOKUP(E346,'附件一之1-開班數'!$A$6:$B$65,2,0),IF(COUNT(E346:I346)=2,VLOOKUP(E346,'附件一之1-開班數'!$A$6:$B$65,2,0)&amp;"、"&amp;VLOOKUP(F346,'附件一之1-開班數'!$A$6:$B$65,2,0),IF(COUNT(E346:I346)=3,VLOOKUP(E346,'附件一之1-開班數'!$A$6:$B$65,2,0)&amp;"、"&amp;VLOOKUP(F346,'附件一之1-開班數'!$A$6:$B$65,2,0)&amp;"、"&amp;VLOOKUP(G346,'附件一之1-開班數'!$A$6:$B$65,2,0),IF(COUNT(E346:I346)=4,VLOOKUP(E346,'附件一之1-開班數'!$A$6:$B$65,2,0)&amp;"、"&amp;VLOOKUP(F346,'附件一之1-開班數'!$A$6:$B$65,2,0)&amp;"、"&amp;VLOOKUP(G346,'附件一之1-開班數'!$A$6:$B$65,2,0)&amp;"、"&amp;VLOOKUP(H346,'附件一之1-開班數'!$A$6:$B$65,2,0),IF(COUNT(E346:I346)=5,VLOOKUP(E346,'附件一之1-開班數'!$A$6:$B$65,2,0)&amp;"、"&amp;VLOOKUP(F346,'附件一之1-開班數'!$A$6:$B$65,2,0)&amp;"、"&amp;VLOOKUP(G346,'附件一之1-開班數'!$A$6:$B$65,2,0)&amp;"、"&amp;VLOOKUP(H346,'附件一之1-開班數'!$A$6:$B$65,2,0)&amp;"、"&amp;VLOOKUP(I346,'附件一之1-開班數'!$A$6:$B$65,2,0),IF(D346="","","學生無班級"))))))),"有班級不存在,或跳格輸入")</f>
        <v/>
      </c>
      <c r="K346" s="16"/>
      <c r="L346" s="16"/>
      <c r="M346" s="16"/>
      <c r="N346" s="16"/>
      <c r="O346" s="16"/>
      <c r="P346" s="16"/>
      <c r="Q346" s="16"/>
      <c r="R346" s="16"/>
      <c r="S346" s="145">
        <f t="shared" si="33"/>
        <v>1</v>
      </c>
      <c r="T346" s="145">
        <f t="shared" si="34"/>
        <v>1</v>
      </c>
      <c r="U346" s="10">
        <f t="shared" si="32"/>
        <v>1</v>
      </c>
      <c r="V346" s="10">
        <f t="shared" si="35"/>
        <v>1</v>
      </c>
      <c r="W346" s="10">
        <f t="shared" si="36"/>
        <v>3</v>
      </c>
    </row>
    <row r="347" spans="1:23">
      <c r="A347" s="149" t="str">
        <f t="shared" si="31"/>
        <v/>
      </c>
      <c r="B347" s="16"/>
      <c r="C347" s="16"/>
      <c r="D347" s="16"/>
      <c r="E347" s="16"/>
      <c r="F347" s="16"/>
      <c r="G347" s="16"/>
      <c r="H347" s="16"/>
      <c r="I347" s="16"/>
      <c r="J347" s="150" t="str">
        <f>IFERROR(IF(COUNTIF(E347:I347,E347)+COUNTIF(E347:I347,F347)+COUNTIF(E347:I347,G347)+COUNTIF(E347:I347,H347)+COUNTIF(E347:I347,I347)-COUNT(E347:I347)&lt;&gt;0,"學生班級重複",IF(COUNT(E347:I347)=1,VLOOKUP(E347,'附件一之1-開班數'!$A$6:$B$65,2,0),IF(COUNT(E347:I347)=2,VLOOKUP(E347,'附件一之1-開班數'!$A$6:$B$65,2,0)&amp;"、"&amp;VLOOKUP(F347,'附件一之1-開班數'!$A$6:$B$65,2,0),IF(COUNT(E347:I347)=3,VLOOKUP(E347,'附件一之1-開班數'!$A$6:$B$65,2,0)&amp;"、"&amp;VLOOKUP(F347,'附件一之1-開班數'!$A$6:$B$65,2,0)&amp;"、"&amp;VLOOKUP(G347,'附件一之1-開班數'!$A$6:$B$65,2,0),IF(COUNT(E347:I347)=4,VLOOKUP(E347,'附件一之1-開班數'!$A$6:$B$65,2,0)&amp;"、"&amp;VLOOKUP(F347,'附件一之1-開班數'!$A$6:$B$65,2,0)&amp;"、"&amp;VLOOKUP(G347,'附件一之1-開班數'!$A$6:$B$65,2,0)&amp;"、"&amp;VLOOKUP(H347,'附件一之1-開班數'!$A$6:$B$65,2,0),IF(COUNT(E347:I347)=5,VLOOKUP(E347,'附件一之1-開班數'!$A$6:$B$65,2,0)&amp;"、"&amp;VLOOKUP(F347,'附件一之1-開班數'!$A$6:$B$65,2,0)&amp;"、"&amp;VLOOKUP(G347,'附件一之1-開班數'!$A$6:$B$65,2,0)&amp;"、"&amp;VLOOKUP(H347,'附件一之1-開班數'!$A$6:$B$65,2,0)&amp;"、"&amp;VLOOKUP(I347,'附件一之1-開班數'!$A$6:$B$65,2,0),IF(D347="","","學生無班級"))))))),"有班級不存在,或跳格輸入")</f>
        <v/>
      </c>
      <c r="K347" s="16"/>
      <c r="L347" s="16"/>
      <c r="M347" s="16"/>
      <c r="N347" s="16"/>
      <c r="O347" s="16"/>
      <c r="P347" s="16"/>
      <c r="Q347" s="16"/>
      <c r="R347" s="16"/>
      <c r="S347" s="145">
        <f t="shared" si="33"/>
        <v>1</v>
      </c>
      <c r="T347" s="145">
        <f t="shared" si="34"/>
        <v>1</v>
      </c>
      <c r="U347" s="10">
        <f t="shared" si="32"/>
        <v>1</v>
      </c>
      <c r="V347" s="10">
        <f t="shared" si="35"/>
        <v>1</v>
      </c>
      <c r="W347" s="10">
        <f t="shared" si="36"/>
        <v>3</v>
      </c>
    </row>
    <row r="348" spans="1:23">
      <c r="A348" s="149" t="str">
        <f t="shared" si="31"/>
        <v/>
      </c>
      <c r="B348" s="16"/>
      <c r="C348" s="16"/>
      <c r="D348" s="16"/>
      <c r="E348" s="16"/>
      <c r="F348" s="16"/>
      <c r="G348" s="16"/>
      <c r="H348" s="16"/>
      <c r="I348" s="16"/>
      <c r="J348" s="150" t="str">
        <f>IFERROR(IF(COUNTIF(E348:I348,E348)+COUNTIF(E348:I348,F348)+COUNTIF(E348:I348,G348)+COUNTIF(E348:I348,H348)+COUNTIF(E348:I348,I348)-COUNT(E348:I348)&lt;&gt;0,"學生班級重複",IF(COUNT(E348:I348)=1,VLOOKUP(E348,'附件一之1-開班數'!$A$6:$B$65,2,0),IF(COUNT(E348:I348)=2,VLOOKUP(E348,'附件一之1-開班數'!$A$6:$B$65,2,0)&amp;"、"&amp;VLOOKUP(F348,'附件一之1-開班數'!$A$6:$B$65,2,0),IF(COUNT(E348:I348)=3,VLOOKUP(E348,'附件一之1-開班數'!$A$6:$B$65,2,0)&amp;"、"&amp;VLOOKUP(F348,'附件一之1-開班數'!$A$6:$B$65,2,0)&amp;"、"&amp;VLOOKUP(G348,'附件一之1-開班數'!$A$6:$B$65,2,0),IF(COUNT(E348:I348)=4,VLOOKUP(E348,'附件一之1-開班數'!$A$6:$B$65,2,0)&amp;"、"&amp;VLOOKUP(F348,'附件一之1-開班數'!$A$6:$B$65,2,0)&amp;"、"&amp;VLOOKUP(G348,'附件一之1-開班數'!$A$6:$B$65,2,0)&amp;"、"&amp;VLOOKUP(H348,'附件一之1-開班數'!$A$6:$B$65,2,0),IF(COUNT(E348:I348)=5,VLOOKUP(E348,'附件一之1-開班數'!$A$6:$B$65,2,0)&amp;"、"&amp;VLOOKUP(F348,'附件一之1-開班數'!$A$6:$B$65,2,0)&amp;"、"&amp;VLOOKUP(G348,'附件一之1-開班數'!$A$6:$B$65,2,0)&amp;"、"&amp;VLOOKUP(H348,'附件一之1-開班數'!$A$6:$B$65,2,0)&amp;"、"&amp;VLOOKUP(I348,'附件一之1-開班數'!$A$6:$B$65,2,0),IF(D348="","","學生無班級"))))))),"有班級不存在,或跳格輸入")</f>
        <v/>
      </c>
      <c r="K348" s="16"/>
      <c r="L348" s="16"/>
      <c r="M348" s="16"/>
      <c r="N348" s="16"/>
      <c r="O348" s="16"/>
      <c r="P348" s="16"/>
      <c r="Q348" s="16"/>
      <c r="R348" s="16"/>
      <c r="S348" s="145">
        <f t="shared" si="33"/>
        <v>1</v>
      </c>
      <c r="T348" s="145">
        <f t="shared" si="34"/>
        <v>1</v>
      </c>
      <c r="U348" s="10">
        <f t="shared" si="32"/>
        <v>1</v>
      </c>
      <c r="V348" s="10">
        <f t="shared" si="35"/>
        <v>1</v>
      </c>
      <c r="W348" s="10">
        <f t="shared" si="36"/>
        <v>3</v>
      </c>
    </row>
    <row r="349" spans="1:23">
      <c r="A349" s="149" t="str">
        <f t="shared" si="31"/>
        <v/>
      </c>
      <c r="B349" s="16"/>
      <c r="C349" s="16"/>
      <c r="D349" s="16"/>
      <c r="E349" s="16"/>
      <c r="F349" s="16"/>
      <c r="G349" s="16"/>
      <c r="H349" s="16"/>
      <c r="I349" s="16"/>
      <c r="J349" s="150" t="str">
        <f>IFERROR(IF(COUNTIF(E349:I349,E349)+COUNTIF(E349:I349,F349)+COUNTIF(E349:I349,G349)+COUNTIF(E349:I349,H349)+COUNTIF(E349:I349,I349)-COUNT(E349:I349)&lt;&gt;0,"學生班級重複",IF(COUNT(E349:I349)=1,VLOOKUP(E349,'附件一之1-開班數'!$A$6:$B$65,2,0),IF(COUNT(E349:I349)=2,VLOOKUP(E349,'附件一之1-開班數'!$A$6:$B$65,2,0)&amp;"、"&amp;VLOOKUP(F349,'附件一之1-開班數'!$A$6:$B$65,2,0),IF(COUNT(E349:I349)=3,VLOOKUP(E349,'附件一之1-開班數'!$A$6:$B$65,2,0)&amp;"、"&amp;VLOOKUP(F349,'附件一之1-開班數'!$A$6:$B$65,2,0)&amp;"、"&amp;VLOOKUP(G349,'附件一之1-開班數'!$A$6:$B$65,2,0),IF(COUNT(E349:I349)=4,VLOOKUP(E349,'附件一之1-開班數'!$A$6:$B$65,2,0)&amp;"、"&amp;VLOOKUP(F349,'附件一之1-開班數'!$A$6:$B$65,2,0)&amp;"、"&amp;VLOOKUP(G349,'附件一之1-開班數'!$A$6:$B$65,2,0)&amp;"、"&amp;VLOOKUP(H349,'附件一之1-開班數'!$A$6:$B$65,2,0),IF(COUNT(E349:I349)=5,VLOOKUP(E349,'附件一之1-開班數'!$A$6:$B$65,2,0)&amp;"、"&amp;VLOOKUP(F349,'附件一之1-開班數'!$A$6:$B$65,2,0)&amp;"、"&amp;VLOOKUP(G349,'附件一之1-開班數'!$A$6:$B$65,2,0)&amp;"、"&amp;VLOOKUP(H349,'附件一之1-開班數'!$A$6:$B$65,2,0)&amp;"、"&amp;VLOOKUP(I349,'附件一之1-開班數'!$A$6:$B$65,2,0),IF(D349="","","學生無班級"))))))),"有班級不存在,或跳格輸入")</f>
        <v/>
      </c>
      <c r="K349" s="16"/>
      <c r="L349" s="16"/>
      <c r="M349" s="16"/>
      <c r="N349" s="16"/>
      <c r="O349" s="16"/>
      <c r="P349" s="16"/>
      <c r="Q349" s="16"/>
      <c r="R349" s="16"/>
      <c r="S349" s="145">
        <f t="shared" si="33"/>
        <v>1</v>
      </c>
      <c r="T349" s="145">
        <f t="shared" si="34"/>
        <v>1</v>
      </c>
      <c r="U349" s="10">
        <f t="shared" si="32"/>
        <v>1</v>
      </c>
      <c r="V349" s="10">
        <f t="shared" si="35"/>
        <v>1</v>
      </c>
      <c r="W349" s="10">
        <f t="shared" si="36"/>
        <v>3</v>
      </c>
    </row>
    <row r="350" spans="1:23">
      <c r="A350" s="149" t="str">
        <f t="shared" si="31"/>
        <v/>
      </c>
      <c r="B350" s="16"/>
      <c r="C350" s="16"/>
      <c r="D350" s="16"/>
      <c r="E350" s="16"/>
      <c r="F350" s="16"/>
      <c r="G350" s="16"/>
      <c r="H350" s="16"/>
      <c r="I350" s="16"/>
      <c r="J350" s="150" t="str">
        <f>IFERROR(IF(COUNTIF(E350:I350,E350)+COUNTIF(E350:I350,F350)+COUNTIF(E350:I350,G350)+COUNTIF(E350:I350,H350)+COUNTIF(E350:I350,I350)-COUNT(E350:I350)&lt;&gt;0,"學生班級重複",IF(COUNT(E350:I350)=1,VLOOKUP(E350,'附件一之1-開班數'!$A$6:$B$65,2,0),IF(COUNT(E350:I350)=2,VLOOKUP(E350,'附件一之1-開班數'!$A$6:$B$65,2,0)&amp;"、"&amp;VLOOKUP(F350,'附件一之1-開班數'!$A$6:$B$65,2,0),IF(COUNT(E350:I350)=3,VLOOKUP(E350,'附件一之1-開班數'!$A$6:$B$65,2,0)&amp;"、"&amp;VLOOKUP(F350,'附件一之1-開班數'!$A$6:$B$65,2,0)&amp;"、"&amp;VLOOKUP(G350,'附件一之1-開班數'!$A$6:$B$65,2,0),IF(COUNT(E350:I350)=4,VLOOKUP(E350,'附件一之1-開班數'!$A$6:$B$65,2,0)&amp;"、"&amp;VLOOKUP(F350,'附件一之1-開班數'!$A$6:$B$65,2,0)&amp;"、"&amp;VLOOKUP(G350,'附件一之1-開班數'!$A$6:$B$65,2,0)&amp;"、"&amp;VLOOKUP(H350,'附件一之1-開班數'!$A$6:$B$65,2,0),IF(COUNT(E350:I350)=5,VLOOKUP(E350,'附件一之1-開班數'!$A$6:$B$65,2,0)&amp;"、"&amp;VLOOKUP(F350,'附件一之1-開班數'!$A$6:$B$65,2,0)&amp;"、"&amp;VLOOKUP(G350,'附件一之1-開班數'!$A$6:$B$65,2,0)&amp;"、"&amp;VLOOKUP(H350,'附件一之1-開班數'!$A$6:$B$65,2,0)&amp;"、"&amp;VLOOKUP(I350,'附件一之1-開班數'!$A$6:$B$65,2,0),IF(D350="","","學生無班級"))))))),"有班級不存在,或跳格輸入")</f>
        <v/>
      </c>
      <c r="K350" s="16"/>
      <c r="L350" s="16"/>
      <c r="M350" s="16"/>
      <c r="N350" s="16"/>
      <c r="O350" s="16"/>
      <c r="P350" s="16"/>
      <c r="Q350" s="16"/>
      <c r="R350" s="16"/>
      <c r="S350" s="145">
        <f t="shared" si="33"/>
        <v>1</v>
      </c>
      <c r="T350" s="145">
        <f t="shared" si="34"/>
        <v>1</v>
      </c>
      <c r="U350" s="10">
        <f t="shared" si="32"/>
        <v>1</v>
      </c>
      <c r="V350" s="10">
        <f t="shared" si="35"/>
        <v>1</v>
      </c>
      <c r="W350" s="10">
        <f t="shared" si="36"/>
        <v>3</v>
      </c>
    </row>
    <row r="351" spans="1:23">
      <c r="A351" s="149" t="str">
        <f t="shared" si="31"/>
        <v/>
      </c>
      <c r="B351" s="16"/>
      <c r="C351" s="16"/>
      <c r="D351" s="16"/>
      <c r="E351" s="16"/>
      <c r="F351" s="16"/>
      <c r="G351" s="16"/>
      <c r="H351" s="16"/>
      <c r="I351" s="16"/>
      <c r="J351" s="150" t="str">
        <f>IFERROR(IF(COUNTIF(E351:I351,E351)+COUNTIF(E351:I351,F351)+COUNTIF(E351:I351,G351)+COUNTIF(E351:I351,H351)+COUNTIF(E351:I351,I351)-COUNT(E351:I351)&lt;&gt;0,"學生班級重複",IF(COUNT(E351:I351)=1,VLOOKUP(E351,'附件一之1-開班數'!$A$6:$B$65,2,0),IF(COUNT(E351:I351)=2,VLOOKUP(E351,'附件一之1-開班數'!$A$6:$B$65,2,0)&amp;"、"&amp;VLOOKUP(F351,'附件一之1-開班數'!$A$6:$B$65,2,0),IF(COUNT(E351:I351)=3,VLOOKUP(E351,'附件一之1-開班數'!$A$6:$B$65,2,0)&amp;"、"&amp;VLOOKUP(F351,'附件一之1-開班數'!$A$6:$B$65,2,0)&amp;"、"&amp;VLOOKUP(G351,'附件一之1-開班數'!$A$6:$B$65,2,0),IF(COUNT(E351:I351)=4,VLOOKUP(E351,'附件一之1-開班數'!$A$6:$B$65,2,0)&amp;"、"&amp;VLOOKUP(F351,'附件一之1-開班數'!$A$6:$B$65,2,0)&amp;"、"&amp;VLOOKUP(G351,'附件一之1-開班數'!$A$6:$B$65,2,0)&amp;"、"&amp;VLOOKUP(H351,'附件一之1-開班數'!$A$6:$B$65,2,0),IF(COUNT(E351:I351)=5,VLOOKUP(E351,'附件一之1-開班數'!$A$6:$B$65,2,0)&amp;"、"&amp;VLOOKUP(F351,'附件一之1-開班數'!$A$6:$B$65,2,0)&amp;"、"&amp;VLOOKUP(G351,'附件一之1-開班數'!$A$6:$B$65,2,0)&amp;"、"&amp;VLOOKUP(H351,'附件一之1-開班數'!$A$6:$B$65,2,0)&amp;"、"&amp;VLOOKUP(I351,'附件一之1-開班數'!$A$6:$B$65,2,0),IF(D351="","","學生無班級"))))))),"有班級不存在,或跳格輸入")</f>
        <v/>
      </c>
      <c r="K351" s="16"/>
      <c r="L351" s="16"/>
      <c r="M351" s="16"/>
      <c r="N351" s="16"/>
      <c r="O351" s="16"/>
      <c r="P351" s="16"/>
      <c r="Q351" s="16"/>
      <c r="R351" s="16"/>
      <c r="S351" s="145">
        <f t="shared" si="33"/>
        <v>1</v>
      </c>
      <c r="T351" s="145">
        <f t="shared" si="34"/>
        <v>1</v>
      </c>
      <c r="U351" s="10">
        <f t="shared" si="32"/>
        <v>1</v>
      </c>
      <c r="V351" s="10">
        <f t="shared" si="35"/>
        <v>1</v>
      </c>
      <c r="W351" s="10">
        <f t="shared" si="36"/>
        <v>3</v>
      </c>
    </row>
    <row r="352" spans="1:23">
      <c r="A352" s="149" t="str">
        <f t="shared" si="31"/>
        <v/>
      </c>
      <c r="B352" s="16"/>
      <c r="C352" s="16"/>
      <c r="D352" s="16"/>
      <c r="E352" s="16"/>
      <c r="F352" s="16"/>
      <c r="G352" s="16"/>
      <c r="H352" s="16"/>
      <c r="I352" s="16"/>
      <c r="J352" s="150" t="str">
        <f>IFERROR(IF(COUNTIF(E352:I352,E352)+COUNTIF(E352:I352,F352)+COUNTIF(E352:I352,G352)+COUNTIF(E352:I352,H352)+COUNTIF(E352:I352,I352)-COUNT(E352:I352)&lt;&gt;0,"學生班級重複",IF(COUNT(E352:I352)=1,VLOOKUP(E352,'附件一之1-開班數'!$A$6:$B$65,2,0),IF(COUNT(E352:I352)=2,VLOOKUP(E352,'附件一之1-開班數'!$A$6:$B$65,2,0)&amp;"、"&amp;VLOOKUP(F352,'附件一之1-開班數'!$A$6:$B$65,2,0),IF(COUNT(E352:I352)=3,VLOOKUP(E352,'附件一之1-開班數'!$A$6:$B$65,2,0)&amp;"、"&amp;VLOOKUP(F352,'附件一之1-開班數'!$A$6:$B$65,2,0)&amp;"、"&amp;VLOOKUP(G352,'附件一之1-開班數'!$A$6:$B$65,2,0),IF(COUNT(E352:I352)=4,VLOOKUP(E352,'附件一之1-開班數'!$A$6:$B$65,2,0)&amp;"、"&amp;VLOOKUP(F352,'附件一之1-開班數'!$A$6:$B$65,2,0)&amp;"、"&amp;VLOOKUP(G352,'附件一之1-開班數'!$A$6:$B$65,2,0)&amp;"、"&amp;VLOOKUP(H352,'附件一之1-開班數'!$A$6:$B$65,2,0),IF(COUNT(E352:I352)=5,VLOOKUP(E352,'附件一之1-開班數'!$A$6:$B$65,2,0)&amp;"、"&amp;VLOOKUP(F352,'附件一之1-開班數'!$A$6:$B$65,2,0)&amp;"、"&amp;VLOOKUP(G352,'附件一之1-開班數'!$A$6:$B$65,2,0)&amp;"、"&amp;VLOOKUP(H352,'附件一之1-開班數'!$A$6:$B$65,2,0)&amp;"、"&amp;VLOOKUP(I352,'附件一之1-開班數'!$A$6:$B$65,2,0),IF(D352="","","學生無班級"))))))),"有班級不存在,或跳格輸入")</f>
        <v/>
      </c>
      <c r="K352" s="16"/>
      <c r="L352" s="16"/>
      <c r="M352" s="16"/>
      <c r="N352" s="16"/>
      <c r="O352" s="16"/>
      <c r="P352" s="16"/>
      <c r="Q352" s="16"/>
      <c r="R352" s="16"/>
      <c r="S352" s="145">
        <f t="shared" si="33"/>
        <v>1</v>
      </c>
      <c r="T352" s="145">
        <f t="shared" si="34"/>
        <v>1</v>
      </c>
      <c r="U352" s="10">
        <f t="shared" si="32"/>
        <v>1</v>
      </c>
      <c r="V352" s="10">
        <f t="shared" si="35"/>
        <v>1</v>
      </c>
      <c r="W352" s="10">
        <f t="shared" si="36"/>
        <v>3</v>
      </c>
    </row>
    <row r="353" spans="1:23">
      <c r="A353" s="149" t="str">
        <f t="shared" si="31"/>
        <v/>
      </c>
      <c r="B353" s="16"/>
      <c r="C353" s="16"/>
      <c r="D353" s="16"/>
      <c r="E353" s="16"/>
      <c r="F353" s="16"/>
      <c r="G353" s="16"/>
      <c r="H353" s="16"/>
      <c r="I353" s="16"/>
      <c r="J353" s="150" t="str">
        <f>IFERROR(IF(COUNTIF(E353:I353,E353)+COUNTIF(E353:I353,F353)+COUNTIF(E353:I353,G353)+COUNTIF(E353:I353,H353)+COUNTIF(E353:I353,I353)-COUNT(E353:I353)&lt;&gt;0,"學生班級重複",IF(COUNT(E353:I353)=1,VLOOKUP(E353,'附件一之1-開班數'!$A$6:$B$65,2,0),IF(COUNT(E353:I353)=2,VLOOKUP(E353,'附件一之1-開班數'!$A$6:$B$65,2,0)&amp;"、"&amp;VLOOKUP(F353,'附件一之1-開班數'!$A$6:$B$65,2,0),IF(COUNT(E353:I353)=3,VLOOKUP(E353,'附件一之1-開班數'!$A$6:$B$65,2,0)&amp;"、"&amp;VLOOKUP(F353,'附件一之1-開班數'!$A$6:$B$65,2,0)&amp;"、"&amp;VLOOKUP(G353,'附件一之1-開班數'!$A$6:$B$65,2,0),IF(COUNT(E353:I353)=4,VLOOKUP(E353,'附件一之1-開班數'!$A$6:$B$65,2,0)&amp;"、"&amp;VLOOKUP(F353,'附件一之1-開班數'!$A$6:$B$65,2,0)&amp;"、"&amp;VLOOKUP(G353,'附件一之1-開班數'!$A$6:$B$65,2,0)&amp;"、"&amp;VLOOKUP(H353,'附件一之1-開班數'!$A$6:$B$65,2,0),IF(COUNT(E353:I353)=5,VLOOKUP(E353,'附件一之1-開班數'!$A$6:$B$65,2,0)&amp;"、"&amp;VLOOKUP(F353,'附件一之1-開班數'!$A$6:$B$65,2,0)&amp;"、"&amp;VLOOKUP(G353,'附件一之1-開班數'!$A$6:$B$65,2,0)&amp;"、"&amp;VLOOKUP(H353,'附件一之1-開班數'!$A$6:$B$65,2,0)&amp;"、"&amp;VLOOKUP(I353,'附件一之1-開班數'!$A$6:$B$65,2,0),IF(D353="","","學生無班級"))))))),"有班級不存在,或跳格輸入")</f>
        <v/>
      </c>
      <c r="K353" s="16"/>
      <c r="L353" s="16"/>
      <c r="M353" s="16"/>
      <c r="N353" s="16"/>
      <c r="O353" s="16"/>
      <c r="P353" s="16"/>
      <c r="Q353" s="16"/>
      <c r="R353" s="16"/>
      <c r="S353" s="145">
        <f t="shared" si="33"/>
        <v>1</v>
      </c>
      <c r="T353" s="145">
        <f t="shared" si="34"/>
        <v>1</v>
      </c>
      <c r="U353" s="10">
        <f t="shared" si="32"/>
        <v>1</v>
      </c>
      <c r="V353" s="10">
        <f t="shared" si="35"/>
        <v>1</v>
      </c>
      <c r="W353" s="10">
        <f t="shared" si="36"/>
        <v>3</v>
      </c>
    </row>
    <row r="354" spans="1:23">
      <c r="A354" s="149" t="str">
        <f t="shared" si="31"/>
        <v/>
      </c>
      <c r="B354" s="16"/>
      <c r="C354" s="16"/>
      <c r="D354" s="16"/>
      <c r="E354" s="16"/>
      <c r="F354" s="16"/>
      <c r="G354" s="16"/>
      <c r="H354" s="16"/>
      <c r="I354" s="16"/>
      <c r="J354" s="150" t="str">
        <f>IFERROR(IF(COUNTIF(E354:I354,E354)+COUNTIF(E354:I354,F354)+COUNTIF(E354:I354,G354)+COUNTIF(E354:I354,H354)+COUNTIF(E354:I354,I354)-COUNT(E354:I354)&lt;&gt;0,"學生班級重複",IF(COUNT(E354:I354)=1,VLOOKUP(E354,'附件一之1-開班數'!$A$6:$B$65,2,0),IF(COUNT(E354:I354)=2,VLOOKUP(E354,'附件一之1-開班數'!$A$6:$B$65,2,0)&amp;"、"&amp;VLOOKUP(F354,'附件一之1-開班數'!$A$6:$B$65,2,0),IF(COUNT(E354:I354)=3,VLOOKUP(E354,'附件一之1-開班數'!$A$6:$B$65,2,0)&amp;"、"&amp;VLOOKUP(F354,'附件一之1-開班數'!$A$6:$B$65,2,0)&amp;"、"&amp;VLOOKUP(G354,'附件一之1-開班數'!$A$6:$B$65,2,0),IF(COUNT(E354:I354)=4,VLOOKUP(E354,'附件一之1-開班數'!$A$6:$B$65,2,0)&amp;"、"&amp;VLOOKUP(F354,'附件一之1-開班數'!$A$6:$B$65,2,0)&amp;"、"&amp;VLOOKUP(G354,'附件一之1-開班數'!$A$6:$B$65,2,0)&amp;"、"&amp;VLOOKUP(H354,'附件一之1-開班數'!$A$6:$B$65,2,0),IF(COUNT(E354:I354)=5,VLOOKUP(E354,'附件一之1-開班數'!$A$6:$B$65,2,0)&amp;"、"&amp;VLOOKUP(F354,'附件一之1-開班數'!$A$6:$B$65,2,0)&amp;"、"&amp;VLOOKUP(G354,'附件一之1-開班數'!$A$6:$B$65,2,0)&amp;"、"&amp;VLOOKUP(H354,'附件一之1-開班數'!$A$6:$B$65,2,0)&amp;"、"&amp;VLOOKUP(I354,'附件一之1-開班數'!$A$6:$B$65,2,0),IF(D354="","","學生無班級"))))))),"有班級不存在,或跳格輸入")</f>
        <v/>
      </c>
      <c r="K354" s="16"/>
      <c r="L354" s="16"/>
      <c r="M354" s="16"/>
      <c r="N354" s="16"/>
      <c r="O354" s="16"/>
      <c r="P354" s="16"/>
      <c r="Q354" s="16"/>
      <c r="R354" s="16"/>
      <c r="S354" s="145">
        <f t="shared" si="33"/>
        <v>1</v>
      </c>
      <c r="T354" s="145">
        <f t="shared" si="34"/>
        <v>1</v>
      </c>
      <c r="U354" s="10">
        <f t="shared" si="32"/>
        <v>1</v>
      </c>
      <c r="V354" s="10">
        <f t="shared" si="35"/>
        <v>1</v>
      </c>
      <c r="W354" s="10">
        <f t="shared" si="36"/>
        <v>3</v>
      </c>
    </row>
    <row r="355" spans="1:23">
      <c r="A355" s="149" t="str">
        <f t="shared" si="31"/>
        <v/>
      </c>
      <c r="B355" s="16"/>
      <c r="C355" s="16"/>
      <c r="D355" s="16"/>
      <c r="E355" s="16"/>
      <c r="F355" s="16"/>
      <c r="G355" s="16"/>
      <c r="H355" s="16"/>
      <c r="I355" s="16"/>
      <c r="J355" s="150" t="str">
        <f>IFERROR(IF(COUNTIF(E355:I355,E355)+COUNTIF(E355:I355,F355)+COUNTIF(E355:I355,G355)+COUNTIF(E355:I355,H355)+COUNTIF(E355:I355,I355)-COUNT(E355:I355)&lt;&gt;0,"學生班級重複",IF(COUNT(E355:I355)=1,VLOOKUP(E355,'附件一之1-開班數'!$A$6:$B$65,2,0),IF(COUNT(E355:I355)=2,VLOOKUP(E355,'附件一之1-開班數'!$A$6:$B$65,2,0)&amp;"、"&amp;VLOOKUP(F355,'附件一之1-開班數'!$A$6:$B$65,2,0),IF(COUNT(E355:I355)=3,VLOOKUP(E355,'附件一之1-開班數'!$A$6:$B$65,2,0)&amp;"、"&amp;VLOOKUP(F355,'附件一之1-開班數'!$A$6:$B$65,2,0)&amp;"、"&amp;VLOOKUP(G355,'附件一之1-開班數'!$A$6:$B$65,2,0),IF(COUNT(E355:I355)=4,VLOOKUP(E355,'附件一之1-開班數'!$A$6:$B$65,2,0)&amp;"、"&amp;VLOOKUP(F355,'附件一之1-開班數'!$A$6:$B$65,2,0)&amp;"、"&amp;VLOOKUP(G355,'附件一之1-開班數'!$A$6:$B$65,2,0)&amp;"、"&amp;VLOOKUP(H355,'附件一之1-開班數'!$A$6:$B$65,2,0),IF(COUNT(E355:I355)=5,VLOOKUP(E355,'附件一之1-開班數'!$A$6:$B$65,2,0)&amp;"、"&amp;VLOOKUP(F355,'附件一之1-開班數'!$A$6:$B$65,2,0)&amp;"、"&amp;VLOOKUP(G355,'附件一之1-開班數'!$A$6:$B$65,2,0)&amp;"、"&amp;VLOOKUP(H355,'附件一之1-開班數'!$A$6:$B$65,2,0)&amp;"、"&amp;VLOOKUP(I355,'附件一之1-開班數'!$A$6:$B$65,2,0),IF(D355="","","學生無班級"))))))),"有班級不存在,或跳格輸入")</f>
        <v/>
      </c>
      <c r="K355" s="16"/>
      <c r="L355" s="16"/>
      <c r="M355" s="16"/>
      <c r="N355" s="16"/>
      <c r="O355" s="16"/>
      <c r="P355" s="16"/>
      <c r="Q355" s="16"/>
      <c r="R355" s="16"/>
      <c r="S355" s="145">
        <f t="shared" si="33"/>
        <v>1</v>
      </c>
      <c r="T355" s="145">
        <f t="shared" si="34"/>
        <v>1</v>
      </c>
      <c r="U355" s="10">
        <f t="shared" si="32"/>
        <v>1</v>
      </c>
      <c r="V355" s="10">
        <f t="shared" si="35"/>
        <v>1</v>
      </c>
      <c r="W355" s="10">
        <f t="shared" si="36"/>
        <v>3</v>
      </c>
    </row>
    <row r="356" spans="1:23">
      <c r="A356" s="149" t="str">
        <f t="shared" si="31"/>
        <v/>
      </c>
      <c r="B356" s="16"/>
      <c r="C356" s="16"/>
      <c r="D356" s="16"/>
      <c r="E356" s="16"/>
      <c r="F356" s="16"/>
      <c r="G356" s="16"/>
      <c r="H356" s="16"/>
      <c r="I356" s="16"/>
      <c r="J356" s="150" t="str">
        <f>IFERROR(IF(COUNTIF(E356:I356,E356)+COUNTIF(E356:I356,F356)+COUNTIF(E356:I356,G356)+COUNTIF(E356:I356,H356)+COUNTIF(E356:I356,I356)-COUNT(E356:I356)&lt;&gt;0,"學生班級重複",IF(COUNT(E356:I356)=1,VLOOKUP(E356,'附件一之1-開班數'!$A$6:$B$65,2,0),IF(COUNT(E356:I356)=2,VLOOKUP(E356,'附件一之1-開班數'!$A$6:$B$65,2,0)&amp;"、"&amp;VLOOKUP(F356,'附件一之1-開班數'!$A$6:$B$65,2,0),IF(COUNT(E356:I356)=3,VLOOKUP(E356,'附件一之1-開班數'!$A$6:$B$65,2,0)&amp;"、"&amp;VLOOKUP(F356,'附件一之1-開班數'!$A$6:$B$65,2,0)&amp;"、"&amp;VLOOKUP(G356,'附件一之1-開班數'!$A$6:$B$65,2,0),IF(COUNT(E356:I356)=4,VLOOKUP(E356,'附件一之1-開班數'!$A$6:$B$65,2,0)&amp;"、"&amp;VLOOKUP(F356,'附件一之1-開班數'!$A$6:$B$65,2,0)&amp;"、"&amp;VLOOKUP(G356,'附件一之1-開班數'!$A$6:$B$65,2,0)&amp;"、"&amp;VLOOKUP(H356,'附件一之1-開班數'!$A$6:$B$65,2,0),IF(COUNT(E356:I356)=5,VLOOKUP(E356,'附件一之1-開班數'!$A$6:$B$65,2,0)&amp;"、"&amp;VLOOKUP(F356,'附件一之1-開班數'!$A$6:$B$65,2,0)&amp;"、"&amp;VLOOKUP(G356,'附件一之1-開班數'!$A$6:$B$65,2,0)&amp;"、"&amp;VLOOKUP(H356,'附件一之1-開班數'!$A$6:$B$65,2,0)&amp;"、"&amp;VLOOKUP(I356,'附件一之1-開班數'!$A$6:$B$65,2,0),IF(D356="","","學生無班級"))))))),"有班級不存在,或跳格輸入")</f>
        <v/>
      </c>
      <c r="K356" s="16"/>
      <c r="L356" s="16"/>
      <c r="M356" s="16"/>
      <c r="N356" s="16"/>
      <c r="O356" s="16"/>
      <c r="P356" s="16"/>
      <c r="Q356" s="16"/>
      <c r="R356" s="16"/>
      <c r="S356" s="145">
        <f t="shared" si="33"/>
        <v>1</v>
      </c>
      <c r="T356" s="145">
        <f t="shared" si="34"/>
        <v>1</v>
      </c>
      <c r="U356" s="10">
        <f t="shared" si="32"/>
        <v>1</v>
      </c>
      <c r="V356" s="10">
        <f t="shared" si="35"/>
        <v>1</v>
      </c>
      <c r="W356" s="10">
        <f t="shared" si="36"/>
        <v>3</v>
      </c>
    </row>
    <row r="357" spans="1:23">
      <c r="A357" s="149" t="str">
        <f t="shared" si="31"/>
        <v/>
      </c>
      <c r="B357" s="16"/>
      <c r="C357" s="16"/>
      <c r="D357" s="16"/>
      <c r="E357" s="16"/>
      <c r="F357" s="16"/>
      <c r="G357" s="16"/>
      <c r="H357" s="16"/>
      <c r="I357" s="16"/>
      <c r="J357" s="150" t="str">
        <f>IFERROR(IF(COUNTIF(E357:I357,E357)+COUNTIF(E357:I357,F357)+COUNTIF(E357:I357,G357)+COUNTIF(E357:I357,H357)+COUNTIF(E357:I357,I357)-COUNT(E357:I357)&lt;&gt;0,"學生班級重複",IF(COUNT(E357:I357)=1,VLOOKUP(E357,'附件一之1-開班數'!$A$6:$B$65,2,0),IF(COUNT(E357:I357)=2,VLOOKUP(E357,'附件一之1-開班數'!$A$6:$B$65,2,0)&amp;"、"&amp;VLOOKUP(F357,'附件一之1-開班數'!$A$6:$B$65,2,0),IF(COUNT(E357:I357)=3,VLOOKUP(E357,'附件一之1-開班數'!$A$6:$B$65,2,0)&amp;"、"&amp;VLOOKUP(F357,'附件一之1-開班數'!$A$6:$B$65,2,0)&amp;"、"&amp;VLOOKUP(G357,'附件一之1-開班數'!$A$6:$B$65,2,0),IF(COUNT(E357:I357)=4,VLOOKUP(E357,'附件一之1-開班數'!$A$6:$B$65,2,0)&amp;"、"&amp;VLOOKUP(F357,'附件一之1-開班數'!$A$6:$B$65,2,0)&amp;"、"&amp;VLOOKUP(G357,'附件一之1-開班數'!$A$6:$B$65,2,0)&amp;"、"&amp;VLOOKUP(H357,'附件一之1-開班數'!$A$6:$B$65,2,0),IF(COUNT(E357:I357)=5,VLOOKUP(E357,'附件一之1-開班數'!$A$6:$B$65,2,0)&amp;"、"&amp;VLOOKUP(F357,'附件一之1-開班數'!$A$6:$B$65,2,0)&amp;"、"&amp;VLOOKUP(G357,'附件一之1-開班數'!$A$6:$B$65,2,0)&amp;"、"&amp;VLOOKUP(H357,'附件一之1-開班數'!$A$6:$B$65,2,0)&amp;"、"&amp;VLOOKUP(I357,'附件一之1-開班數'!$A$6:$B$65,2,0),IF(D357="","","學生無班級"))))))),"有班級不存在,或跳格輸入")</f>
        <v/>
      </c>
      <c r="K357" s="16"/>
      <c r="L357" s="16"/>
      <c r="M357" s="16"/>
      <c r="N357" s="16"/>
      <c r="O357" s="16"/>
      <c r="P357" s="16"/>
      <c r="Q357" s="16"/>
      <c r="R357" s="16"/>
      <c r="S357" s="145">
        <f t="shared" si="33"/>
        <v>1</v>
      </c>
      <c r="T357" s="145">
        <f t="shared" si="34"/>
        <v>1</v>
      </c>
      <c r="U357" s="10">
        <f t="shared" si="32"/>
        <v>1</v>
      </c>
      <c r="V357" s="10">
        <f t="shared" si="35"/>
        <v>1</v>
      </c>
      <c r="W357" s="10">
        <f t="shared" si="36"/>
        <v>3</v>
      </c>
    </row>
    <row r="358" spans="1:23">
      <c r="A358" s="149" t="str">
        <f t="shared" si="31"/>
        <v/>
      </c>
      <c r="B358" s="16"/>
      <c r="C358" s="16"/>
      <c r="D358" s="16"/>
      <c r="E358" s="16"/>
      <c r="F358" s="16"/>
      <c r="G358" s="16"/>
      <c r="H358" s="16"/>
      <c r="I358" s="16"/>
      <c r="J358" s="150" t="str">
        <f>IFERROR(IF(COUNTIF(E358:I358,E358)+COUNTIF(E358:I358,F358)+COUNTIF(E358:I358,G358)+COUNTIF(E358:I358,H358)+COUNTIF(E358:I358,I358)-COUNT(E358:I358)&lt;&gt;0,"學生班級重複",IF(COUNT(E358:I358)=1,VLOOKUP(E358,'附件一之1-開班數'!$A$6:$B$65,2,0),IF(COUNT(E358:I358)=2,VLOOKUP(E358,'附件一之1-開班數'!$A$6:$B$65,2,0)&amp;"、"&amp;VLOOKUP(F358,'附件一之1-開班數'!$A$6:$B$65,2,0),IF(COUNT(E358:I358)=3,VLOOKUP(E358,'附件一之1-開班數'!$A$6:$B$65,2,0)&amp;"、"&amp;VLOOKUP(F358,'附件一之1-開班數'!$A$6:$B$65,2,0)&amp;"、"&amp;VLOOKUP(G358,'附件一之1-開班數'!$A$6:$B$65,2,0),IF(COUNT(E358:I358)=4,VLOOKUP(E358,'附件一之1-開班數'!$A$6:$B$65,2,0)&amp;"、"&amp;VLOOKUP(F358,'附件一之1-開班數'!$A$6:$B$65,2,0)&amp;"、"&amp;VLOOKUP(G358,'附件一之1-開班數'!$A$6:$B$65,2,0)&amp;"、"&amp;VLOOKUP(H358,'附件一之1-開班數'!$A$6:$B$65,2,0),IF(COUNT(E358:I358)=5,VLOOKUP(E358,'附件一之1-開班數'!$A$6:$B$65,2,0)&amp;"、"&amp;VLOOKUP(F358,'附件一之1-開班數'!$A$6:$B$65,2,0)&amp;"、"&amp;VLOOKUP(G358,'附件一之1-開班數'!$A$6:$B$65,2,0)&amp;"、"&amp;VLOOKUP(H358,'附件一之1-開班數'!$A$6:$B$65,2,0)&amp;"、"&amp;VLOOKUP(I358,'附件一之1-開班數'!$A$6:$B$65,2,0),IF(D358="","","學生無班級"))))))),"有班級不存在,或跳格輸入")</f>
        <v/>
      </c>
      <c r="K358" s="16"/>
      <c r="L358" s="16"/>
      <c r="M358" s="16"/>
      <c r="N358" s="16"/>
      <c r="O358" s="16"/>
      <c r="P358" s="16"/>
      <c r="Q358" s="16"/>
      <c r="R358" s="16"/>
      <c r="S358" s="145">
        <f t="shared" si="33"/>
        <v>1</v>
      </c>
      <c r="T358" s="145">
        <f t="shared" si="34"/>
        <v>1</v>
      </c>
      <c r="U358" s="10">
        <f t="shared" si="32"/>
        <v>1</v>
      </c>
      <c r="V358" s="10">
        <f t="shared" si="35"/>
        <v>1</v>
      </c>
      <c r="W358" s="10">
        <f t="shared" si="36"/>
        <v>3</v>
      </c>
    </row>
    <row r="359" spans="1:23">
      <c r="A359" s="149" t="str">
        <f t="shared" si="31"/>
        <v/>
      </c>
      <c r="B359" s="16"/>
      <c r="C359" s="16"/>
      <c r="D359" s="16"/>
      <c r="E359" s="16"/>
      <c r="F359" s="16"/>
      <c r="G359" s="16"/>
      <c r="H359" s="16"/>
      <c r="I359" s="16"/>
      <c r="J359" s="150" t="str">
        <f>IFERROR(IF(COUNTIF(E359:I359,E359)+COUNTIF(E359:I359,F359)+COUNTIF(E359:I359,G359)+COUNTIF(E359:I359,H359)+COUNTIF(E359:I359,I359)-COUNT(E359:I359)&lt;&gt;0,"學生班級重複",IF(COUNT(E359:I359)=1,VLOOKUP(E359,'附件一之1-開班數'!$A$6:$B$65,2,0),IF(COUNT(E359:I359)=2,VLOOKUP(E359,'附件一之1-開班數'!$A$6:$B$65,2,0)&amp;"、"&amp;VLOOKUP(F359,'附件一之1-開班數'!$A$6:$B$65,2,0),IF(COUNT(E359:I359)=3,VLOOKUP(E359,'附件一之1-開班數'!$A$6:$B$65,2,0)&amp;"、"&amp;VLOOKUP(F359,'附件一之1-開班數'!$A$6:$B$65,2,0)&amp;"、"&amp;VLOOKUP(G359,'附件一之1-開班數'!$A$6:$B$65,2,0),IF(COUNT(E359:I359)=4,VLOOKUP(E359,'附件一之1-開班數'!$A$6:$B$65,2,0)&amp;"、"&amp;VLOOKUP(F359,'附件一之1-開班數'!$A$6:$B$65,2,0)&amp;"、"&amp;VLOOKUP(G359,'附件一之1-開班數'!$A$6:$B$65,2,0)&amp;"、"&amp;VLOOKUP(H359,'附件一之1-開班數'!$A$6:$B$65,2,0),IF(COUNT(E359:I359)=5,VLOOKUP(E359,'附件一之1-開班數'!$A$6:$B$65,2,0)&amp;"、"&amp;VLOOKUP(F359,'附件一之1-開班數'!$A$6:$B$65,2,0)&amp;"、"&amp;VLOOKUP(G359,'附件一之1-開班數'!$A$6:$B$65,2,0)&amp;"、"&amp;VLOOKUP(H359,'附件一之1-開班數'!$A$6:$B$65,2,0)&amp;"、"&amp;VLOOKUP(I359,'附件一之1-開班數'!$A$6:$B$65,2,0),IF(D359="","","學生無班級"))))))),"有班級不存在,或跳格輸入")</f>
        <v/>
      </c>
      <c r="K359" s="16"/>
      <c r="L359" s="16"/>
      <c r="M359" s="16"/>
      <c r="N359" s="16"/>
      <c r="O359" s="16"/>
      <c r="P359" s="16"/>
      <c r="Q359" s="16"/>
      <c r="R359" s="16"/>
      <c r="S359" s="145">
        <f t="shared" si="33"/>
        <v>1</v>
      </c>
      <c r="T359" s="145">
        <f t="shared" si="34"/>
        <v>1</v>
      </c>
      <c r="U359" s="10">
        <f t="shared" si="32"/>
        <v>1</v>
      </c>
      <c r="V359" s="10">
        <f t="shared" si="35"/>
        <v>1</v>
      </c>
      <c r="W359" s="10">
        <f t="shared" si="36"/>
        <v>3</v>
      </c>
    </row>
    <row r="360" spans="1:23">
      <c r="A360" s="149" t="str">
        <f t="shared" si="31"/>
        <v/>
      </c>
      <c r="B360" s="16"/>
      <c r="C360" s="16"/>
      <c r="D360" s="16"/>
      <c r="E360" s="16"/>
      <c r="F360" s="16"/>
      <c r="G360" s="16"/>
      <c r="H360" s="16"/>
      <c r="I360" s="16"/>
      <c r="J360" s="150" t="str">
        <f>IFERROR(IF(COUNTIF(E360:I360,E360)+COUNTIF(E360:I360,F360)+COUNTIF(E360:I360,G360)+COUNTIF(E360:I360,H360)+COUNTIF(E360:I360,I360)-COUNT(E360:I360)&lt;&gt;0,"學生班級重複",IF(COUNT(E360:I360)=1,VLOOKUP(E360,'附件一之1-開班數'!$A$6:$B$65,2,0),IF(COUNT(E360:I360)=2,VLOOKUP(E360,'附件一之1-開班數'!$A$6:$B$65,2,0)&amp;"、"&amp;VLOOKUP(F360,'附件一之1-開班數'!$A$6:$B$65,2,0),IF(COUNT(E360:I360)=3,VLOOKUP(E360,'附件一之1-開班數'!$A$6:$B$65,2,0)&amp;"、"&amp;VLOOKUP(F360,'附件一之1-開班數'!$A$6:$B$65,2,0)&amp;"、"&amp;VLOOKUP(G360,'附件一之1-開班數'!$A$6:$B$65,2,0),IF(COUNT(E360:I360)=4,VLOOKUP(E360,'附件一之1-開班數'!$A$6:$B$65,2,0)&amp;"、"&amp;VLOOKUP(F360,'附件一之1-開班數'!$A$6:$B$65,2,0)&amp;"、"&amp;VLOOKUP(G360,'附件一之1-開班數'!$A$6:$B$65,2,0)&amp;"、"&amp;VLOOKUP(H360,'附件一之1-開班數'!$A$6:$B$65,2,0),IF(COUNT(E360:I360)=5,VLOOKUP(E360,'附件一之1-開班數'!$A$6:$B$65,2,0)&amp;"、"&amp;VLOOKUP(F360,'附件一之1-開班數'!$A$6:$B$65,2,0)&amp;"、"&amp;VLOOKUP(G360,'附件一之1-開班數'!$A$6:$B$65,2,0)&amp;"、"&amp;VLOOKUP(H360,'附件一之1-開班數'!$A$6:$B$65,2,0)&amp;"、"&amp;VLOOKUP(I360,'附件一之1-開班數'!$A$6:$B$65,2,0),IF(D360="","","學生無班級"))))))),"有班級不存在,或跳格輸入")</f>
        <v/>
      </c>
      <c r="K360" s="16"/>
      <c r="L360" s="16"/>
      <c r="M360" s="16"/>
      <c r="N360" s="16"/>
      <c r="O360" s="16"/>
      <c r="P360" s="16"/>
      <c r="Q360" s="16"/>
      <c r="R360" s="16"/>
      <c r="S360" s="145">
        <f t="shared" si="33"/>
        <v>1</v>
      </c>
      <c r="T360" s="145">
        <f t="shared" si="34"/>
        <v>1</v>
      </c>
      <c r="U360" s="10">
        <f t="shared" si="32"/>
        <v>1</v>
      </c>
      <c r="V360" s="10">
        <f t="shared" si="35"/>
        <v>1</v>
      </c>
      <c r="W360" s="10">
        <f t="shared" si="36"/>
        <v>3</v>
      </c>
    </row>
    <row r="361" spans="1:23">
      <c r="A361" s="149" t="str">
        <f t="shared" si="31"/>
        <v/>
      </c>
      <c r="B361" s="16"/>
      <c r="C361" s="16"/>
      <c r="D361" s="16"/>
      <c r="E361" s="16"/>
      <c r="F361" s="16"/>
      <c r="G361" s="16"/>
      <c r="H361" s="16"/>
      <c r="I361" s="16"/>
      <c r="J361" s="150" t="str">
        <f>IFERROR(IF(COUNTIF(E361:I361,E361)+COUNTIF(E361:I361,F361)+COUNTIF(E361:I361,G361)+COUNTIF(E361:I361,H361)+COUNTIF(E361:I361,I361)-COUNT(E361:I361)&lt;&gt;0,"學生班級重複",IF(COUNT(E361:I361)=1,VLOOKUP(E361,'附件一之1-開班數'!$A$6:$B$65,2,0),IF(COUNT(E361:I361)=2,VLOOKUP(E361,'附件一之1-開班數'!$A$6:$B$65,2,0)&amp;"、"&amp;VLOOKUP(F361,'附件一之1-開班數'!$A$6:$B$65,2,0),IF(COUNT(E361:I361)=3,VLOOKUP(E361,'附件一之1-開班數'!$A$6:$B$65,2,0)&amp;"、"&amp;VLOOKUP(F361,'附件一之1-開班數'!$A$6:$B$65,2,0)&amp;"、"&amp;VLOOKUP(G361,'附件一之1-開班數'!$A$6:$B$65,2,0),IF(COUNT(E361:I361)=4,VLOOKUP(E361,'附件一之1-開班數'!$A$6:$B$65,2,0)&amp;"、"&amp;VLOOKUP(F361,'附件一之1-開班數'!$A$6:$B$65,2,0)&amp;"、"&amp;VLOOKUP(G361,'附件一之1-開班數'!$A$6:$B$65,2,0)&amp;"、"&amp;VLOOKUP(H361,'附件一之1-開班數'!$A$6:$B$65,2,0),IF(COUNT(E361:I361)=5,VLOOKUP(E361,'附件一之1-開班數'!$A$6:$B$65,2,0)&amp;"、"&amp;VLOOKUP(F361,'附件一之1-開班數'!$A$6:$B$65,2,0)&amp;"、"&amp;VLOOKUP(G361,'附件一之1-開班數'!$A$6:$B$65,2,0)&amp;"、"&amp;VLOOKUP(H361,'附件一之1-開班數'!$A$6:$B$65,2,0)&amp;"、"&amp;VLOOKUP(I361,'附件一之1-開班數'!$A$6:$B$65,2,0),IF(D361="","","學生無班級"))))))),"有班級不存在,或跳格輸入")</f>
        <v/>
      </c>
      <c r="K361" s="16"/>
      <c r="L361" s="16"/>
      <c r="M361" s="16"/>
      <c r="N361" s="16"/>
      <c r="O361" s="16"/>
      <c r="P361" s="16"/>
      <c r="Q361" s="16"/>
      <c r="R361" s="16"/>
      <c r="S361" s="145">
        <f t="shared" si="33"/>
        <v>1</v>
      </c>
      <c r="T361" s="145">
        <f t="shared" si="34"/>
        <v>1</v>
      </c>
      <c r="U361" s="10">
        <f t="shared" si="32"/>
        <v>1</v>
      </c>
      <c r="V361" s="10">
        <f t="shared" si="35"/>
        <v>1</v>
      </c>
      <c r="W361" s="10">
        <f t="shared" si="36"/>
        <v>3</v>
      </c>
    </row>
    <row r="362" spans="1:23">
      <c r="A362" s="149" t="str">
        <f t="shared" si="31"/>
        <v/>
      </c>
      <c r="B362" s="16"/>
      <c r="C362" s="16"/>
      <c r="D362" s="16"/>
      <c r="E362" s="16"/>
      <c r="F362" s="16"/>
      <c r="G362" s="16"/>
      <c r="H362" s="16"/>
      <c r="I362" s="16"/>
      <c r="J362" s="150" t="str">
        <f>IFERROR(IF(COUNTIF(E362:I362,E362)+COUNTIF(E362:I362,F362)+COUNTIF(E362:I362,G362)+COUNTIF(E362:I362,H362)+COUNTIF(E362:I362,I362)-COUNT(E362:I362)&lt;&gt;0,"學生班級重複",IF(COUNT(E362:I362)=1,VLOOKUP(E362,'附件一之1-開班數'!$A$6:$B$65,2,0),IF(COUNT(E362:I362)=2,VLOOKUP(E362,'附件一之1-開班數'!$A$6:$B$65,2,0)&amp;"、"&amp;VLOOKUP(F362,'附件一之1-開班數'!$A$6:$B$65,2,0),IF(COUNT(E362:I362)=3,VLOOKUP(E362,'附件一之1-開班數'!$A$6:$B$65,2,0)&amp;"、"&amp;VLOOKUP(F362,'附件一之1-開班數'!$A$6:$B$65,2,0)&amp;"、"&amp;VLOOKUP(G362,'附件一之1-開班數'!$A$6:$B$65,2,0),IF(COUNT(E362:I362)=4,VLOOKUP(E362,'附件一之1-開班數'!$A$6:$B$65,2,0)&amp;"、"&amp;VLOOKUP(F362,'附件一之1-開班數'!$A$6:$B$65,2,0)&amp;"、"&amp;VLOOKUP(G362,'附件一之1-開班數'!$A$6:$B$65,2,0)&amp;"、"&amp;VLOOKUP(H362,'附件一之1-開班數'!$A$6:$B$65,2,0),IF(COUNT(E362:I362)=5,VLOOKUP(E362,'附件一之1-開班數'!$A$6:$B$65,2,0)&amp;"、"&amp;VLOOKUP(F362,'附件一之1-開班數'!$A$6:$B$65,2,0)&amp;"、"&amp;VLOOKUP(G362,'附件一之1-開班數'!$A$6:$B$65,2,0)&amp;"、"&amp;VLOOKUP(H362,'附件一之1-開班數'!$A$6:$B$65,2,0)&amp;"、"&amp;VLOOKUP(I362,'附件一之1-開班數'!$A$6:$B$65,2,0),IF(D362="","","學生無班級"))))))),"有班級不存在,或跳格輸入")</f>
        <v/>
      </c>
      <c r="K362" s="16"/>
      <c r="L362" s="16"/>
      <c r="M362" s="16"/>
      <c r="N362" s="16"/>
      <c r="O362" s="16"/>
      <c r="P362" s="16"/>
      <c r="Q362" s="16"/>
      <c r="R362" s="16"/>
      <c r="S362" s="145">
        <f t="shared" si="33"/>
        <v>1</v>
      </c>
      <c r="T362" s="145">
        <f t="shared" si="34"/>
        <v>1</v>
      </c>
      <c r="U362" s="10">
        <f t="shared" si="32"/>
        <v>1</v>
      </c>
      <c r="V362" s="10">
        <f t="shared" si="35"/>
        <v>1</v>
      </c>
      <c r="W362" s="10">
        <f t="shared" si="36"/>
        <v>3</v>
      </c>
    </row>
    <row r="363" spans="1:23">
      <c r="A363" s="149" t="str">
        <f t="shared" si="31"/>
        <v/>
      </c>
      <c r="B363" s="16"/>
      <c r="C363" s="16"/>
      <c r="D363" s="16"/>
      <c r="E363" s="16"/>
      <c r="F363" s="16"/>
      <c r="G363" s="16"/>
      <c r="H363" s="16"/>
      <c r="I363" s="16"/>
      <c r="J363" s="150" t="str">
        <f>IFERROR(IF(COUNTIF(E363:I363,E363)+COUNTIF(E363:I363,F363)+COUNTIF(E363:I363,G363)+COUNTIF(E363:I363,H363)+COUNTIF(E363:I363,I363)-COUNT(E363:I363)&lt;&gt;0,"學生班級重複",IF(COUNT(E363:I363)=1,VLOOKUP(E363,'附件一之1-開班數'!$A$6:$B$65,2,0),IF(COUNT(E363:I363)=2,VLOOKUP(E363,'附件一之1-開班數'!$A$6:$B$65,2,0)&amp;"、"&amp;VLOOKUP(F363,'附件一之1-開班數'!$A$6:$B$65,2,0),IF(COUNT(E363:I363)=3,VLOOKUP(E363,'附件一之1-開班數'!$A$6:$B$65,2,0)&amp;"、"&amp;VLOOKUP(F363,'附件一之1-開班數'!$A$6:$B$65,2,0)&amp;"、"&amp;VLOOKUP(G363,'附件一之1-開班數'!$A$6:$B$65,2,0),IF(COUNT(E363:I363)=4,VLOOKUP(E363,'附件一之1-開班數'!$A$6:$B$65,2,0)&amp;"、"&amp;VLOOKUP(F363,'附件一之1-開班數'!$A$6:$B$65,2,0)&amp;"、"&amp;VLOOKUP(G363,'附件一之1-開班數'!$A$6:$B$65,2,0)&amp;"、"&amp;VLOOKUP(H363,'附件一之1-開班數'!$A$6:$B$65,2,0),IF(COUNT(E363:I363)=5,VLOOKUP(E363,'附件一之1-開班數'!$A$6:$B$65,2,0)&amp;"、"&amp;VLOOKUP(F363,'附件一之1-開班數'!$A$6:$B$65,2,0)&amp;"、"&amp;VLOOKUP(G363,'附件一之1-開班數'!$A$6:$B$65,2,0)&amp;"、"&amp;VLOOKUP(H363,'附件一之1-開班數'!$A$6:$B$65,2,0)&amp;"、"&amp;VLOOKUP(I363,'附件一之1-開班數'!$A$6:$B$65,2,0),IF(D363="","","學生無班級"))))))),"有班級不存在,或跳格輸入")</f>
        <v/>
      </c>
      <c r="K363" s="16"/>
      <c r="L363" s="16"/>
      <c r="M363" s="16"/>
      <c r="N363" s="16"/>
      <c r="O363" s="16"/>
      <c r="P363" s="16"/>
      <c r="Q363" s="16"/>
      <c r="R363" s="16"/>
      <c r="S363" s="145">
        <f t="shared" si="33"/>
        <v>1</v>
      </c>
      <c r="T363" s="145">
        <f t="shared" si="34"/>
        <v>1</v>
      </c>
      <c r="U363" s="10">
        <f t="shared" si="32"/>
        <v>1</v>
      </c>
      <c r="V363" s="10">
        <f t="shared" si="35"/>
        <v>1</v>
      </c>
      <c r="W363" s="10">
        <f t="shared" si="36"/>
        <v>3</v>
      </c>
    </row>
    <row r="364" spans="1:23">
      <c r="A364" s="149" t="str">
        <f t="shared" si="31"/>
        <v/>
      </c>
      <c r="B364" s="16"/>
      <c r="C364" s="16"/>
      <c r="D364" s="16"/>
      <c r="E364" s="16"/>
      <c r="F364" s="16"/>
      <c r="G364" s="16"/>
      <c r="H364" s="16"/>
      <c r="I364" s="16"/>
      <c r="J364" s="150" t="str">
        <f>IFERROR(IF(COUNTIF(E364:I364,E364)+COUNTIF(E364:I364,F364)+COUNTIF(E364:I364,G364)+COUNTIF(E364:I364,H364)+COUNTIF(E364:I364,I364)-COUNT(E364:I364)&lt;&gt;0,"學生班級重複",IF(COUNT(E364:I364)=1,VLOOKUP(E364,'附件一之1-開班數'!$A$6:$B$65,2,0),IF(COUNT(E364:I364)=2,VLOOKUP(E364,'附件一之1-開班數'!$A$6:$B$65,2,0)&amp;"、"&amp;VLOOKUP(F364,'附件一之1-開班數'!$A$6:$B$65,2,0),IF(COUNT(E364:I364)=3,VLOOKUP(E364,'附件一之1-開班數'!$A$6:$B$65,2,0)&amp;"、"&amp;VLOOKUP(F364,'附件一之1-開班數'!$A$6:$B$65,2,0)&amp;"、"&amp;VLOOKUP(G364,'附件一之1-開班數'!$A$6:$B$65,2,0),IF(COUNT(E364:I364)=4,VLOOKUP(E364,'附件一之1-開班數'!$A$6:$B$65,2,0)&amp;"、"&amp;VLOOKUP(F364,'附件一之1-開班數'!$A$6:$B$65,2,0)&amp;"、"&amp;VLOOKUP(G364,'附件一之1-開班數'!$A$6:$B$65,2,0)&amp;"、"&amp;VLOOKUP(H364,'附件一之1-開班數'!$A$6:$B$65,2,0),IF(COUNT(E364:I364)=5,VLOOKUP(E364,'附件一之1-開班數'!$A$6:$B$65,2,0)&amp;"、"&amp;VLOOKUP(F364,'附件一之1-開班數'!$A$6:$B$65,2,0)&amp;"、"&amp;VLOOKUP(G364,'附件一之1-開班數'!$A$6:$B$65,2,0)&amp;"、"&amp;VLOOKUP(H364,'附件一之1-開班數'!$A$6:$B$65,2,0)&amp;"、"&amp;VLOOKUP(I364,'附件一之1-開班數'!$A$6:$B$65,2,0),IF(D364="","","學生無班級"))))))),"有班級不存在,或跳格輸入")</f>
        <v/>
      </c>
      <c r="K364" s="16"/>
      <c r="L364" s="16"/>
      <c r="M364" s="16"/>
      <c r="N364" s="16"/>
      <c r="O364" s="16"/>
      <c r="P364" s="16"/>
      <c r="Q364" s="16"/>
      <c r="R364" s="16"/>
      <c r="S364" s="145">
        <f t="shared" si="33"/>
        <v>1</v>
      </c>
      <c r="T364" s="145">
        <f t="shared" si="34"/>
        <v>1</v>
      </c>
      <c r="U364" s="10">
        <f t="shared" si="32"/>
        <v>1</v>
      </c>
      <c r="V364" s="10">
        <f t="shared" si="35"/>
        <v>1</v>
      </c>
      <c r="W364" s="10">
        <f t="shared" si="36"/>
        <v>3</v>
      </c>
    </row>
    <row r="365" spans="1:23">
      <c r="A365" s="149" t="str">
        <f t="shared" si="31"/>
        <v/>
      </c>
      <c r="B365" s="16"/>
      <c r="C365" s="16"/>
      <c r="D365" s="16"/>
      <c r="E365" s="16"/>
      <c r="F365" s="16"/>
      <c r="G365" s="16"/>
      <c r="H365" s="16"/>
      <c r="I365" s="16"/>
      <c r="J365" s="150" t="str">
        <f>IFERROR(IF(COUNTIF(E365:I365,E365)+COUNTIF(E365:I365,F365)+COUNTIF(E365:I365,G365)+COUNTIF(E365:I365,H365)+COUNTIF(E365:I365,I365)-COUNT(E365:I365)&lt;&gt;0,"學生班級重複",IF(COUNT(E365:I365)=1,VLOOKUP(E365,'附件一之1-開班數'!$A$6:$B$65,2,0),IF(COUNT(E365:I365)=2,VLOOKUP(E365,'附件一之1-開班數'!$A$6:$B$65,2,0)&amp;"、"&amp;VLOOKUP(F365,'附件一之1-開班數'!$A$6:$B$65,2,0),IF(COUNT(E365:I365)=3,VLOOKUP(E365,'附件一之1-開班數'!$A$6:$B$65,2,0)&amp;"、"&amp;VLOOKUP(F365,'附件一之1-開班數'!$A$6:$B$65,2,0)&amp;"、"&amp;VLOOKUP(G365,'附件一之1-開班數'!$A$6:$B$65,2,0),IF(COUNT(E365:I365)=4,VLOOKUP(E365,'附件一之1-開班數'!$A$6:$B$65,2,0)&amp;"、"&amp;VLOOKUP(F365,'附件一之1-開班數'!$A$6:$B$65,2,0)&amp;"、"&amp;VLOOKUP(G365,'附件一之1-開班數'!$A$6:$B$65,2,0)&amp;"、"&amp;VLOOKUP(H365,'附件一之1-開班數'!$A$6:$B$65,2,0),IF(COUNT(E365:I365)=5,VLOOKUP(E365,'附件一之1-開班數'!$A$6:$B$65,2,0)&amp;"、"&amp;VLOOKUP(F365,'附件一之1-開班數'!$A$6:$B$65,2,0)&amp;"、"&amp;VLOOKUP(G365,'附件一之1-開班數'!$A$6:$B$65,2,0)&amp;"、"&amp;VLOOKUP(H365,'附件一之1-開班數'!$A$6:$B$65,2,0)&amp;"、"&amp;VLOOKUP(I365,'附件一之1-開班數'!$A$6:$B$65,2,0),IF(D365="","","學生無班級"))))))),"有班級不存在,或跳格輸入")</f>
        <v/>
      </c>
      <c r="K365" s="16"/>
      <c r="L365" s="16"/>
      <c r="M365" s="16"/>
      <c r="N365" s="16"/>
      <c r="O365" s="16"/>
      <c r="P365" s="16"/>
      <c r="Q365" s="16"/>
      <c r="R365" s="16"/>
      <c r="S365" s="145">
        <f t="shared" si="33"/>
        <v>1</v>
      </c>
      <c r="T365" s="145">
        <f t="shared" si="34"/>
        <v>1</v>
      </c>
      <c r="U365" s="10">
        <f t="shared" si="32"/>
        <v>1</v>
      </c>
      <c r="V365" s="10">
        <f t="shared" si="35"/>
        <v>1</v>
      </c>
      <c r="W365" s="10">
        <f t="shared" si="36"/>
        <v>3</v>
      </c>
    </row>
    <row r="366" spans="1:23">
      <c r="A366" s="149" t="str">
        <f t="shared" si="31"/>
        <v/>
      </c>
      <c r="B366" s="16"/>
      <c r="C366" s="16"/>
      <c r="D366" s="16"/>
      <c r="E366" s="16"/>
      <c r="F366" s="16"/>
      <c r="G366" s="16"/>
      <c r="H366" s="16"/>
      <c r="I366" s="16"/>
      <c r="J366" s="150" t="str">
        <f>IFERROR(IF(COUNTIF(E366:I366,E366)+COUNTIF(E366:I366,F366)+COUNTIF(E366:I366,G366)+COUNTIF(E366:I366,H366)+COUNTIF(E366:I366,I366)-COUNT(E366:I366)&lt;&gt;0,"學生班級重複",IF(COUNT(E366:I366)=1,VLOOKUP(E366,'附件一之1-開班數'!$A$6:$B$65,2,0),IF(COUNT(E366:I366)=2,VLOOKUP(E366,'附件一之1-開班數'!$A$6:$B$65,2,0)&amp;"、"&amp;VLOOKUP(F366,'附件一之1-開班數'!$A$6:$B$65,2,0),IF(COUNT(E366:I366)=3,VLOOKUP(E366,'附件一之1-開班數'!$A$6:$B$65,2,0)&amp;"、"&amp;VLOOKUP(F366,'附件一之1-開班數'!$A$6:$B$65,2,0)&amp;"、"&amp;VLOOKUP(G366,'附件一之1-開班數'!$A$6:$B$65,2,0),IF(COUNT(E366:I366)=4,VLOOKUP(E366,'附件一之1-開班數'!$A$6:$B$65,2,0)&amp;"、"&amp;VLOOKUP(F366,'附件一之1-開班數'!$A$6:$B$65,2,0)&amp;"、"&amp;VLOOKUP(G366,'附件一之1-開班數'!$A$6:$B$65,2,0)&amp;"、"&amp;VLOOKUP(H366,'附件一之1-開班數'!$A$6:$B$65,2,0),IF(COUNT(E366:I366)=5,VLOOKUP(E366,'附件一之1-開班數'!$A$6:$B$65,2,0)&amp;"、"&amp;VLOOKUP(F366,'附件一之1-開班數'!$A$6:$B$65,2,0)&amp;"、"&amp;VLOOKUP(G366,'附件一之1-開班數'!$A$6:$B$65,2,0)&amp;"、"&amp;VLOOKUP(H366,'附件一之1-開班數'!$A$6:$B$65,2,0)&amp;"、"&amp;VLOOKUP(I366,'附件一之1-開班數'!$A$6:$B$65,2,0),IF(D366="","","學生無班級"))))))),"有班級不存在,或跳格輸入")</f>
        <v/>
      </c>
      <c r="K366" s="16"/>
      <c r="L366" s="16"/>
      <c r="M366" s="16"/>
      <c r="N366" s="16"/>
      <c r="O366" s="16"/>
      <c r="P366" s="16"/>
      <c r="Q366" s="16"/>
      <c r="R366" s="16"/>
      <c r="S366" s="145">
        <f t="shared" si="33"/>
        <v>1</v>
      </c>
      <c r="T366" s="145">
        <f t="shared" si="34"/>
        <v>1</v>
      </c>
      <c r="U366" s="10">
        <f t="shared" si="32"/>
        <v>1</v>
      </c>
      <c r="V366" s="10">
        <f t="shared" si="35"/>
        <v>1</v>
      </c>
      <c r="W366" s="10">
        <f t="shared" si="36"/>
        <v>3</v>
      </c>
    </row>
    <row r="367" spans="1:23">
      <c r="A367" s="149" t="str">
        <f t="shared" si="31"/>
        <v/>
      </c>
      <c r="B367" s="16"/>
      <c r="C367" s="16"/>
      <c r="D367" s="16"/>
      <c r="E367" s="16"/>
      <c r="F367" s="16"/>
      <c r="G367" s="16"/>
      <c r="H367" s="16"/>
      <c r="I367" s="16"/>
      <c r="J367" s="150" t="str">
        <f>IFERROR(IF(COUNTIF(E367:I367,E367)+COUNTIF(E367:I367,F367)+COUNTIF(E367:I367,G367)+COUNTIF(E367:I367,H367)+COUNTIF(E367:I367,I367)-COUNT(E367:I367)&lt;&gt;0,"學生班級重複",IF(COUNT(E367:I367)=1,VLOOKUP(E367,'附件一之1-開班數'!$A$6:$B$65,2,0),IF(COUNT(E367:I367)=2,VLOOKUP(E367,'附件一之1-開班數'!$A$6:$B$65,2,0)&amp;"、"&amp;VLOOKUP(F367,'附件一之1-開班數'!$A$6:$B$65,2,0),IF(COUNT(E367:I367)=3,VLOOKUP(E367,'附件一之1-開班數'!$A$6:$B$65,2,0)&amp;"、"&amp;VLOOKUP(F367,'附件一之1-開班數'!$A$6:$B$65,2,0)&amp;"、"&amp;VLOOKUP(G367,'附件一之1-開班數'!$A$6:$B$65,2,0),IF(COUNT(E367:I367)=4,VLOOKUP(E367,'附件一之1-開班數'!$A$6:$B$65,2,0)&amp;"、"&amp;VLOOKUP(F367,'附件一之1-開班數'!$A$6:$B$65,2,0)&amp;"、"&amp;VLOOKUP(G367,'附件一之1-開班數'!$A$6:$B$65,2,0)&amp;"、"&amp;VLOOKUP(H367,'附件一之1-開班數'!$A$6:$B$65,2,0),IF(COUNT(E367:I367)=5,VLOOKUP(E367,'附件一之1-開班數'!$A$6:$B$65,2,0)&amp;"、"&amp;VLOOKUP(F367,'附件一之1-開班數'!$A$6:$B$65,2,0)&amp;"、"&amp;VLOOKUP(G367,'附件一之1-開班數'!$A$6:$B$65,2,0)&amp;"、"&amp;VLOOKUP(H367,'附件一之1-開班數'!$A$6:$B$65,2,0)&amp;"、"&amp;VLOOKUP(I367,'附件一之1-開班數'!$A$6:$B$65,2,0),IF(D367="","","學生無班級"))))))),"有班級不存在,或跳格輸入")</f>
        <v/>
      </c>
      <c r="K367" s="16"/>
      <c r="L367" s="16"/>
      <c r="M367" s="16"/>
      <c r="N367" s="16"/>
      <c r="O367" s="16"/>
      <c r="P367" s="16"/>
      <c r="Q367" s="16"/>
      <c r="R367" s="16"/>
      <c r="S367" s="145">
        <f t="shared" si="33"/>
        <v>1</v>
      </c>
      <c r="T367" s="145">
        <f t="shared" si="34"/>
        <v>1</v>
      </c>
      <c r="U367" s="10">
        <f t="shared" si="32"/>
        <v>1</v>
      </c>
      <c r="V367" s="10">
        <f t="shared" si="35"/>
        <v>1</v>
      </c>
      <c r="W367" s="10">
        <f t="shared" si="36"/>
        <v>3</v>
      </c>
    </row>
    <row r="368" spans="1:23">
      <c r="A368" s="149" t="str">
        <f t="shared" si="31"/>
        <v/>
      </c>
      <c r="B368" s="16"/>
      <c r="C368" s="16"/>
      <c r="D368" s="16"/>
      <c r="E368" s="16"/>
      <c r="F368" s="16"/>
      <c r="G368" s="16"/>
      <c r="H368" s="16"/>
      <c r="I368" s="16"/>
      <c r="J368" s="150" t="str">
        <f>IFERROR(IF(COUNTIF(E368:I368,E368)+COUNTIF(E368:I368,F368)+COUNTIF(E368:I368,G368)+COUNTIF(E368:I368,H368)+COUNTIF(E368:I368,I368)-COUNT(E368:I368)&lt;&gt;0,"學生班級重複",IF(COUNT(E368:I368)=1,VLOOKUP(E368,'附件一之1-開班數'!$A$6:$B$65,2,0),IF(COUNT(E368:I368)=2,VLOOKUP(E368,'附件一之1-開班數'!$A$6:$B$65,2,0)&amp;"、"&amp;VLOOKUP(F368,'附件一之1-開班數'!$A$6:$B$65,2,0),IF(COUNT(E368:I368)=3,VLOOKUP(E368,'附件一之1-開班數'!$A$6:$B$65,2,0)&amp;"、"&amp;VLOOKUP(F368,'附件一之1-開班數'!$A$6:$B$65,2,0)&amp;"、"&amp;VLOOKUP(G368,'附件一之1-開班數'!$A$6:$B$65,2,0),IF(COUNT(E368:I368)=4,VLOOKUP(E368,'附件一之1-開班數'!$A$6:$B$65,2,0)&amp;"、"&amp;VLOOKUP(F368,'附件一之1-開班數'!$A$6:$B$65,2,0)&amp;"、"&amp;VLOOKUP(G368,'附件一之1-開班數'!$A$6:$B$65,2,0)&amp;"、"&amp;VLOOKUP(H368,'附件一之1-開班數'!$A$6:$B$65,2,0),IF(COUNT(E368:I368)=5,VLOOKUP(E368,'附件一之1-開班數'!$A$6:$B$65,2,0)&amp;"、"&amp;VLOOKUP(F368,'附件一之1-開班數'!$A$6:$B$65,2,0)&amp;"、"&amp;VLOOKUP(G368,'附件一之1-開班數'!$A$6:$B$65,2,0)&amp;"、"&amp;VLOOKUP(H368,'附件一之1-開班數'!$A$6:$B$65,2,0)&amp;"、"&amp;VLOOKUP(I368,'附件一之1-開班數'!$A$6:$B$65,2,0),IF(D368="","","學生無班級"))))))),"有班級不存在,或跳格輸入")</f>
        <v/>
      </c>
      <c r="K368" s="16"/>
      <c r="L368" s="16"/>
      <c r="M368" s="16"/>
      <c r="N368" s="16"/>
      <c r="O368" s="16"/>
      <c r="P368" s="16"/>
      <c r="Q368" s="16"/>
      <c r="R368" s="16"/>
      <c r="S368" s="145">
        <f t="shared" si="33"/>
        <v>1</v>
      </c>
      <c r="T368" s="145">
        <f t="shared" si="34"/>
        <v>1</v>
      </c>
      <c r="U368" s="10">
        <f t="shared" si="32"/>
        <v>1</v>
      </c>
      <c r="V368" s="10">
        <f t="shared" si="35"/>
        <v>1</v>
      </c>
      <c r="W368" s="10">
        <f t="shared" si="36"/>
        <v>3</v>
      </c>
    </row>
    <row r="369" spans="1:23">
      <c r="A369" s="149" t="str">
        <f t="shared" si="31"/>
        <v/>
      </c>
      <c r="B369" s="16"/>
      <c r="C369" s="16"/>
      <c r="D369" s="16"/>
      <c r="E369" s="16"/>
      <c r="F369" s="16"/>
      <c r="G369" s="16"/>
      <c r="H369" s="16"/>
      <c r="I369" s="16"/>
      <c r="J369" s="150" t="str">
        <f>IFERROR(IF(COUNTIF(E369:I369,E369)+COUNTIF(E369:I369,F369)+COUNTIF(E369:I369,G369)+COUNTIF(E369:I369,H369)+COUNTIF(E369:I369,I369)-COUNT(E369:I369)&lt;&gt;0,"學生班級重複",IF(COUNT(E369:I369)=1,VLOOKUP(E369,'附件一之1-開班數'!$A$6:$B$65,2,0),IF(COUNT(E369:I369)=2,VLOOKUP(E369,'附件一之1-開班數'!$A$6:$B$65,2,0)&amp;"、"&amp;VLOOKUP(F369,'附件一之1-開班數'!$A$6:$B$65,2,0),IF(COUNT(E369:I369)=3,VLOOKUP(E369,'附件一之1-開班數'!$A$6:$B$65,2,0)&amp;"、"&amp;VLOOKUP(F369,'附件一之1-開班數'!$A$6:$B$65,2,0)&amp;"、"&amp;VLOOKUP(G369,'附件一之1-開班數'!$A$6:$B$65,2,0),IF(COUNT(E369:I369)=4,VLOOKUP(E369,'附件一之1-開班數'!$A$6:$B$65,2,0)&amp;"、"&amp;VLOOKUP(F369,'附件一之1-開班數'!$A$6:$B$65,2,0)&amp;"、"&amp;VLOOKUP(G369,'附件一之1-開班數'!$A$6:$B$65,2,0)&amp;"、"&amp;VLOOKUP(H369,'附件一之1-開班數'!$A$6:$B$65,2,0),IF(COUNT(E369:I369)=5,VLOOKUP(E369,'附件一之1-開班數'!$A$6:$B$65,2,0)&amp;"、"&amp;VLOOKUP(F369,'附件一之1-開班數'!$A$6:$B$65,2,0)&amp;"、"&amp;VLOOKUP(G369,'附件一之1-開班數'!$A$6:$B$65,2,0)&amp;"、"&amp;VLOOKUP(H369,'附件一之1-開班數'!$A$6:$B$65,2,0)&amp;"、"&amp;VLOOKUP(I369,'附件一之1-開班數'!$A$6:$B$65,2,0),IF(D369="","","學生無班級"))))))),"有班級不存在,或跳格輸入")</f>
        <v/>
      </c>
      <c r="K369" s="16"/>
      <c r="L369" s="16"/>
      <c r="M369" s="16"/>
      <c r="N369" s="16"/>
      <c r="O369" s="16"/>
      <c r="P369" s="16"/>
      <c r="Q369" s="16"/>
      <c r="R369" s="16"/>
      <c r="S369" s="145">
        <f t="shared" si="33"/>
        <v>1</v>
      </c>
      <c r="T369" s="145">
        <f t="shared" si="34"/>
        <v>1</v>
      </c>
      <c r="U369" s="10">
        <f t="shared" si="32"/>
        <v>1</v>
      </c>
      <c r="V369" s="10">
        <f t="shared" si="35"/>
        <v>1</v>
      </c>
      <c r="W369" s="10">
        <f t="shared" si="36"/>
        <v>3</v>
      </c>
    </row>
    <row r="370" spans="1:23">
      <c r="A370" s="149" t="str">
        <f t="shared" si="31"/>
        <v/>
      </c>
      <c r="B370" s="16"/>
      <c r="C370" s="16"/>
      <c r="D370" s="16"/>
      <c r="E370" s="16"/>
      <c r="F370" s="16"/>
      <c r="G370" s="16"/>
      <c r="H370" s="16"/>
      <c r="I370" s="16"/>
      <c r="J370" s="150" t="str">
        <f>IFERROR(IF(COUNTIF(E370:I370,E370)+COUNTIF(E370:I370,F370)+COUNTIF(E370:I370,G370)+COUNTIF(E370:I370,H370)+COUNTIF(E370:I370,I370)-COUNT(E370:I370)&lt;&gt;0,"學生班級重複",IF(COUNT(E370:I370)=1,VLOOKUP(E370,'附件一之1-開班數'!$A$6:$B$65,2,0),IF(COUNT(E370:I370)=2,VLOOKUP(E370,'附件一之1-開班數'!$A$6:$B$65,2,0)&amp;"、"&amp;VLOOKUP(F370,'附件一之1-開班數'!$A$6:$B$65,2,0),IF(COUNT(E370:I370)=3,VLOOKUP(E370,'附件一之1-開班數'!$A$6:$B$65,2,0)&amp;"、"&amp;VLOOKUP(F370,'附件一之1-開班數'!$A$6:$B$65,2,0)&amp;"、"&amp;VLOOKUP(G370,'附件一之1-開班數'!$A$6:$B$65,2,0),IF(COUNT(E370:I370)=4,VLOOKUP(E370,'附件一之1-開班數'!$A$6:$B$65,2,0)&amp;"、"&amp;VLOOKUP(F370,'附件一之1-開班數'!$A$6:$B$65,2,0)&amp;"、"&amp;VLOOKUP(G370,'附件一之1-開班數'!$A$6:$B$65,2,0)&amp;"、"&amp;VLOOKUP(H370,'附件一之1-開班數'!$A$6:$B$65,2,0),IF(COUNT(E370:I370)=5,VLOOKUP(E370,'附件一之1-開班數'!$A$6:$B$65,2,0)&amp;"、"&amp;VLOOKUP(F370,'附件一之1-開班數'!$A$6:$B$65,2,0)&amp;"、"&amp;VLOOKUP(G370,'附件一之1-開班數'!$A$6:$B$65,2,0)&amp;"、"&amp;VLOOKUP(H370,'附件一之1-開班數'!$A$6:$B$65,2,0)&amp;"、"&amp;VLOOKUP(I370,'附件一之1-開班數'!$A$6:$B$65,2,0),IF(D370="","","學生無班級"))))))),"有班級不存在,或跳格輸入")</f>
        <v/>
      </c>
      <c r="K370" s="16"/>
      <c r="L370" s="16"/>
      <c r="M370" s="16"/>
      <c r="N370" s="16"/>
      <c r="O370" s="16"/>
      <c r="P370" s="16"/>
      <c r="Q370" s="16"/>
      <c r="R370" s="16"/>
      <c r="S370" s="145">
        <f t="shared" si="33"/>
        <v>1</v>
      </c>
      <c r="T370" s="145">
        <f t="shared" si="34"/>
        <v>1</v>
      </c>
      <c r="U370" s="10">
        <f t="shared" si="32"/>
        <v>1</v>
      </c>
      <c r="V370" s="10">
        <f t="shared" si="35"/>
        <v>1</v>
      </c>
      <c r="W370" s="10">
        <f t="shared" si="36"/>
        <v>3</v>
      </c>
    </row>
    <row r="371" spans="1:23">
      <c r="A371" s="149" t="str">
        <f t="shared" si="31"/>
        <v/>
      </c>
      <c r="B371" s="16"/>
      <c r="C371" s="16"/>
      <c r="D371" s="16"/>
      <c r="E371" s="16"/>
      <c r="F371" s="16"/>
      <c r="G371" s="16"/>
      <c r="H371" s="16"/>
      <c r="I371" s="16"/>
      <c r="J371" s="150" t="str">
        <f>IFERROR(IF(COUNTIF(E371:I371,E371)+COUNTIF(E371:I371,F371)+COUNTIF(E371:I371,G371)+COUNTIF(E371:I371,H371)+COUNTIF(E371:I371,I371)-COUNT(E371:I371)&lt;&gt;0,"學生班級重複",IF(COUNT(E371:I371)=1,VLOOKUP(E371,'附件一之1-開班數'!$A$6:$B$65,2,0),IF(COUNT(E371:I371)=2,VLOOKUP(E371,'附件一之1-開班數'!$A$6:$B$65,2,0)&amp;"、"&amp;VLOOKUP(F371,'附件一之1-開班數'!$A$6:$B$65,2,0),IF(COUNT(E371:I371)=3,VLOOKUP(E371,'附件一之1-開班數'!$A$6:$B$65,2,0)&amp;"、"&amp;VLOOKUP(F371,'附件一之1-開班數'!$A$6:$B$65,2,0)&amp;"、"&amp;VLOOKUP(G371,'附件一之1-開班數'!$A$6:$B$65,2,0),IF(COUNT(E371:I371)=4,VLOOKUP(E371,'附件一之1-開班數'!$A$6:$B$65,2,0)&amp;"、"&amp;VLOOKUP(F371,'附件一之1-開班數'!$A$6:$B$65,2,0)&amp;"、"&amp;VLOOKUP(G371,'附件一之1-開班數'!$A$6:$B$65,2,0)&amp;"、"&amp;VLOOKUP(H371,'附件一之1-開班數'!$A$6:$B$65,2,0),IF(COUNT(E371:I371)=5,VLOOKUP(E371,'附件一之1-開班數'!$A$6:$B$65,2,0)&amp;"、"&amp;VLOOKUP(F371,'附件一之1-開班數'!$A$6:$B$65,2,0)&amp;"、"&amp;VLOOKUP(G371,'附件一之1-開班數'!$A$6:$B$65,2,0)&amp;"、"&amp;VLOOKUP(H371,'附件一之1-開班數'!$A$6:$B$65,2,0)&amp;"、"&amp;VLOOKUP(I371,'附件一之1-開班數'!$A$6:$B$65,2,0),IF(D371="","","學生無班級"))))))),"有班級不存在,或跳格輸入")</f>
        <v/>
      </c>
      <c r="K371" s="16"/>
      <c r="L371" s="16"/>
      <c r="M371" s="16"/>
      <c r="N371" s="16"/>
      <c r="O371" s="16"/>
      <c r="P371" s="16"/>
      <c r="Q371" s="16"/>
      <c r="R371" s="16"/>
      <c r="S371" s="145">
        <f t="shared" si="33"/>
        <v>1</v>
      </c>
      <c r="T371" s="145">
        <f t="shared" si="34"/>
        <v>1</v>
      </c>
      <c r="U371" s="10">
        <f t="shared" si="32"/>
        <v>1</v>
      </c>
      <c r="V371" s="10">
        <f t="shared" si="35"/>
        <v>1</v>
      </c>
      <c r="W371" s="10">
        <f t="shared" si="36"/>
        <v>3</v>
      </c>
    </row>
    <row r="372" spans="1:23">
      <c r="A372" s="149" t="str">
        <f t="shared" si="31"/>
        <v/>
      </c>
      <c r="B372" s="16"/>
      <c r="C372" s="16"/>
      <c r="D372" s="16"/>
      <c r="E372" s="16"/>
      <c r="F372" s="16"/>
      <c r="G372" s="16"/>
      <c r="H372" s="16"/>
      <c r="I372" s="16"/>
      <c r="J372" s="150" t="str">
        <f>IFERROR(IF(COUNTIF(E372:I372,E372)+COUNTIF(E372:I372,F372)+COUNTIF(E372:I372,G372)+COUNTIF(E372:I372,H372)+COUNTIF(E372:I372,I372)-COUNT(E372:I372)&lt;&gt;0,"學生班級重複",IF(COUNT(E372:I372)=1,VLOOKUP(E372,'附件一之1-開班數'!$A$6:$B$65,2,0),IF(COUNT(E372:I372)=2,VLOOKUP(E372,'附件一之1-開班數'!$A$6:$B$65,2,0)&amp;"、"&amp;VLOOKUP(F372,'附件一之1-開班數'!$A$6:$B$65,2,0),IF(COUNT(E372:I372)=3,VLOOKUP(E372,'附件一之1-開班數'!$A$6:$B$65,2,0)&amp;"、"&amp;VLOOKUP(F372,'附件一之1-開班數'!$A$6:$B$65,2,0)&amp;"、"&amp;VLOOKUP(G372,'附件一之1-開班數'!$A$6:$B$65,2,0),IF(COUNT(E372:I372)=4,VLOOKUP(E372,'附件一之1-開班數'!$A$6:$B$65,2,0)&amp;"、"&amp;VLOOKUP(F372,'附件一之1-開班數'!$A$6:$B$65,2,0)&amp;"、"&amp;VLOOKUP(G372,'附件一之1-開班數'!$A$6:$B$65,2,0)&amp;"、"&amp;VLOOKUP(H372,'附件一之1-開班數'!$A$6:$B$65,2,0),IF(COUNT(E372:I372)=5,VLOOKUP(E372,'附件一之1-開班數'!$A$6:$B$65,2,0)&amp;"、"&amp;VLOOKUP(F372,'附件一之1-開班數'!$A$6:$B$65,2,0)&amp;"、"&amp;VLOOKUP(G372,'附件一之1-開班數'!$A$6:$B$65,2,0)&amp;"、"&amp;VLOOKUP(H372,'附件一之1-開班數'!$A$6:$B$65,2,0)&amp;"、"&amp;VLOOKUP(I372,'附件一之1-開班數'!$A$6:$B$65,2,0),IF(D372="","","學生無班級"))))))),"有班級不存在,或跳格輸入")</f>
        <v/>
      </c>
      <c r="K372" s="16"/>
      <c r="L372" s="16"/>
      <c r="M372" s="16"/>
      <c r="N372" s="16"/>
      <c r="O372" s="16"/>
      <c r="P372" s="16"/>
      <c r="Q372" s="16"/>
      <c r="R372" s="16"/>
      <c r="S372" s="145">
        <f t="shared" si="33"/>
        <v>1</v>
      </c>
      <c r="T372" s="145">
        <f t="shared" si="34"/>
        <v>1</v>
      </c>
      <c r="U372" s="10">
        <f t="shared" si="32"/>
        <v>1</v>
      </c>
      <c r="V372" s="10">
        <f t="shared" si="35"/>
        <v>1</v>
      </c>
      <c r="W372" s="10">
        <f t="shared" si="36"/>
        <v>3</v>
      </c>
    </row>
    <row r="373" spans="1:23">
      <c r="A373" s="149" t="str">
        <f t="shared" si="31"/>
        <v/>
      </c>
      <c r="B373" s="16"/>
      <c r="C373" s="16"/>
      <c r="D373" s="16"/>
      <c r="E373" s="16"/>
      <c r="F373" s="16"/>
      <c r="G373" s="16"/>
      <c r="H373" s="16"/>
      <c r="I373" s="16"/>
      <c r="J373" s="150" t="str">
        <f>IFERROR(IF(COUNTIF(E373:I373,E373)+COUNTIF(E373:I373,F373)+COUNTIF(E373:I373,G373)+COUNTIF(E373:I373,H373)+COUNTIF(E373:I373,I373)-COUNT(E373:I373)&lt;&gt;0,"學生班級重複",IF(COUNT(E373:I373)=1,VLOOKUP(E373,'附件一之1-開班數'!$A$6:$B$65,2,0),IF(COUNT(E373:I373)=2,VLOOKUP(E373,'附件一之1-開班數'!$A$6:$B$65,2,0)&amp;"、"&amp;VLOOKUP(F373,'附件一之1-開班數'!$A$6:$B$65,2,0),IF(COUNT(E373:I373)=3,VLOOKUP(E373,'附件一之1-開班數'!$A$6:$B$65,2,0)&amp;"、"&amp;VLOOKUP(F373,'附件一之1-開班數'!$A$6:$B$65,2,0)&amp;"、"&amp;VLOOKUP(G373,'附件一之1-開班數'!$A$6:$B$65,2,0),IF(COUNT(E373:I373)=4,VLOOKUP(E373,'附件一之1-開班數'!$A$6:$B$65,2,0)&amp;"、"&amp;VLOOKUP(F373,'附件一之1-開班數'!$A$6:$B$65,2,0)&amp;"、"&amp;VLOOKUP(G373,'附件一之1-開班數'!$A$6:$B$65,2,0)&amp;"、"&amp;VLOOKUP(H373,'附件一之1-開班數'!$A$6:$B$65,2,0),IF(COUNT(E373:I373)=5,VLOOKUP(E373,'附件一之1-開班數'!$A$6:$B$65,2,0)&amp;"、"&amp;VLOOKUP(F373,'附件一之1-開班數'!$A$6:$B$65,2,0)&amp;"、"&amp;VLOOKUP(G373,'附件一之1-開班數'!$A$6:$B$65,2,0)&amp;"、"&amp;VLOOKUP(H373,'附件一之1-開班數'!$A$6:$B$65,2,0)&amp;"、"&amp;VLOOKUP(I373,'附件一之1-開班數'!$A$6:$B$65,2,0),IF(D373="","","學生無班級"))))))),"有班級不存在,或跳格輸入")</f>
        <v/>
      </c>
      <c r="K373" s="16"/>
      <c r="L373" s="16"/>
      <c r="M373" s="16"/>
      <c r="N373" s="16"/>
      <c r="O373" s="16"/>
      <c r="P373" s="16"/>
      <c r="Q373" s="16"/>
      <c r="R373" s="16"/>
      <c r="S373" s="145">
        <f t="shared" si="33"/>
        <v>1</v>
      </c>
      <c r="T373" s="145">
        <f t="shared" si="34"/>
        <v>1</v>
      </c>
      <c r="U373" s="10">
        <f t="shared" si="32"/>
        <v>1</v>
      </c>
      <c r="V373" s="10">
        <f t="shared" si="35"/>
        <v>1</v>
      </c>
      <c r="W373" s="10">
        <f t="shared" si="36"/>
        <v>3</v>
      </c>
    </row>
    <row r="374" spans="1:23">
      <c r="A374" s="149" t="str">
        <f t="shared" si="31"/>
        <v/>
      </c>
      <c r="B374" s="16"/>
      <c r="C374" s="16"/>
      <c r="D374" s="16"/>
      <c r="E374" s="16"/>
      <c r="F374" s="16"/>
      <c r="G374" s="16"/>
      <c r="H374" s="16"/>
      <c r="I374" s="16"/>
      <c r="J374" s="150" t="str">
        <f>IFERROR(IF(COUNTIF(E374:I374,E374)+COUNTIF(E374:I374,F374)+COUNTIF(E374:I374,G374)+COUNTIF(E374:I374,H374)+COUNTIF(E374:I374,I374)-COUNT(E374:I374)&lt;&gt;0,"學生班級重複",IF(COUNT(E374:I374)=1,VLOOKUP(E374,'附件一之1-開班數'!$A$6:$B$65,2,0),IF(COUNT(E374:I374)=2,VLOOKUP(E374,'附件一之1-開班數'!$A$6:$B$65,2,0)&amp;"、"&amp;VLOOKUP(F374,'附件一之1-開班數'!$A$6:$B$65,2,0),IF(COUNT(E374:I374)=3,VLOOKUP(E374,'附件一之1-開班數'!$A$6:$B$65,2,0)&amp;"、"&amp;VLOOKUP(F374,'附件一之1-開班數'!$A$6:$B$65,2,0)&amp;"、"&amp;VLOOKUP(G374,'附件一之1-開班數'!$A$6:$B$65,2,0),IF(COUNT(E374:I374)=4,VLOOKUP(E374,'附件一之1-開班數'!$A$6:$B$65,2,0)&amp;"、"&amp;VLOOKUP(F374,'附件一之1-開班數'!$A$6:$B$65,2,0)&amp;"、"&amp;VLOOKUP(G374,'附件一之1-開班數'!$A$6:$B$65,2,0)&amp;"、"&amp;VLOOKUP(H374,'附件一之1-開班數'!$A$6:$B$65,2,0),IF(COUNT(E374:I374)=5,VLOOKUP(E374,'附件一之1-開班數'!$A$6:$B$65,2,0)&amp;"、"&amp;VLOOKUP(F374,'附件一之1-開班數'!$A$6:$B$65,2,0)&amp;"、"&amp;VLOOKUP(G374,'附件一之1-開班數'!$A$6:$B$65,2,0)&amp;"、"&amp;VLOOKUP(H374,'附件一之1-開班數'!$A$6:$B$65,2,0)&amp;"、"&amp;VLOOKUP(I374,'附件一之1-開班數'!$A$6:$B$65,2,0),IF(D374="","","學生無班級"))))))),"有班級不存在,或跳格輸入")</f>
        <v/>
      </c>
      <c r="K374" s="16"/>
      <c r="L374" s="16"/>
      <c r="M374" s="16"/>
      <c r="N374" s="16"/>
      <c r="O374" s="16"/>
      <c r="P374" s="16"/>
      <c r="Q374" s="16"/>
      <c r="R374" s="16"/>
      <c r="S374" s="145">
        <f t="shared" si="33"/>
        <v>1</v>
      </c>
      <c r="T374" s="145">
        <f t="shared" si="34"/>
        <v>1</v>
      </c>
      <c r="U374" s="10">
        <f t="shared" si="32"/>
        <v>1</v>
      </c>
      <c r="V374" s="10">
        <f t="shared" si="35"/>
        <v>1</v>
      </c>
      <c r="W374" s="10">
        <f t="shared" si="36"/>
        <v>3</v>
      </c>
    </row>
    <row r="375" spans="1:23">
      <c r="A375" s="149" t="str">
        <f t="shared" si="31"/>
        <v/>
      </c>
      <c r="B375" s="16"/>
      <c r="C375" s="16"/>
      <c r="D375" s="16"/>
      <c r="E375" s="16"/>
      <c r="F375" s="16"/>
      <c r="G375" s="16"/>
      <c r="H375" s="16"/>
      <c r="I375" s="16"/>
      <c r="J375" s="150" t="str">
        <f>IFERROR(IF(COUNTIF(E375:I375,E375)+COUNTIF(E375:I375,F375)+COUNTIF(E375:I375,G375)+COUNTIF(E375:I375,H375)+COUNTIF(E375:I375,I375)-COUNT(E375:I375)&lt;&gt;0,"學生班級重複",IF(COUNT(E375:I375)=1,VLOOKUP(E375,'附件一之1-開班數'!$A$6:$B$65,2,0),IF(COUNT(E375:I375)=2,VLOOKUP(E375,'附件一之1-開班數'!$A$6:$B$65,2,0)&amp;"、"&amp;VLOOKUP(F375,'附件一之1-開班數'!$A$6:$B$65,2,0),IF(COUNT(E375:I375)=3,VLOOKUP(E375,'附件一之1-開班數'!$A$6:$B$65,2,0)&amp;"、"&amp;VLOOKUP(F375,'附件一之1-開班數'!$A$6:$B$65,2,0)&amp;"、"&amp;VLOOKUP(G375,'附件一之1-開班數'!$A$6:$B$65,2,0),IF(COUNT(E375:I375)=4,VLOOKUP(E375,'附件一之1-開班數'!$A$6:$B$65,2,0)&amp;"、"&amp;VLOOKUP(F375,'附件一之1-開班數'!$A$6:$B$65,2,0)&amp;"、"&amp;VLOOKUP(G375,'附件一之1-開班數'!$A$6:$B$65,2,0)&amp;"、"&amp;VLOOKUP(H375,'附件一之1-開班數'!$A$6:$B$65,2,0),IF(COUNT(E375:I375)=5,VLOOKUP(E375,'附件一之1-開班數'!$A$6:$B$65,2,0)&amp;"、"&amp;VLOOKUP(F375,'附件一之1-開班數'!$A$6:$B$65,2,0)&amp;"、"&amp;VLOOKUP(G375,'附件一之1-開班數'!$A$6:$B$65,2,0)&amp;"、"&amp;VLOOKUP(H375,'附件一之1-開班數'!$A$6:$B$65,2,0)&amp;"、"&amp;VLOOKUP(I375,'附件一之1-開班數'!$A$6:$B$65,2,0),IF(D375="","","學生無班級"))))))),"有班級不存在,或跳格輸入")</f>
        <v/>
      </c>
      <c r="K375" s="16"/>
      <c r="L375" s="16"/>
      <c r="M375" s="16"/>
      <c r="N375" s="16"/>
      <c r="O375" s="16"/>
      <c r="P375" s="16"/>
      <c r="Q375" s="16"/>
      <c r="R375" s="16"/>
      <c r="S375" s="145">
        <f t="shared" si="33"/>
        <v>1</v>
      </c>
      <c r="T375" s="145">
        <f t="shared" si="34"/>
        <v>1</v>
      </c>
      <c r="U375" s="10">
        <f t="shared" si="32"/>
        <v>1</v>
      </c>
      <c r="V375" s="10">
        <f t="shared" si="35"/>
        <v>1</v>
      </c>
      <c r="W375" s="10">
        <f t="shared" si="36"/>
        <v>3</v>
      </c>
    </row>
    <row r="376" spans="1:23">
      <c r="A376" s="149" t="str">
        <f t="shared" si="31"/>
        <v/>
      </c>
      <c r="B376" s="16"/>
      <c r="C376" s="16"/>
      <c r="D376" s="16"/>
      <c r="E376" s="16"/>
      <c r="F376" s="16"/>
      <c r="G376" s="16"/>
      <c r="H376" s="16"/>
      <c r="I376" s="16"/>
      <c r="J376" s="150" t="str">
        <f>IFERROR(IF(COUNTIF(E376:I376,E376)+COUNTIF(E376:I376,F376)+COUNTIF(E376:I376,G376)+COUNTIF(E376:I376,H376)+COUNTIF(E376:I376,I376)-COUNT(E376:I376)&lt;&gt;0,"學生班級重複",IF(COUNT(E376:I376)=1,VLOOKUP(E376,'附件一之1-開班數'!$A$6:$B$65,2,0),IF(COUNT(E376:I376)=2,VLOOKUP(E376,'附件一之1-開班數'!$A$6:$B$65,2,0)&amp;"、"&amp;VLOOKUP(F376,'附件一之1-開班數'!$A$6:$B$65,2,0),IF(COUNT(E376:I376)=3,VLOOKUP(E376,'附件一之1-開班數'!$A$6:$B$65,2,0)&amp;"、"&amp;VLOOKUP(F376,'附件一之1-開班數'!$A$6:$B$65,2,0)&amp;"、"&amp;VLOOKUP(G376,'附件一之1-開班數'!$A$6:$B$65,2,0),IF(COUNT(E376:I376)=4,VLOOKUP(E376,'附件一之1-開班數'!$A$6:$B$65,2,0)&amp;"、"&amp;VLOOKUP(F376,'附件一之1-開班數'!$A$6:$B$65,2,0)&amp;"、"&amp;VLOOKUP(G376,'附件一之1-開班數'!$A$6:$B$65,2,0)&amp;"、"&amp;VLOOKUP(H376,'附件一之1-開班數'!$A$6:$B$65,2,0),IF(COUNT(E376:I376)=5,VLOOKUP(E376,'附件一之1-開班數'!$A$6:$B$65,2,0)&amp;"、"&amp;VLOOKUP(F376,'附件一之1-開班數'!$A$6:$B$65,2,0)&amp;"、"&amp;VLOOKUP(G376,'附件一之1-開班數'!$A$6:$B$65,2,0)&amp;"、"&amp;VLOOKUP(H376,'附件一之1-開班數'!$A$6:$B$65,2,0)&amp;"、"&amp;VLOOKUP(I376,'附件一之1-開班數'!$A$6:$B$65,2,0),IF(D376="","","學生無班級"))))))),"有班級不存在,或跳格輸入")</f>
        <v/>
      </c>
      <c r="K376" s="16"/>
      <c r="L376" s="16"/>
      <c r="M376" s="16"/>
      <c r="N376" s="16"/>
      <c r="O376" s="16"/>
      <c r="P376" s="16"/>
      <c r="Q376" s="16"/>
      <c r="R376" s="16"/>
      <c r="S376" s="145">
        <f t="shared" si="33"/>
        <v>1</v>
      </c>
      <c r="T376" s="145">
        <f t="shared" si="34"/>
        <v>1</v>
      </c>
      <c r="U376" s="10">
        <f t="shared" si="32"/>
        <v>1</v>
      </c>
      <c r="V376" s="10">
        <f t="shared" si="35"/>
        <v>1</v>
      </c>
      <c r="W376" s="10">
        <f t="shared" si="36"/>
        <v>3</v>
      </c>
    </row>
    <row r="377" spans="1:23">
      <c r="A377" s="149" t="str">
        <f t="shared" si="31"/>
        <v/>
      </c>
      <c r="B377" s="16"/>
      <c r="C377" s="16"/>
      <c r="D377" s="16"/>
      <c r="E377" s="16"/>
      <c r="F377" s="16"/>
      <c r="G377" s="16"/>
      <c r="H377" s="16"/>
      <c r="I377" s="16"/>
      <c r="J377" s="150" t="str">
        <f>IFERROR(IF(COUNTIF(E377:I377,E377)+COUNTIF(E377:I377,F377)+COUNTIF(E377:I377,G377)+COUNTIF(E377:I377,H377)+COUNTIF(E377:I377,I377)-COUNT(E377:I377)&lt;&gt;0,"學生班級重複",IF(COUNT(E377:I377)=1,VLOOKUP(E377,'附件一之1-開班數'!$A$6:$B$65,2,0),IF(COUNT(E377:I377)=2,VLOOKUP(E377,'附件一之1-開班數'!$A$6:$B$65,2,0)&amp;"、"&amp;VLOOKUP(F377,'附件一之1-開班數'!$A$6:$B$65,2,0),IF(COUNT(E377:I377)=3,VLOOKUP(E377,'附件一之1-開班數'!$A$6:$B$65,2,0)&amp;"、"&amp;VLOOKUP(F377,'附件一之1-開班數'!$A$6:$B$65,2,0)&amp;"、"&amp;VLOOKUP(G377,'附件一之1-開班數'!$A$6:$B$65,2,0),IF(COUNT(E377:I377)=4,VLOOKUP(E377,'附件一之1-開班數'!$A$6:$B$65,2,0)&amp;"、"&amp;VLOOKUP(F377,'附件一之1-開班數'!$A$6:$B$65,2,0)&amp;"、"&amp;VLOOKUP(G377,'附件一之1-開班數'!$A$6:$B$65,2,0)&amp;"、"&amp;VLOOKUP(H377,'附件一之1-開班數'!$A$6:$B$65,2,0),IF(COUNT(E377:I377)=5,VLOOKUP(E377,'附件一之1-開班數'!$A$6:$B$65,2,0)&amp;"、"&amp;VLOOKUP(F377,'附件一之1-開班數'!$A$6:$B$65,2,0)&amp;"、"&amp;VLOOKUP(G377,'附件一之1-開班數'!$A$6:$B$65,2,0)&amp;"、"&amp;VLOOKUP(H377,'附件一之1-開班數'!$A$6:$B$65,2,0)&amp;"、"&amp;VLOOKUP(I377,'附件一之1-開班數'!$A$6:$B$65,2,0),IF(D377="","","學生無班級"))))))),"有班級不存在,或跳格輸入")</f>
        <v/>
      </c>
      <c r="K377" s="16"/>
      <c r="L377" s="16"/>
      <c r="M377" s="16"/>
      <c r="N377" s="16"/>
      <c r="O377" s="16"/>
      <c r="P377" s="16"/>
      <c r="Q377" s="16"/>
      <c r="R377" s="16"/>
      <c r="S377" s="145">
        <f t="shared" si="33"/>
        <v>1</v>
      </c>
      <c r="T377" s="145">
        <f t="shared" si="34"/>
        <v>1</v>
      </c>
      <c r="U377" s="10">
        <f t="shared" si="32"/>
        <v>1</v>
      </c>
      <c r="V377" s="10">
        <f t="shared" si="35"/>
        <v>1</v>
      </c>
      <c r="W377" s="10">
        <f t="shared" si="36"/>
        <v>3</v>
      </c>
    </row>
    <row r="378" spans="1:23">
      <c r="A378" s="149" t="str">
        <f t="shared" si="31"/>
        <v/>
      </c>
      <c r="B378" s="16"/>
      <c r="C378" s="16"/>
      <c r="D378" s="16"/>
      <c r="E378" s="16"/>
      <c r="F378" s="16"/>
      <c r="G378" s="16"/>
      <c r="H378" s="16"/>
      <c r="I378" s="16"/>
      <c r="J378" s="150" t="str">
        <f>IFERROR(IF(COUNTIF(E378:I378,E378)+COUNTIF(E378:I378,F378)+COUNTIF(E378:I378,G378)+COUNTIF(E378:I378,H378)+COUNTIF(E378:I378,I378)-COUNT(E378:I378)&lt;&gt;0,"學生班級重複",IF(COUNT(E378:I378)=1,VLOOKUP(E378,'附件一之1-開班數'!$A$6:$B$65,2,0),IF(COUNT(E378:I378)=2,VLOOKUP(E378,'附件一之1-開班數'!$A$6:$B$65,2,0)&amp;"、"&amp;VLOOKUP(F378,'附件一之1-開班數'!$A$6:$B$65,2,0),IF(COUNT(E378:I378)=3,VLOOKUP(E378,'附件一之1-開班數'!$A$6:$B$65,2,0)&amp;"、"&amp;VLOOKUP(F378,'附件一之1-開班數'!$A$6:$B$65,2,0)&amp;"、"&amp;VLOOKUP(G378,'附件一之1-開班數'!$A$6:$B$65,2,0),IF(COUNT(E378:I378)=4,VLOOKUP(E378,'附件一之1-開班數'!$A$6:$B$65,2,0)&amp;"、"&amp;VLOOKUP(F378,'附件一之1-開班數'!$A$6:$B$65,2,0)&amp;"、"&amp;VLOOKUP(G378,'附件一之1-開班數'!$A$6:$B$65,2,0)&amp;"、"&amp;VLOOKUP(H378,'附件一之1-開班數'!$A$6:$B$65,2,0),IF(COUNT(E378:I378)=5,VLOOKUP(E378,'附件一之1-開班數'!$A$6:$B$65,2,0)&amp;"、"&amp;VLOOKUP(F378,'附件一之1-開班數'!$A$6:$B$65,2,0)&amp;"、"&amp;VLOOKUP(G378,'附件一之1-開班數'!$A$6:$B$65,2,0)&amp;"、"&amp;VLOOKUP(H378,'附件一之1-開班數'!$A$6:$B$65,2,0)&amp;"、"&amp;VLOOKUP(I378,'附件一之1-開班數'!$A$6:$B$65,2,0),IF(D378="","","學生無班級"))))))),"有班級不存在,或跳格輸入")</f>
        <v/>
      </c>
      <c r="K378" s="16"/>
      <c r="L378" s="16"/>
      <c r="M378" s="16"/>
      <c r="N378" s="16"/>
      <c r="O378" s="16"/>
      <c r="P378" s="16"/>
      <c r="Q378" s="16"/>
      <c r="R378" s="16"/>
      <c r="S378" s="145">
        <f t="shared" si="33"/>
        <v>1</v>
      </c>
      <c r="T378" s="145">
        <f t="shared" si="34"/>
        <v>1</v>
      </c>
      <c r="U378" s="10">
        <f t="shared" si="32"/>
        <v>1</v>
      </c>
      <c r="V378" s="10">
        <f t="shared" si="35"/>
        <v>1</v>
      </c>
      <c r="W378" s="10">
        <f t="shared" si="36"/>
        <v>3</v>
      </c>
    </row>
    <row r="379" spans="1:23">
      <c r="A379" s="149" t="str">
        <f t="shared" si="31"/>
        <v/>
      </c>
      <c r="B379" s="16"/>
      <c r="C379" s="16"/>
      <c r="D379" s="16"/>
      <c r="E379" s="16"/>
      <c r="F379" s="16"/>
      <c r="G379" s="16"/>
      <c r="H379" s="16"/>
      <c r="I379" s="16"/>
      <c r="J379" s="150" t="str">
        <f>IFERROR(IF(COUNTIF(E379:I379,E379)+COUNTIF(E379:I379,F379)+COUNTIF(E379:I379,G379)+COUNTIF(E379:I379,H379)+COUNTIF(E379:I379,I379)-COUNT(E379:I379)&lt;&gt;0,"學生班級重複",IF(COUNT(E379:I379)=1,VLOOKUP(E379,'附件一之1-開班數'!$A$6:$B$65,2,0),IF(COUNT(E379:I379)=2,VLOOKUP(E379,'附件一之1-開班數'!$A$6:$B$65,2,0)&amp;"、"&amp;VLOOKUP(F379,'附件一之1-開班數'!$A$6:$B$65,2,0),IF(COUNT(E379:I379)=3,VLOOKUP(E379,'附件一之1-開班數'!$A$6:$B$65,2,0)&amp;"、"&amp;VLOOKUP(F379,'附件一之1-開班數'!$A$6:$B$65,2,0)&amp;"、"&amp;VLOOKUP(G379,'附件一之1-開班數'!$A$6:$B$65,2,0),IF(COUNT(E379:I379)=4,VLOOKUP(E379,'附件一之1-開班數'!$A$6:$B$65,2,0)&amp;"、"&amp;VLOOKUP(F379,'附件一之1-開班數'!$A$6:$B$65,2,0)&amp;"、"&amp;VLOOKUP(G379,'附件一之1-開班數'!$A$6:$B$65,2,0)&amp;"、"&amp;VLOOKUP(H379,'附件一之1-開班數'!$A$6:$B$65,2,0),IF(COUNT(E379:I379)=5,VLOOKUP(E379,'附件一之1-開班數'!$A$6:$B$65,2,0)&amp;"、"&amp;VLOOKUP(F379,'附件一之1-開班數'!$A$6:$B$65,2,0)&amp;"、"&amp;VLOOKUP(G379,'附件一之1-開班數'!$A$6:$B$65,2,0)&amp;"、"&amp;VLOOKUP(H379,'附件一之1-開班數'!$A$6:$B$65,2,0)&amp;"、"&amp;VLOOKUP(I379,'附件一之1-開班數'!$A$6:$B$65,2,0),IF(D379="","","學生無班級"))))))),"有班級不存在,或跳格輸入")</f>
        <v/>
      </c>
      <c r="K379" s="16"/>
      <c r="L379" s="16"/>
      <c r="M379" s="16"/>
      <c r="N379" s="16"/>
      <c r="O379" s="16"/>
      <c r="P379" s="16"/>
      <c r="Q379" s="16"/>
      <c r="R379" s="16"/>
      <c r="S379" s="145">
        <f t="shared" si="33"/>
        <v>1</v>
      </c>
      <c r="T379" s="145">
        <f t="shared" si="34"/>
        <v>1</v>
      </c>
      <c r="U379" s="10">
        <f t="shared" si="32"/>
        <v>1</v>
      </c>
      <c r="V379" s="10">
        <f t="shared" si="35"/>
        <v>1</v>
      </c>
      <c r="W379" s="10">
        <f t="shared" si="36"/>
        <v>3</v>
      </c>
    </row>
    <row r="380" spans="1:23">
      <c r="A380" s="149" t="str">
        <f t="shared" si="31"/>
        <v/>
      </c>
      <c r="B380" s="16"/>
      <c r="C380" s="16"/>
      <c r="D380" s="16"/>
      <c r="E380" s="16"/>
      <c r="F380" s="16"/>
      <c r="G380" s="16"/>
      <c r="H380" s="16"/>
      <c r="I380" s="16"/>
      <c r="J380" s="150" t="str">
        <f>IFERROR(IF(COUNTIF(E380:I380,E380)+COUNTIF(E380:I380,F380)+COUNTIF(E380:I380,G380)+COUNTIF(E380:I380,H380)+COUNTIF(E380:I380,I380)-COUNT(E380:I380)&lt;&gt;0,"學生班級重複",IF(COUNT(E380:I380)=1,VLOOKUP(E380,'附件一之1-開班數'!$A$6:$B$65,2,0),IF(COUNT(E380:I380)=2,VLOOKUP(E380,'附件一之1-開班數'!$A$6:$B$65,2,0)&amp;"、"&amp;VLOOKUP(F380,'附件一之1-開班數'!$A$6:$B$65,2,0),IF(COUNT(E380:I380)=3,VLOOKUP(E380,'附件一之1-開班數'!$A$6:$B$65,2,0)&amp;"、"&amp;VLOOKUP(F380,'附件一之1-開班數'!$A$6:$B$65,2,0)&amp;"、"&amp;VLOOKUP(G380,'附件一之1-開班數'!$A$6:$B$65,2,0),IF(COUNT(E380:I380)=4,VLOOKUP(E380,'附件一之1-開班數'!$A$6:$B$65,2,0)&amp;"、"&amp;VLOOKUP(F380,'附件一之1-開班數'!$A$6:$B$65,2,0)&amp;"、"&amp;VLOOKUP(G380,'附件一之1-開班數'!$A$6:$B$65,2,0)&amp;"、"&amp;VLOOKUP(H380,'附件一之1-開班數'!$A$6:$B$65,2,0),IF(COUNT(E380:I380)=5,VLOOKUP(E380,'附件一之1-開班數'!$A$6:$B$65,2,0)&amp;"、"&amp;VLOOKUP(F380,'附件一之1-開班數'!$A$6:$B$65,2,0)&amp;"、"&amp;VLOOKUP(G380,'附件一之1-開班數'!$A$6:$B$65,2,0)&amp;"、"&amp;VLOOKUP(H380,'附件一之1-開班數'!$A$6:$B$65,2,0)&amp;"、"&amp;VLOOKUP(I380,'附件一之1-開班數'!$A$6:$B$65,2,0),IF(D380="","","學生無班級"))))))),"有班級不存在,或跳格輸入")</f>
        <v/>
      </c>
      <c r="K380" s="16"/>
      <c r="L380" s="16"/>
      <c r="M380" s="16"/>
      <c r="N380" s="16"/>
      <c r="O380" s="16"/>
      <c r="P380" s="16"/>
      <c r="Q380" s="16"/>
      <c r="R380" s="16"/>
      <c r="S380" s="145">
        <f t="shared" si="33"/>
        <v>1</v>
      </c>
      <c r="T380" s="145">
        <f t="shared" si="34"/>
        <v>1</v>
      </c>
      <c r="U380" s="10">
        <f t="shared" si="32"/>
        <v>1</v>
      </c>
      <c r="V380" s="10">
        <f t="shared" si="35"/>
        <v>1</v>
      </c>
      <c r="W380" s="10">
        <f t="shared" si="36"/>
        <v>3</v>
      </c>
    </row>
    <row r="381" spans="1:23">
      <c r="A381" s="149" t="str">
        <f t="shared" si="31"/>
        <v/>
      </c>
      <c r="B381" s="16"/>
      <c r="C381" s="16"/>
      <c r="D381" s="16"/>
      <c r="E381" s="16"/>
      <c r="F381" s="16"/>
      <c r="G381" s="16"/>
      <c r="H381" s="16"/>
      <c r="I381" s="16"/>
      <c r="J381" s="150" t="str">
        <f>IFERROR(IF(COUNTIF(E381:I381,E381)+COUNTIF(E381:I381,F381)+COUNTIF(E381:I381,G381)+COUNTIF(E381:I381,H381)+COUNTIF(E381:I381,I381)-COUNT(E381:I381)&lt;&gt;0,"學生班級重複",IF(COUNT(E381:I381)=1,VLOOKUP(E381,'附件一之1-開班數'!$A$6:$B$65,2,0),IF(COUNT(E381:I381)=2,VLOOKUP(E381,'附件一之1-開班數'!$A$6:$B$65,2,0)&amp;"、"&amp;VLOOKUP(F381,'附件一之1-開班數'!$A$6:$B$65,2,0),IF(COUNT(E381:I381)=3,VLOOKUP(E381,'附件一之1-開班數'!$A$6:$B$65,2,0)&amp;"、"&amp;VLOOKUP(F381,'附件一之1-開班數'!$A$6:$B$65,2,0)&amp;"、"&amp;VLOOKUP(G381,'附件一之1-開班數'!$A$6:$B$65,2,0),IF(COUNT(E381:I381)=4,VLOOKUP(E381,'附件一之1-開班數'!$A$6:$B$65,2,0)&amp;"、"&amp;VLOOKUP(F381,'附件一之1-開班數'!$A$6:$B$65,2,0)&amp;"、"&amp;VLOOKUP(G381,'附件一之1-開班數'!$A$6:$B$65,2,0)&amp;"、"&amp;VLOOKUP(H381,'附件一之1-開班數'!$A$6:$B$65,2,0),IF(COUNT(E381:I381)=5,VLOOKUP(E381,'附件一之1-開班數'!$A$6:$B$65,2,0)&amp;"、"&amp;VLOOKUP(F381,'附件一之1-開班數'!$A$6:$B$65,2,0)&amp;"、"&amp;VLOOKUP(G381,'附件一之1-開班數'!$A$6:$B$65,2,0)&amp;"、"&amp;VLOOKUP(H381,'附件一之1-開班數'!$A$6:$B$65,2,0)&amp;"、"&amp;VLOOKUP(I381,'附件一之1-開班數'!$A$6:$B$65,2,0),IF(D381="","","學生無班級"))))))),"有班級不存在,或跳格輸入")</f>
        <v/>
      </c>
      <c r="K381" s="16"/>
      <c r="L381" s="16"/>
      <c r="M381" s="16"/>
      <c r="N381" s="16"/>
      <c r="O381" s="16"/>
      <c r="P381" s="16"/>
      <c r="Q381" s="16"/>
      <c r="R381" s="16"/>
      <c r="S381" s="145">
        <f t="shared" si="33"/>
        <v>1</v>
      </c>
      <c r="T381" s="145">
        <f t="shared" si="34"/>
        <v>1</v>
      </c>
      <c r="U381" s="10">
        <f t="shared" si="32"/>
        <v>1</v>
      </c>
      <c r="V381" s="10">
        <f t="shared" si="35"/>
        <v>1</v>
      </c>
      <c r="W381" s="10">
        <f t="shared" si="36"/>
        <v>3</v>
      </c>
    </row>
    <row r="382" spans="1:23">
      <c r="A382" s="149" t="str">
        <f t="shared" si="31"/>
        <v/>
      </c>
      <c r="B382" s="16"/>
      <c r="C382" s="16"/>
      <c r="D382" s="16"/>
      <c r="E382" s="16"/>
      <c r="F382" s="16"/>
      <c r="G382" s="16"/>
      <c r="H382" s="16"/>
      <c r="I382" s="16"/>
      <c r="J382" s="150" t="str">
        <f>IFERROR(IF(COUNTIF(E382:I382,E382)+COUNTIF(E382:I382,F382)+COUNTIF(E382:I382,G382)+COUNTIF(E382:I382,H382)+COUNTIF(E382:I382,I382)-COUNT(E382:I382)&lt;&gt;0,"學生班級重複",IF(COUNT(E382:I382)=1,VLOOKUP(E382,'附件一之1-開班數'!$A$6:$B$65,2,0),IF(COUNT(E382:I382)=2,VLOOKUP(E382,'附件一之1-開班數'!$A$6:$B$65,2,0)&amp;"、"&amp;VLOOKUP(F382,'附件一之1-開班數'!$A$6:$B$65,2,0),IF(COUNT(E382:I382)=3,VLOOKUP(E382,'附件一之1-開班數'!$A$6:$B$65,2,0)&amp;"、"&amp;VLOOKUP(F382,'附件一之1-開班數'!$A$6:$B$65,2,0)&amp;"、"&amp;VLOOKUP(G382,'附件一之1-開班數'!$A$6:$B$65,2,0),IF(COUNT(E382:I382)=4,VLOOKUP(E382,'附件一之1-開班數'!$A$6:$B$65,2,0)&amp;"、"&amp;VLOOKUP(F382,'附件一之1-開班數'!$A$6:$B$65,2,0)&amp;"、"&amp;VLOOKUP(G382,'附件一之1-開班數'!$A$6:$B$65,2,0)&amp;"、"&amp;VLOOKUP(H382,'附件一之1-開班數'!$A$6:$B$65,2,0),IF(COUNT(E382:I382)=5,VLOOKUP(E382,'附件一之1-開班數'!$A$6:$B$65,2,0)&amp;"、"&amp;VLOOKUP(F382,'附件一之1-開班數'!$A$6:$B$65,2,0)&amp;"、"&amp;VLOOKUP(G382,'附件一之1-開班數'!$A$6:$B$65,2,0)&amp;"、"&amp;VLOOKUP(H382,'附件一之1-開班數'!$A$6:$B$65,2,0)&amp;"、"&amp;VLOOKUP(I382,'附件一之1-開班數'!$A$6:$B$65,2,0),IF(D382="","","學生無班級"))))))),"有班級不存在,或跳格輸入")</f>
        <v/>
      </c>
      <c r="K382" s="16"/>
      <c r="L382" s="16"/>
      <c r="M382" s="16"/>
      <c r="N382" s="16"/>
      <c r="O382" s="16"/>
      <c r="P382" s="16"/>
      <c r="Q382" s="16"/>
      <c r="R382" s="16"/>
      <c r="S382" s="145">
        <f t="shared" si="33"/>
        <v>1</v>
      </c>
      <c r="T382" s="145">
        <f t="shared" si="34"/>
        <v>1</v>
      </c>
      <c r="U382" s="10">
        <f t="shared" si="32"/>
        <v>1</v>
      </c>
      <c r="V382" s="10">
        <f t="shared" si="35"/>
        <v>1</v>
      </c>
      <c r="W382" s="10">
        <f t="shared" si="36"/>
        <v>3</v>
      </c>
    </row>
    <row r="383" spans="1:23">
      <c r="A383" s="149" t="str">
        <f t="shared" si="31"/>
        <v/>
      </c>
      <c r="B383" s="16"/>
      <c r="C383" s="16"/>
      <c r="D383" s="16"/>
      <c r="E383" s="16"/>
      <c r="F383" s="16"/>
      <c r="G383" s="16"/>
      <c r="H383" s="16"/>
      <c r="I383" s="16"/>
      <c r="J383" s="150" t="str">
        <f>IFERROR(IF(COUNTIF(E383:I383,E383)+COUNTIF(E383:I383,F383)+COUNTIF(E383:I383,G383)+COUNTIF(E383:I383,H383)+COUNTIF(E383:I383,I383)-COUNT(E383:I383)&lt;&gt;0,"學生班級重複",IF(COUNT(E383:I383)=1,VLOOKUP(E383,'附件一之1-開班數'!$A$6:$B$65,2,0),IF(COUNT(E383:I383)=2,VLOOKUP(E383,'附件一之1-開班數'!$A$6:$B$65,2,0)&amp;"、"&amp;VLOOKUP(F383,'附件一之1-開班數'!$A$6:$B$65,2,0),IF(COUNT(E383:I383)=3,VLOOKUP(E383,'附件一之1-開班數'!$A$6:$B$65,2,0)&amp;"、"&amp;VLOOKUP(F383,'附件一之1-開班數'!$A$6:$B$65,2,0)&amp;"、"&amp;VLOOKUP(G383,'附件一之1-開班數'!$A$6:$B$65,2,0),IF(COUNT(E383:I383)=4,VLOOKUP(E383,'附件一之1-開班數'!$A$6:$B$65,2,0)&amp;"、"&amp;VLOOKUP(F383,'附件一之1-開班數'!$A$6:$B$65,2,0)&amp;"、"&amp;VLOOKUP(G383,'附件一之1-開班數'!$A$6:$B$65,2,0)&amp;"、"&amp;VLOOKUP(H383,'附件一之1-開班數'!$A$6:$B$65,2,0),IF(COUNT(E383:I383)=5,VLOOKUP(E383,'附件一之1-開班數'!$A$6:$B$65,2,0)&amp;"、"&amp;VLOOKUP(F383,'附件一之1-開班數'!$A$6:$B$65,2,0)&amp;"、"&amp;VLOOKUP(G383,'附件一之1-開班數'!$A$6:$B$65,2,0)&amp;"、"&amp;VLOOKUP(H383,'附件一之1-開班數'!$A$6:$B$65,2,0)&amp;"、"&amp;VLOOKUP(I383,'附件一之1-開班數'!$A$6:$B$65,2,0),IF(D383="","","學生無班級"))))))),"有班級不存在,或跳格輸入")</f>
        <v/>
      </c>
      <c r="K383" s="16"/>
      <c r="L383" s="16"/>
      <c r="M383" s="16"/>
      <c r="N383" s="16"/>
      <c r="O383" s="16"/>
      <c r="P383" s="16"/>
      <c r="Q383" s="16"/>
      <c r="R383" s="16"/>
      <c r="S383" s="145">
        <f t="shared" si="33"/>
        <v>1</v>
      </c>
      <c r="T383" s="145">
        <f t="shared" si="34"/>
        <v>1</v>
      </c>
      <c r="U383" s="10">
        <f t="shared" si="32"/>
        <v>1</v>
      </c>
      <c r="V383" s="10">
        <f t="shared" si="35"/>
        <v>1</v>
      </c>
      <c r="W383" s="10">
        <f t="shared" si="36"/>
        <v>3</v>
      </c>
    </row>
    <row r="384" spans="1:23">
      <c r="A384" s="149" t="str">
        <f t="shared" si="31"/>
        <v/>
      </c>
      <c r="B384" s="16"/>
      <c r="C384" s="16"/>
      <c r="D384" s="16"/>
      <c r="E384" s="16"/>
      <c r="F384" s="16"/>
      <c r="G384" s="16"/>
      <c r="H384" s="16"/>
      <c r="I384" s="16"/>
      <c r="J384" s="150" t="str">
        <f>IFERROR(IF(COUNTIF(E384:I384,E384)+COUNTIF(E384:I384,F384)+COUNTIF(E384:I384,G384)+COUNTIF(E384:I384,H384)+COUNTIF(E384:I384,I384)-COUNT(E384:I384)&lt;&gt;0,"學生班級重複",IF(COUNT(E384:I384)=1,VLOOKUP(E384,'附件一之1-開班數'!$A$6:$B$65,2,0),IF(COUNT(E384:I384)=2,VLOOKUP(E384,'附件一之1-開班數'!$A$6:$B$65,2,0)&amp;"、"&amp;VLOOKUP(F384,'附件一之1-開班數'!$A$6:$B$65,2,0),IF(COUNT(E384:I384)=3,VLOOKUP(E384,'附件一之1-開班數'!$A$6:$B$65,2,0)&amp;"、"&amp;VLOOKUP(F384,'附件一之1-開班數'!$A$6:$B$65,2,0)&amp;"、"&amp;VLOOKUP(G384,'附件一之1-開班數'!$A$6:$B$65,2,0),IF(COUNT(E384:I384)=4,VLOOKUP(E384,'附件一之1-開班數'!$A$6:$B$65,2,0)&amp;"、"&amp;VLOOKUP(F384,'附件一之1-開班數'!$A$6:$B$65,2,0)&amp;"、"&amp;VLOOKUP(G384,'附件一之1-開班數'!$A$6:$B$65,2,0)&amp;"、"&amp;VLOOKUP(H384,'附件一之1-開班數'!$A$6:$B$65,2,0),IF(COUNT(E384:I384)=5,VLOOKUP(E384,'附件一之1-開班數'!$A$6:$B$65,2,0)&amp;"、"&amp;VLOOKUP(F384,'附件一之1-開班數'!$A$6:$B$65,2,0)&amp;"、"&amp;VLOOKUP(G384,'附件一之1-開班數'!$A$6:$B$65,2,0)&amp;"、"&amp;VLOOKUP(H384,'附件一之1-開班數'!$A$6:$B$65,2,0)&amp;"、"&amp;VLOOKUP(I384,'附件一之1-開班數'!$A$6:$B$65,2,0),IF(D384="","","學生無班級"))))))),"有班級不存在,或跳格輸入")</f>
        <v/>
      </c>
      <c r="K384" s="16"/>
      <c r="L384" s="16"/>
      <c r="M384" s="16"/>
      <c r="N384" s="16"/>
      <c r="O384" s="16"/>
      <c r="P384" s="16"/>
      <c r="Q384" s="16"/>
      <c r="R384" s="16"/>
      <c r="S384" s="145">
        <f t="shared" si="33"/>
        <v>1</v>
      </c>
      <c r="T384" s="145">
        <f t="shared" si="34"/>
        <v>1</v>
      </c>
      <c r="U384" s="10">
        <f t="shared" si="32"/>
        <v>1</v>
      </c>
      <c r="V384" s="10">
        <f t="shared" si="35"/>
        <v>1</v>
      </c>
      <c r="W384" s="10">
        <f t="shared" si="36"/>
        <v>3</v>
      </c>
    </row>
    <row r="385" spans="1:23">
      <c r="A385" s="149" t="str">
        <f t="shared" si="31"/>
        <v/>
      </c>
      <c r="B385" s="16"/>
      <c r="C385" s="16"/>
      <c r="D385" s="16"/>
      <c r="E385" s="16"/>
      <c r="F385" s="16"/>
      <c r="G385" s="16"/>
      <c r="H385" s="16"/>
      <c r="I385" s="16"/>
      <c r="J385" s="150" t="str">
        <f>IFERROR(IF(COUNTIF(E385:I385,E385)+COUNTIF(E385:I385,F385)+COUNTIF(E385:I385,G385)+COUNTIF(E385:I385,H385)+COUNTIF(E385:I385,I385)-COUNT(E385:I385)&lt;&gt;0,"學生班級重複",IF(COUNT(E385:I385)=1,VLOOKUP(E385,'附件一之1-開班數'!$A$6:$B$65,2,0),IF(COUNT(E385:I385)=2,VLOOKUP(E385,'附件一之1-開班數'!$A$6:$B$65,2,0)&amp;"、"&amp;VLOOKUP(F385,'附件一之1-開班數'!$A$6:$B$65,2,0),IF(COUNT(E385:I385)=3,VLOOKUP(E385,'附件一之1-開班數'!$A$6:$B$65,2,0)&amp;"、"&amp;VLOOKUP(F385,'附件一之1-開班數'!$A$6:$B$65,2,0)&amp;"、"&amp;VLOOKUP(G385,'附件一之1-開班數'!$A$6:$B$65,2,0),IF(COUNT(E385:I385)=4,VLOOKUP(E385,'附件一之1-開班數'!$A$6:$B$65,2,0)&amp;"、"&amp;VLOOKUP(F385,'附件一之1-開班數'!$A$6:$B$65,2,0)&amp;"、"&amp;VLOOKUP(G385,'附件一之1-開班數'!$A$6:$B$65,2,0)&amp;"、"&amp;VLOOKUP(H385,'附件一之1-開班數'!$A$6:$B$65,2,0),IF(COUNT(E385:I385)=5,VLOOKUP(E385,'附件一之1-開班數'!$A$6:$B$65,2,0)&amp;"、"&amp;VLOOKUP(F385,'附件一之1-開班數'!$A$6:$B$65,2,0)&amp;"、"&amp;VLOOKUP(G385,'附件一之1-開班數'!$A$6:$B$65,2,0)&amp;"、"&amp;VLOOKUP(H385,'附件一之1-開班數'!$A$6:$B$65,2,0)&amp;"、"&amp;VLOOKUP(I385,'附件一之1-開班數'!$A$6:$B$65,2,0),IF(D385="","","學生無班級"))))))),"有班級不存在,或跳格輸入")</f>
        <v/>
      </c>
      <c r="K385" s="16"/>
      <c r="L385" s="16"/>
      <c r="M385" s="16"/>
      <c r="N385" s="16"/>
      <c r="O385" s="16"/>
      <c r="P385" s="16"/>
      <c r="Q385" s="16"/>
      <c r="R385" s="16"/>
      <c r="S385" s="145">
        <f t="shared" si="33"/>
        <v>1</v>
      </c>
      <c r="T385" s="145">
        <f t="shared" si="34"/>
        <v>1</v>
      </c>
      <c r="U385" s="10">
        <f t="shared" si="32"/>
        <v>1</v>
      </c>
      <c r="V385" s="10">
        <f t="shared" si="35"/>
        <v>1</v>
      </c>
      <c r="W385" s="10">
        <f t="shared" si="36"/>
        <v>3</v>
      </c>
    </row>
    <row r="386" spans="1:23">
      <c r="A386" s="149" t="str">
        <f t="shared" si="31"/>
        <v/>
      </c>
      <c r="B386" s="16"/>
      <c r="C386" s="16"/>
      <c r="D386" s="16"/>
      <c r="E386" s="16"/>
      <c r="F386" s="16"/>
      <c r="G386" s="16"/>
      <c r="H386" s="16"/>
      <c r="I386" s="16"/>
      <c r="J386" s="150" t="str">
        <f>IFERROR(IF(COUNTIF(E386:I386,E386)+COUNTIF(E386:I386,F386)+COUNTIF(E386:I386,G386)+COUNTIF(E386:I386,H386)+COUNTIF(E386:I386,I386)-COUNT(E386:I386)&lt;&gt;0,"學生班級重複",IF(COUNT(E386:I386)=1,VLOOKUP(E386,'附件一之1-開班數'!$A$6:$B$65,2,0),IF(COUNT(E386:I386)=2,VLOOKUP(E386,'附件一之1-開班數'!$A$6:$B$65,2,0)&amp;"、"&amp;VLOOKUP(F386,'附件一之1-開班數'!$A$6:$B$65,2,0),IF(COUNT(E386:I386)=3,VLOOKUP(E386,'附件一之1-開班數'!$A$6:$B$65,2,0)&amp;"、"&amp;VLOOKUP(F386,'附件一之1-開班數'!$A$6:$B$65,2,0)&amp;"、"&amp;VLOOKUP(G386,'附件一之1-開班數'!$A$6:$B$65,2,0),IF(COUNT(E386:I386)=4,VLOOKUP(E386,'附件一之1-開班數'!$A$6:$B$65,2,0)&amp;"、"&amp;VLOOKUP(F386,'附件一之1-開班數'!$A$6:$B$65,2,0)&amp;"、"&amp;VLOOKUP(G386,'附件一之1-開班數'!$A$6:$B$65,2,0)&amp;"、"&amp;VLOOKUP(H386,'附件一之1-開班數'!$A$6:$B$65,2,0),IF(COUNT(E386:I386)=5,VLOOKUP(E386,'附件一之1-開班數'!$A$6:$B$65,2,0)&amp;"、"&amp;VLOOKUP(F386,'附件一之1-開班數'!$A$6:$B$65,2,0)&amp;"、"&amp;VLOOKUP(G386,'附件一之1-開班數'!$A$6:$B$65,2,0)&amp;"、"&amp;VLOOKUP(H386,'附件一之1-開班數'!$A$6:$B$65,2,0)&amp;"、"&amp;VLOOKUP(I386,'附件一之1-開班數'!$A$6:$B$65,2,0),IF(D386="","","學生無班級"))))))),"有班級不存在,或跳格輸入")</f>
        <v/>
      </c>
      <c r="K386" s="16"/>
      <c r="L386" s="16"/>
      <c r="M386" s="16"/>
      <c r="N386" s="16"/>
      <c r="O386" s="16"/>
      <c r="P386" s="16"/>
      <c r="Q386" s="16"/>
      <c r="R386" s="16"/>
      <c r="S386" s="145">
        <f t="shared" si="33"/>
        <v>1</v>
      </c>
      <c r="T386" s="145">
        <f t="shared" si="34"/>
        <v>1</v>
      </c>
      <c r="U386" s="10">
        <f t="shared" si="32"/>
        <v>1</v>
      </c>
      <c r="V386" s="10">
        <f t="shared" si="35"/>
        <v>1</v>
      </c>
      <c r="W386" s="10">
        <f t="shared" si="36"/>
        <v>3</v>
      </c>
    </row>
    <row r="387" spans="1:23">
      <c r="A387" s="149" t="str">
        <f t="shared" si="31"/>
        <v/>
      </c>
      <c r="B387" s="16"/>
      <c r="C387" s="16"/>
      <c r="D387" s="16"/>
      <c r="E387" s="16"/>
      <c r="F387" s="16"/>
      <c r="G387" s="16"/>
      <c r="H387" s="16"/>
      <c r="I387" s="16"/>
      <c r="J387" s="150" t="str">
        <f>IFERROR(IF(COUNTIF(E387:I387,E387)+COUNTIF(E387:I387,F387)+COUNTIF(E387:I387,G387)+COUNTIF(E387:I387,H387)+COUNTIF(E387:I387,I387)-COUNT(E387:I387)&lt;&gt;0,"學生班級重複",IF(COUNT(E387:I387)=1,VLOOKUP(E387,'附件一之1-開班數'!$A$6:$B$65,2,0),IF(COUNT(E387:I387)=2,VLOOKUP(E387,'附件一之1-開班數'!$A$6:$B$65,2,0)&amp;"、"&amp;VLOOKUP(F387,'附件一之1-開班數'!$A$6:$B$65,2,0),IF(COUNT(E387:I387)=3,VLOOKUP(E387,'附件一之1-開班數'!$A$6:$B$65,2,0)&amp;"、"&amp;VLOOKUP(F387,'附件一之1-開班數'!$A$6:$B$65,2,0)&amp;"、"&amp;VLOOKUP(G387,'附件一之1-開班數'!$A$6:$B$65,2,0),IF(COUNT(E387:I387)=4,VLOOKUP(E387,'附件一之1-開班數'!$A$6:$B$65,2,0)&amp;"、"&amp;VLOOKUP(F387,'附件一之1-開班數'!$A$6:$B$65,2,0)&amp;"、"&amp;VLOOKUP(G387,'附件一之1-開班數'!$A$6:$B$65,2,0)&amp;"、"&amp;VLOOKUP(H387,'附件一之1-開班數'!$A$6:$B$65,2,0),IF(COUNT(E387:I387)=5,VLOOKUP(E387,'附件一之1-開班數'!$A$6:$B$65,2,0)&amp;"、"&amp;VLOOKUP(F387,'附件一之1-開班數'!$A$6:$B$65,2,0)&amp;"、"&amp;VLOOKUP(G387,'附件一之1-開班數'!$A$6:$B$65,2,0)&amp;"、"&amp;VLOOKUP(H387,'附件一之1-開班數'!$A$6:$B$65,2,0)&amp;"、"&amp;VLOOKUP(I387,'附件一之1-開班數'!$A$6:$B$65,2,0),IF(D387="","","學生無班級"))))))),"有班級不存在,或跳格輸入")</f>
        <v/>
      </c>
      <c r="K387" s="16"/>
      <c r="L387" s="16"/>
      <c r="M387" s="16"/>
      <c r="N387" s="16"/>
      <c r="O387" s="16"/>
      <c r="P387" s="16"/>
      <c r="Q387" s="16"/>
      <c r="R387" s="16"/>
      <c r="S387" s="145">
        <f t="shared" si="33"/>
        <v>1</v>
      </c>
      <c r="T387" s="145">
        <f t="shared" si="34"/>
        <v>1</v>
      </c>
      <c r="U387" s="10">
        <f t="shared" si="32"/>
        <v>1</v>
      </c>
      <c r="V387" s="10">
        <f t="shared" si="35"/>
        <v>1</v>
      </c>
      <c r="W387" s="10">
        <f t="shared" si="36"/>
        <v>3</v>
      </c>
    </row>
    <row r="388" spans="1:23">
      <c r="A388" s="149" t="str">
        <f t="shared" si="31"/>
        <v/>
      </c>
      <c r="B388" s="16"/>
      <c r="C388" s="16"/>
      <c r="D388" s="16"/>
      <c r="E388" s="16"/>
      <c r="F388" s="16"/>
      <c r="G388" s="16"/>
      <c r="H388" s="16"/>
      <c r="I388" s="16"/>
      <c r="J388" s="150" t="str">
        <f>IFERROR(IF(COUNTIF(E388:I388,E388)+COUNTIF(E388:I388,F388)+COUNTIF(E388:I388,G388)+COUNTIF(E388:I388,H388)+COUNTIF(E388:I388,I388)-COUNT(E388:I388)&lt;&gt;0,"學生班級重複",IF(COUNT(E388:I388)=1,VLOOKUP(E388,'附件一之1-開班數'!$A$6:$B$65,2,0),IF(COUNT(E388:I388)=2,VLOOKUP(E388,'附件一之1-開班數'!$A$6:$B$65,2,0)&amp;"、"&amp;VLOOKUP(F388,'附件一之1-開班數'!$A$6:$B$65,2,0),IF(COUNT(E388:I388)=3,VLOOKUP(E388,'附件一之1-開班數'!$A$6:$B$65,2,0)&amp;"、"&amp;VLOOKUP(F388,'附件一之1-開班數'!$A$6:$B$65,2,0)&amp;"、"&amp;VLOOKUP(G388,'附件一之1-開班數'!$A$6:$B$65,2,0),IF(COUNT(E388:I388)=4,VLOOKUP(E388,'附件一之1-開班數'!$A$6:$B$65,2,0)&amp;"、"&amp;VLOOKUP(F388,'附件一之1-開班數'!$A$6:$B$65,2,0)&amp;"、"&amp;VLOOKUP(G388,'附件一之1-開班數'!$A$6:$B$65,2,0)&amp;"、"&amp;VLOOKUP(H388,'附件一之1-開班數'!$A$6:$B$65,2,0),IF(COUNT(E388:I388)=5,VLOOKUP(E388,'附件一之1-開班數'!$A$6:$B$65,2,0)&amp;"、"&amp;VLOOKUP(F388,'附件一之1-開班數'!$A$6:$B$65,2,0)&amp;"、"&amp;VLOOKUP(G388,'附件一之1-開班數'!$A$6:$B$65,2,0)&amp;"、"&amp;VLOOKUP(H388,'附件一之1-開班數'!$A$6:$B$65,2,0)&amp;"、"&amp;VLOOKUP(I388,'附件一之1-開班數'!$A$6:$B$65,2,0),IF(D388="","","學生無班級"))))))),"有班級不存在,或跳格輸入")</f>
        <v/>
      </c>
      <c r="K388" s="16"/>
      <c r="L388" s="16"/>
      <c r="M388" s="16"/>
      <c r="N388" s="16"/>
      <c r="O388" s="16"/>
      <c r="P388" s="16"/>
      <c r="Q388" s="16"/>
      <c r="R388" s="16"/>
      <c r="S388" s="145">
        <f t="shared" si="33"/>
        <v>1</v>
      </c>
      <c r="T388" s="145">
        <f t="shared" si="34"/>
        <v>1</v>
      </c>
      <c r="U388" s="10">
        <f t="shared" si="32"/>
        <v>1</v>
      </c>
      <c r="V388" s="10">
        <f t="shared" si="35"/>
        <v>1</v>
      </c>
      <c r="W388" s="10">
        <f t="shared" si="36"/>
        <v>3</v>
      </c>
    </row>
    <row r="389" spans="1:23">
      <c r="A389" s="149" t="str">
        <f t="shared" si="31"/>
        <v/>
      </c>
      <c r="B389" s="16"/>
      <c r="C389" s="16"/>
      <c r="D389" s="16"/>
      <c r="E389" s="16"/>
      <c r="F389" s="16"/>
      <c r="G389" s="16"/>
      <c r="H389" s="16"/>
      <c r="I389" s="16"/>
      <c r="J389" s="150" t="str">
        <f>IFERROR(IF(COUNTIF(E389:I389,E389)+COUNTIF(E389:I389,F389)+COUNTIF(E389:I389,G389)+COUNTIF(E389:I389,H389)+COUNTIF(E389:I389,I389)-COUNT(E389:I389)&lt;&gt;0,"學生班級重複",IF(COUNT(E389:I389)=1,VLOOKUP(E389,'附件一之1-開班數'!$A$6:$B$65,2,0),IF(COUNT(E389:I389)=2,VLOOKUP(E389,'附件一之1-開班數'!$A$6:$B$65,2,0)&amp;"、"&amp;VLOOKUP(F389,'附件一之1-開班數'!$A$6:$B$65,2,0),IF(COUNT(E389:I389)=3,VLOOKUP(E389,'附件一之1-開班數'!$A$6:$B$65,2,0)&amp;"、"&amp;VLOOKUP(F389,'附件一之1-開班數'!$A$6:$B$65,2,0)&amp;"、"&amp;VLOOKUP(G389,'附件一之1-開班數'!$A$6:$B$65,2,0),IF(COUNT(E389:I389)=4,VLOOKUP(E389,'附件一之1-開班數'!$A$6:$B$65,2,0)&amp;"、"&amp;VLOOKUP(F389,'附件一之1-開班數'!$A$6:$B$65,2,0)&amp;"、"&amp;VLOOKUP(G389,'附件一之1-開班數'!$A$6:$B$65,2,0)&amp;"、"&amp;VLOOKUP(H389,'附件一之1-開班數'!$A$6:$B$65,2,0),IF(COUNT(E389:I389)=5,VLOOKUP(E389,'附件一之1-開班數'!$A$6:$B$65,2,0)&amp;"、"&amp;VLOOKUP(F389,'附件一之1-開班數'!$A$6:$B$65,2,0)&amp;"、"&amp;VLOOKUP(G389,'附件一之1-開班數'!$A$6:$B$65,2,0)&amp;"、"&amp;VLOOKUP(H389,'附件一之1-開班數'!$A$6:$B$65,2,0)&amp;"、"&amp;VLOOKUP(I389,'附件一之1-開班數'!$A$6:$B$65,2,0),IF(D389="","","學生無班級"))))))),"有班級不存在,或跳格輸入")</f>
        <v/>
      </c>
      <c r="K389" s="16"/>
      <c r="L389" s="16"/>
      <c r="M389" s="16"/>
      <c r="N389" s="16"/>
      <c r="O389" s="16"/>
      <c r="P389" s="16"/>
      <c r="Q389" s="16"/>
      <c r="R389" s="16"/>
      <c r="S389" s="145">
        <f t="shared" si="33"/>
        <v>1</v>
      </c>
      <c r="T389" s="145">
        <f t="shared" si="34"/>
        <v>1</v>
      </c>
      <c r="U389" s="10">
        <f t="shared" si="32"/>
        <v>1</v>
      </c>
      <c r="V389" s="10">
        <f t="shared" si="35"/>
        <v>1</v>
      </c>
      <c r="W389" s="10">
        <f t="shared" si="36"/>
        <v>3</v>
      </c>
    </row>
    <row r="390" spans="1:23">
      <c r="A390" s="149" t="str">
        <f t="shared" ref="A390:A453" si="37">IF(D390&lt;&gt;"",ROW()-5,"")</f>
        <v/>
      </c>
      <c r="B390" s="16"/>
      <c r="C390" s="16"/>
      <c r="D390" s="16"/>
      <c r="E390" s="16"/>
      <c r="F390" s="16"/>
      <c r="G390" s="16"/>
      <c r="H390" s="16"/>
      <c r="I390" s="16"/>
      <c r="J390" s="150" t="str">
        <f>IFERROR(IF(COUNTIF(E390:I390,E390)+COUNTIF(E390:I390,F390)+COUNTIF(E390:I390,G390)+COUNTIF(E390:I390,H390)+COUNTIF(E390:I390,I390)-COUNT(E390:I390)&lt;&gt;0,"學生班級重複",IF(COUNT(E390:I390)=1,VLOOKUP(E390,'附件一之1-開班數'!$A$6:$B$65,2,0),IF(COUNT(E390:I390)=2,VLOOKUP(E390,'附件一之1-開班數'!$A$6:$B$65,2,0)&amp;"、"&amp;VLOOKUP(F390,'附件一之1-開班數'!$A$6:$B$65,2,0),IF(COUNT(E390:I390)=3,VLOOKUP(E390,'附件一之1-開班數'!$A$6:$B$65,2,0)&amp;"、"&amp;VLOOKUP(F390,'附件一之1-開班數'!$A$6:$B$65,2,0)&amp;"、"&amp;VLOOKUP(G390,'附件一之1-開班數'!$A$6:$B$65,2,0),IF(COUNT(E390:I390)=4,VLOOKUP(E390,'附件一之1-開班數'!$A$6:$B$65,2,0)&amp;"、"&amp;VLOOKUP(F390,'附件一之1-開班數'!$A$6:$B$65,2,0)&amp;"、"&amp;VLOOKUP(G390,'附件一之1-開班數'!$A$6:$B$65,2,0)&amp;"、"&amp;VLOOKUP(H390,'附件一之1-開班數'!$A$6:$B$65,2,0),IF(COUNT(E390:I390)=5,VLOOKUP(E390,'附件一之1-開班數'!$A$6:$B$65,2,0)&amp;"、"&amp;VLOOKUP(F390,'附件一之1-開班數'!$A$6:$B$65,2,0)&amp;"、"&amp;VLOOKUP(G390,'附件一之1-開班數'!$A$6:$B$65,2,0)&amp;"、"&amp;VLOOKUP(H390,'附件一之1-開班數'!$A$6:$B$65,2,0)&amp;"、"&amp;VLOOKUP(I390,'附件一之1-開班數'!$A$6:$B$65,2,0),IF(D390="","","學生無班級"))))))),"有班級不存在,或跳格輸入")</f>
        <v/>
      </c>
      <c r="K390" s="16"/>
      <c r="L390" s="16"/>
      <c r="M390" s="16"/>
      <c r="N390" s="16"/>
      <c r="O390" s="16"/>
      <c r="P390" s="16"/>
      <c r="Q390" s="16"/>
      <c r="R390" s="16"/>
      <c r="S390" s="145">
        <f t="shared" si="33"/>
        <v>1</v>
      </c>
      <c r="T390" s="145">
        <f t="shared" si="34"/>
        <v>1</v>
      </c>
      <c r="U390" s="10">
        <f t="shared" ref="U390:U453" si="38">IF(COUNTA(B390:D390)=0,1,IF(AND(D390="",COUNTA(B390:C390)&lt;&gt;0),2,IF(COUNTA(B390:C390)&gt;1,3,4)))</f>
        <v>1</v>
      </c>
      <c r="V390" s="10">
        <f t="shared" si="35"/>
        <v>1</v>
      </c>
      <c r="W390" s="10">
        <f t="shared" si="36"/>
        <v>3</v>
      </c>
    </row>
    <row r="391" spans="1:23">
      <c r="A391" s="149" t="str">
        <f t="shared" si="37"/>
        <v/>
      </c>
      <c r="B391" s="16"/>
      <c r="C391" s="16"/>
      <c r="D391" s="16"/>
      <c r="E391" s="16"/>
      <c r="F391" s="16"/>
      <c r="G391" s="16"/>
      <c r="H391" s="16"/>
      <c r="I391" s="16"/>
      <c r="J391" s="150" t="str">
        <f>IFERROR(IF(COUNTIF(E391:I391,E391)+COUNTIF(E391:I391,F391)+COUNTIF(E391:I391,G391)+COUNTIF(E391:I391,H391)+COUNTIF(E391:I391,I391)-COUNT(E391:I391)&lt;&gt;0,"學生班級重複",IF(COUNT(E391:I391)=1,VLOOKUP(E391,'附件一之1-開班數'!$A$6:$B$65,2,0),IF(COUNT(E391:I391)=2,VLOOKUP(E391,'附件一之1-開班數'!$A$6:$B$65,2,0)&amp;"、"&amp;VLOOKUP(F391,'附件一之1-開班數'!$A$6:$B$65,2,0),IF(COUNT(E391:I391)=3,VLOOKUP(E391,'附件一之1-開班數'!$A$6:$B$65,2,0)&amp;"、"&amp;VLOOKUP(F391,'附件一之1-開班數'!$A$6:$B$65,2,0)&amp;"、"&amp;VLOOKUP(G391,'附件一之1-開班數'!$A$6:$B$65,2,0),IF(COUNT(E391:I391)=4,VLOOKUP(E391,'附件一之1-開班數'!$A$6:$B$65,2,0)&amp;"、"&amp;VLOOKUP(F391,'附件一之1-開班數'!$A$6:$B$65,2,0)&amp;"、"&amp;VLOOKUP(G391,'附件一之1-開班數'!$A$6:$B$65,2,0)&amp;"、"&amp;VLOOKUP(H391,'附件一之1-開班數'!$A$6:$B$65,2,0),IF(COUNT(E391:I391)=5,VLOOKUP(E391,'附件一之1-開班數'!$A$6:$B$65,2,0)&amp;"、"&amp;VLOOKUP(F391,'附件一之1-開班數'!$A$6:$B$65,2,0)&amp;"、"&amp;VLOOKUP(G391,'附件一之1-開班數'!$A$6:$B$65,2,0)&amp;"、"&amp;VLOOKUP(H391,'附件一之1-開班數'!$A$6:$B$65,2,0)&amp;"、"&amp;VLOOKUP(I391,'附件一之1-開班數'!$A$6:$B$65,2,0),IF(D391="","","學生無班級"))))))),"有班級不存在,或跳格輸入")</f>
        <v/>
      </c>
      <c r="K391" s="16"/>
      <c r="L391" s="16"/>
      <c r="M391" s="16"/>
      <c r="N391" s="16"/>
      <c r="O391" s="16"/>
      <c r="P391" s="16"/>
      <c r="Q391" s="16"/>
      <c r="R391" s="16"/>
      <c r="S391" s="145">
        <f t="shared" ref="S391:S454" si="39">IF(COUNTA(D391,K391:L391)=0,1,IF(AND(D391="",SUM(K391:L391)&lt;&gt;0),2,IF(SUM(K391:L391)&lt;&gt;1,3,4)))</f>
        <v>1</v>
      </c>
      <c r="T391" s="145">
        <f t="shared" ref="T391:T454" si="40">IF(COUNTA(D391,M391:Q391)=0,1,IF(AND(D391="",SUM(M391:Q391)&lt;&gt;0),2,IF(SUM(M391:Q391)&lt;&gt;1,3,4)))</f>
        <v>1</v>
      </c>
      <c r="U391" s="10">
        <f t="shared" si="38"/>
        <v>1</v>
      </c>
      <c r="V391" s="10">
        <f t="shared" ref="V391:V454" si="41">IF(COUNTA(D391:I391)=0,1,IF(AND(D391="",COUNTA(E391:I391)&lt;&gt;0),2,3))</f>
        <v>1</v>
      </c>
      <c r="W391" s="10">
        <f t="shared" ref="W391:W454" si="42">IF(AND(D391="",COUNTA(R391)&lt;&gt;0),2,3)</f>
        <v>3</v>
      </c>
    </row>
    <row r="392" spans="1:23">
      <c r="A392" s="149" t="str">
        <f t="shared" si="37"/>
        <v/>
      </c>
      <c r="B392" s="16"/>
      <c r="C392" s="16"/>
      <c r="D392" s="16"/>
      <c r="E392" s="16"/>
      <c r="F392" s="16"/>
      <c r="G392" s="16"/>
      <c r="H392" s="16"/>
      <c r="I392" s="16"/>
      <c r="J392" s="150" t="str">
        <f>IFERROR(IF(COUNTIF(E392:I392,E392)+COUNTIF(E392:I392,F392)+COUNTIF(E392:I392,G392)+COUNTIF(E392:I392,H392)+COUNTIF(E392:I392,I392)-COUNT(E392:I392)&lt;&gt;0,"學生班級重複",IF(COUNT(E392:I392)=1,VLOOKUP(E392,'附件一之1-開班數'!$A$6:$B$65,2,0),IF(COUNT(E392:I392)=2,VLOOKUP(E392,'附件一之1-開班數'!$A$6:$B$65,2,0)&amp;"、"&amp;VLOOKUP(F392,'附件一之1-開班數'!$A$6:$B$65,2,0),IF(COUNT(E392:I392)=3,VLOOKUP(E392,'附件一之1-開班數'!$A$6:$B$65,2,0)&amp;"、"&amp;VLOOKUP(F392,'附件一之1-開班數'!$A$6:$B$65,2,0)&amp;"、"&amp;VLOOKUP(G392,'附件一之1-開班數'!$A$6:$B$65,2,0),IF(COUNT(E392:I392)=4,VLOOKUP(E392,'附件一之1-開班數'!$A$6:$B$65,2,0)&amp;"、"&amp;VLOOKUP(F392,'附件一之1-開班數'!$A$6:$B$65,2,0)&amp;"、"&amp;VLOOKUP(G392,'附件一之1-開班數'!$A$6:$B$65,2,0)&amp;"、"&amp;VLOOKUP(H392,'附件一之1-開班數'!$A$6:$B$65,2,0),IF(COUNT(E392:I392)=5,VLOOKUP(E392,'附件一之1-開班數'!$A$6:$B$65,2,0)&amp;"、"&amp;VLOOKUP(F392,'附件一之1-開班數'!$A$6:$B$65,2,0)&amp;"、"&amp;VLOOKUP(G392,'附件一之1-開班數'!$A$6:$B$65,2,0)&amp;"、"&amp;VLOOKUP(H392,'附件一之1-開班數'!$A$6:$B$65,2,0)&amp;"、"&amp;VLOOKUP(I392,'附件一之1-開班數'!$A$6:$B$65,2,0),IF(D392="","","學生無班級"))))))),"有班級不存在,或跳格輸入")</f>
        <v/>
      </c>
      <c r="K392" s="16"/>
      <c r="L392" s="16"/>
      <c r="M392" s="16"/>
      <c r="N392" s="16"/>
      <c r="O392" s="16"/>
      <c r="P392" s="16"/>
      <c r="Q392" s="16"/>
      <c r="R392" s="16"/>
      <c r="S392" s="145">
        <f t="shared" si="39"/>
        <v>1</v>
      </c>
      <c r="T392" s="145">
        <f t="shared" si="40"/>
        <v>1</v>
      </c>
      <c r="U392" s="10">
        <f t="shared" si="38"/>
        <v>1</v>
      </c>
      <c r="V392" s="10">
        <f t="shared" si="41"/>
        <v>1</v>
      </c>
      <c r="W392" s="10">
        <f t="shared" si="42"/>
        <v>3</v>
      </c>
    </row>
    <row r="393" spans="1:23">
      <c r="A393" s="149" t="str">
        <f t="shared" si="37"/>
        <v/>
      </c>
      <c r="B393" s="16"/>
      <c r="C393" s="16"/>
      <c r="D393" s="16"/>
      <c r="E393" s="16"/>
      <c r="F393" s="16"/>
      <c r="G393" s="16"/>
      <c r="H393" s="16"/>
      <c r="I393" s="16"/>
      <c r="J393" s="150" t="str">
        <f>IFERROR(IF(COUNTIF(E393:I393,E393)+COUNTIF(E393:I393,F393)+COUNTIF(E393:I393,G393)+COUNTIF(E393:I393,H393)+COUNTIF(E393:I393,I393)-COUNT(E393:I393)&lt;&gt;0,"學生班級重複",IF(COUNT(E393:I393)=1,VLOOKUP(E393,'附件一之1-開班數'!$A$6:$B$65,2,0),IF(COUNT(E393:I393)=2,VLOOKUP(E393,'附件一之1-開班數'!$A$6:$B$65,2,0)&amp;"、"&amp;VLOOKUP(F393,'附件一之1-開班數'!$A$6:$B$65,2,0),IF(COUNT(E393:I393)=3,VLOOKUP(E393,'附件一之1-開班數'!$A$6:$B$65,2,0)&amp;"、"&amp;VLOOKUP(F393,'附件一之1-開班數'!$A$6:$B$65,2,0)&amp;"、"&amp;VLOOKUP(G393,'附件一之1-開班數'!$A$6:$B$65,2,0),IF(COUNT(E393:I393)=4,VLOOKUP(E393,'附件一之1-開班數'!$A$6:$B$65,2,0)&amp;"、"&amp;VLOOKUP(F393,'附件一之1-開班數'!$A$6:$B$65,2,0)&amp;"、"&amp;VLOOKUP(G393,'附件一之1-開班數'!$A$6:$B$65,2,0)&amp;"、"&amp;VLOOKUP(H393,'附件一之1-開班數'!$A$6:$B$65,2,0),IF(COUNT(E393:I393)=5,VLOOKUP(E393,'附件一之1-開班數'!$A$6:$B$65,2,0)&amp;"、"&amp;VLOOKUP(F393,'附件一之1-開班數'!$A$6:$B$65,2,0)&amp;"、"&amp;VLOOKUP(G393,'附件一之1-開班數'!$A$6:$B$65,2,0)&amp;"、"&amp;VLOOKUP(H393,'附件一之1-開班數'!$A$6:$B$65,2,0)&amp;"、"&amp;VLOOKUP(I393,'附件一之1-開班數'!$A$6:$B$65,2,0),IF(D393="","","學生無班級"))))))),"有班級不存在,或跳格輸入")</f>
        <v/>
      </c>
      <c r="K393" s="16"/>
      <c r="L393" s="16"/>
      <c r="M393" s="16"/>
      <c r="N393" s="16"/>
      <c r="O393" s="16"/>
      <c r="P393" s="16"/>
      <c r="Q393" s="16"/>
      <c r="R393" s="16"/>
      <c r="S393" s="145">
        <f t="shared" si="39"/>
        <v>1</v>
      </c>
      <c r="T393" s="145">
        <f t="shared" si="40"/>
        <v>1</v>
      </c>
      <c r="U393" s="10">
        <f t="shared" si="38"/>
        <v>1</v>
      </c>
      <c r="V393" s="10">
        <f t="shared" si="41"/>
        <v>1</v>
      </c>
      <c r="W393" s="10">
        <f t="shared" si="42"/>
        <v>3</v>
      </c>
    </row>
    <row r="394" spans="1:23">
      <c r="A394" s="149" t="str">
        <f t="shared" si="37"/>
        <v/>
      </c>
      <c r="B394" s="16"/>
      <c r="C394" s="16"/>
      <c r="D394" s="16"/>
      <c r="E394" s="16"/>
      <c r="F394" s="16"/>
      <c r="G394" s="16"/>
      <c r="H394" s="16"/>
      <c r="I394" s="16"/>
      <c r="J394" s="150" t="str">
        <f>IFERROR(IF(COUNTIF(E394:I394,E394)+COUNTIF(E394:I394,F394)+COUNTIF(E394:I394,G394)+COUNTIF(E394:I394,H394)+COUNTIF(E394:I394,I394)-COUNT(E394:I394)&lt;&gt;0,"學生班級重複",IF(COUNT(E394:I394)=1,VLOOKUP(E394,'附件一之1-開班數'!$A$6:$B$65,2,0),IF(COUNT(E394:I394)=2,VLOOKUP(E394,'附件一之1-開班數'!$A$6:$B$65,2,0)&amp;"、"&amp;VLOOKUP(F394,'附件一之1-開班數'!$A$6:$B$65,2,0),IF(COUNT(E394:I394)=3,VLOOKUP(E394,'附件一之1-開班數'!$A$6:$B$65,2,0)&amp;"、"&amp;VLOOKUP(F394,'附件一之1-開班數'!$A$6:$B$65,2,0)&amp;"、"&amp;VLOOKUP(G394,'附件一之1-開班數'!$A$6:$B$65,2,0),IF(COUNT(E394:I394)=4,VLOOKUP(E394,'附件一之1-開班數'!$A$6:$B$65,2,0)&amp;"、"&amp;VLOOKUP(F394,'附件一之1-開班數'!$A$6:$B$65,2,0)&amp;"、"&amp;VLOOKUP(G394,'附件一之1-開班數'!$A$6:$B$65,2,0)&amp;"、"&amp;VLOOKUP(H394,'附件一之1-開班數'!$A$6:$B$65,2,0),IF(COUNT(E394:I394)=5,VLOOKUP(E394,'附件一之1-開班數'!$A$6:$B$65,2,0)&amp;"、"&amp;VLOOKUP(F394,'附件一之1-開班數'!$A$6:$B$65,2,0)&amp;"、"&amp;VLOOKUP(G394,'附件一之1-開班數'!$A$6:$B$65,2,0)&amp;"、"&amp;VLOOKUP(H394,'附件一之1-開班數'!$A$6:$B$65,2,0)&amp;"、"&amp;VLOOKUP(I394,'附件一之1-開班數'!$A$6:$B$65,2,0),IF(D394="","","學生無班級"))))))),"有班級不存在,或跳格輸入")</f>
        <v/>
      </c>
      <c r="K394" s="16"/>
      <c r="L394" s="16"/>
      <c r="M394" s="16"/>
      <c r="N394" s="16"/>
      <c r="O394" s="16"/>
      <c r="P394" s="16"/>
      <c r="Q394" s="16"/>
      <c r="R394" s="16"/>
      <c r="S394" s="145">
        <f t="shared" si="39"/>
        <v>1</v>
      </c>
      <c r="T394" s="145">
        <f t="shared" si="40"/>
        <v>1</v>
      </c>
      <c r="U394" s="10">
        <f t="shared" si="38"/>
        <v>1</v>
      </c>
      <c r="V394" s="10">
        <f t="shared" si="41"/>
        <v>1</v>
      </c>
      <c r="W394" s="10">
        <f t="shared" si="42"/>
        <v>3</v>
      </c>
    </row>
    <row r="395" spans="1:23">
      <c r="A395" s="149" t="str">
        <f t="shared" si="37"/>
        <v/>
      </c>
      <c r="B395" s="16"/>
      <c r="C395" s="16"/>
      <c r="D395" s="16"/>
      <c r="E395" s="16"/>
      <c r="F395" s="16"/>
      <c r="G395" s="16"/>
      <c r="H395" s="16"/>
      <c r="I395" s="16"/>
      <c r="J395" s="150" t="str">
        <f>IFERROR(IF(COUNTIF(E395:I395,E395)+COUNTIF(E395:I395,F395)+COUNTIF(E395:I395,G395)+COUNTIF(E395:I395,H395)+COUNTIF(E395:I395,I395)-COUNT(E395:I395)&lt;&gt;0,"學生班級重複",IF(COUNT(E395:I395)=1,VLOOKUP(E395,'附件一之1-開班數'!$A$6:$B$65,2,0),IF(COUNT(E395:I395)=2,VLOOKUP(E395,'附件一之1-開班數'!$A$6:$B$65,2,0)&amp;"、"&amp;VLOOKUP(F395,'附件一之1-開班數'!$A$6:$B$65,2,0),IF(COUNT(E395:I395)=3,VLOOKUP(E395,'附件一之1-開班數'!$A$6:$B$65,2,0)&amp;"、"&amp;VLOOKUP(F395,'附件一之1-開班數'!$A$6:$B$65,2,0)&amp;"、"&amp;VLOOKUP(G395,'附件一之1-開班數'!$A$6:$B$65,2,0),IF(COUNT(E395:I395)=4,VLOOKUP(E395,'附件一之1-開班數'!$A$6:$B$65,2,0)&amp;"、"&amp;VLOOKUP(F395,'附件一之1-開班數'!$A$6:$B$65,2,0)&amp;"、"&amp;VLOOKUP(G395,'附件一之1-開班數'!$A$6:$B$65,2,0)&amp;"、"&amp;VLOOKUP(H395,'附件一之1-開班數'!$A$6:$B$65,2,0),IF(COUNT(E395:I395)=5,VLOOKUP(E395,'附件一之1-開班數'!$A$6:$B$65,2,0)&amp;"、"&amp;VLOOKUP(F395,'附件一之1-開班數'!$A$6:$B$65,2,0)&amp;"、"&amp;VLOOKUP(G395,'附件一之1-開班數'!$A$6:$B$65,2,0)&amp;"、"&amp;VLOOKUP(H395,'附件一之1-開班數'!$A$6:$B$65,2,0)&amp;"、"&amp;VLOOKUP(I395,'附件一之1-開班數'!$A$6:$B$65,2,0),IF(D395="","","學生無班級"))))))),"有班級不存在,或跳格輸入")</f>
        <v/>
      </c>
      <c r="K395" s="16"/>
      <c r="L395" s="16"/>
      <c r="M395" s="16"/>
      <c r="N395" s="16"/>
      <c r="O395" s="16"/>
      <c r="P395" s="16"/>
      <c r="Q395" s="16"/>
      <c r="R395" s="16"/>
      <c r="S395" s="145">
        <f t="shared" si="39"/>
        <v>1</v>
      </c>
      <c r="T395" s="145">
        <f t="shared" si="40"/>
        <v>1</v>
      </c>
      <c r="U395" s="10">
        <f t="shared" si="38"/>
        <v>1</v>
      </c>
      <c r="V395" s="10">
        <f t="shared" si="41"/>
        <v>1</v>
      </c>
      <c r="W395" s="10">
        <f t="shared" si="42"/>
        <v>3</v>
      </c>
    </row>
    <row r="396" spans="1:23">
      <c r="A396" s="149" t="str">
        <f t="shared" si="37"/>
        <v/>
      </c>
      <c r="B396" s="16"/>
      <c r="C396" s="16"/>
      <c r="D396" s="16"/>
      <c r="E396" s="16"/>
      <c r="F396" s="16"/>
      <c r="G396" s="16"/>
      <c r="H396" s="16"/>
      <c r="I396" s="16"/>
      <c r="J396" s="150" t="str">
        <f>IFERROR(IF(COUNTIF(E396:I396,E396)+COUNTIF(E396:I396,F396)+COUNTIF(E396:I396,G396)+COUNTIF(E396:I396,H396)+COUNTIF(E396:I396,I396)-COUNT(E396:I396)&lt;&gt;0,"學生班級重複",IF(COUNT(E396:I396)=1,VLOOKUP(E396,'附件一之1-開班數'!$A$6:$B$65,2,0),IF(COUNT(E396:I396)=2,VLOOKUP(E396,'附件一之1-開班數'!$A$6:$B$65,2,0)&amp;"、"&amp;VLOOKUP(F396,'附件一之1-開班數'!$A$6:$B$65,2,0),IF(COUNT(E396:I396)=3,VLOOKUP(E396,'附件一之1-開班數'!$A$6:$B$65,2,0)&amp;"、"&amp;VLOOKUP(F396,'附件一之1-開班數'!$A$6:$B$65,2,0)&amp;"、"&amp;VLOOKUP(G396,'附件一之1-開班數'!$A$6:$B$65,2,0),IF(COUNT(E396:I396)=4,VLOOKUP(E396,'附件一之1-開班數'!$A$6:$B$65,2,0)&amp;"、"&amp;VLOOKUP(F396,'附件一之1-開班數'!$A$6:$B$65,2,0)&amp;"、"&amp;VLOOKUP(G396,'附件一之1-開班數'!$A$6:$B$65,2,0)&amp;"、"&amp;VLOOKUP(H396,'附件一之1-開班數'!$A$6:$B$65,2,0),IF(COUNT(E396:I396)=5,VLOOKUP(E396,'附件一之1-開班數'!$A$6:$B$65,2,0)&amp;"、"&amp;VLOOKUP(F396,'附件一之1-開班數'!$A$6:$B$65,2,0)&amp;"、"&amp;VLOOKUP(G396,'附件一之1-開班數'!$A$6:$B$65,2,0)&amp;"、"&amp;VLOOKUP(H396,'附件一之1-開班數'!$A$6:$B$65,2,0)&amp;"、"&amp;VLOOKUP(I396,'附件一之1-開班數'!$A$6:$B$65,2,0),IF(D396="","","學生無班級"))))))),"有班級不存在,或跳格輸入")</f>
        <v/>
      </c>
      <c r="K396" s="16"/>
      <c r="L396" s="16"/>
      <c r="M396" s="16"/>
      <c r="N396" s="16"/>
      <c r="O396" s="16"/>
      <c r="P396" s="16"/>
      <c r="Q396" s="16"/>
      <c r="R396" s="16"/>
      <c r="S396" s="145">
        <f t="shared" si="39"/>
        <v>1</v>
      </c>
      <c r="T396" s="145">
        <f t="shared" si="40"/>
        <v>1</v>
      </c>
      <c r="U396" s="10">
        <f t="shared" si="38"/>
        <v>1</v>
      </c>
      <c r="V396" s="10">
        <f t="shared" si="41"/>
        <v>1</v>
      </c>
      <c r="W396" s="10">
        <f t="shared" si="42"/>
        <v>3</v>
      </c>
    </row>
    <row r="397" spans="1:23">
      <c r="A397" s="149" t="str">
        <f t="shared" si="37"/>
        <v/>
      </c>
      <c r="B397" s="16"/>
      <c r="C397" s="16"/>
      <c r="D397" s="16"/>
      <c r="E397" s="16"/>
      <c r="F397" s="16"/>
      <c r="G397" s="16"/>
      <c r="H397" s="16"/>
      <c r="I397" s="16"/>
      <c r="J397" s="150" t="str">
        <f>IFERROR(IF(COUNTIF(E397:I397,E397)+COUNTIF(E397:I397,F397)+COUNTIF(E397:I397,G397)+COUNTIF(E397:I397,H397)+COUNTIF(E397:I397,I397)-COUNT(E397:I397)&lt;&gt;0,"學生班級重複",IF(COUNT(E397:I397)=1,VLOOKUP(E397,'附件一之1-開班數'!$A$6:$B$65,2,0),IF(COUNT(E397:I397)=2,VLOOKUP(E397,'附件一之1-開班數'!$A$6:$B$65,2,0)&amp;"、"&amp;VLOOKUP(F397,'附件一之1-開班數'!$A$6:$B$65,2,0),IF(COUNT(E397:I397)=3,VLOOKUP(E397,'附件一之1-開班數'!$A$6:$B$65,2,0)&amp;"、"&amp;VLOOKUP(F397,'附件一之1-開班數'!$A$6:$B$65,2,0)&amp;"、"&amp;VLOOKUP(G397,'附件一之1-開班數'!$A$6:$B$65,2,0),IF(COUNT(E397:I397)=4,VLOOKUP(E397,'附件一之1-開班數'!$A$6:$B$65,2,0)&amp;"、"&amp;VLOOKUP(F397,'附件一之1-開班數'!$A$6:$B$65,2,0)&amp;"、"&amp;VLOOKUP(G397,'附件一之1-開班數'!$A$6:$B$65,2,0)&amp;"、"&amp;VLOOKUP(H397,'附件一之1-開班數'!$A$6:$B$65,2,0),IF(COUNT(E397:I397)=5,VLOOKUP(E397,'附件一之1-開班數'!$A$6:$B$65,2,0)&amp;"、"&amp;VLOOKUP(F397,'附件一之1-開班數'!$A$6:$B$65,2,0)&amp;"、"&amp;VLOOKUP(G397,'附件一之1-開班數'!$A$6:$B$65,2,0)&amp;"、"&amp;VLOOKUP(H397,'附件一之1-開班數'!$A$6:$B$65,2,0)&amp;"、"&amp;VLOOKUP(I397,'附件一之1-開班數'!$A$6:$B$65,2,0),IF(D397="","","學生無班級"))))))),"有班級不存在,或跳格輸入")</f>
        <v/>
      </c>
      <c r="K397" s="16"/>
      <c r="L397" s="16"/>
      <c r="M397" s="16"/>
      <c r="N397" s="16"/>
      <c r="O397" s="16"/>
      <c r="P397" s="16"/>
      <c r="Q397" s="16"/>
      <c r="R397" s="16"/>
      <c r="S397" s="145">
        <f t="shared" si="39"/>
        <v>1</v>
      </c>
      <c r="T397" s="145">
        <f t="shared" si="40"/>
        <v>1</v>
      </c>
      <c r="U397" s="10">
        <f t="shared" si="38"/>
        <v>1</v>
      </c>
      <c r="V397" s="10">
        <f t="shared" si="41"/>
        <v>1</v>
      </c>
      <c r="W397" s="10">
        <f t="shared" si="42"/>
        <v>3</v>
      </c>
    </row>
    <row r="398" spans="1:23">
      <c r="A398" s="149" t="str">
        <f t="shared" si="37"/>
        <v/>
      </c>
      <c r="B398" s="16"/>
      <c r="C398" s="16"/>
      <c r="D398" s="16"/>
      <c r="E398" s="16"/>
      <c r="F398" s="16"/>
      <c r="G398" s="16"/>
      <c r="H398" s="16"/>
      <c r="I398" s="16"/>
      <c r="J398" s="150" t="str">
        <f>IFERROR(IF(COUNTIF(E398:I398,E398)+COUNTIF(E398:I398,F398)+COUNTIF(E398:I398,G398)+COUNTIF(E398:I398,H398)+COUNTIF(E398:I398,I398)-COUNT(E398:I398)&lt;&gt;0,"學生班級重複",IF(COUNT(E398:I398)=1,VLOOKUP(E398,'附件一之1-開班數'!$A$6:$B$65,2,0),IF(COUNT(E398:I398)=2,VLOOKUP(E398,'附件一之1-開班數'!$A$6:$B$65,2,0)&amp;"、"&amp;VLOOKUP(F398,'附件一之1-開班數'!$A$6:$B$65,2,0),IF(COUNT(E398:I398)=3,VLOOKUP(E398,'附件一之1-開班數'!$A$6:$B$65,2,0)&amp;"、"&amp;VLOOKUP(F398,'附件一之1-開班數'!$A$6:$B$65,2,0)&amp;"、"&amp;VLOOKUP(G398,'附件一之1-開班數'!$A$6:$B$65,2,0),IF(COUNT(E398:I398)=4,VLOOKUP(E398,'附件一之1-開班數'!$A$6:$B$65,2,0)&amp;"、"&amp;VLOOKUP(F398,'附件一之1-開班數'!$A$6:$B$65,2,0)&amp;"、"&amp;VLOOKUP(G398,'附件一之1-開班數'!$A$6:$B$65,2,0)&amp;"、"&amp;VLOOKUP(H398,'附件一之1-開班數'!$A$6:$B$65,2,0),IF(COUNT(E398:I398)=5,VLOOKUP(E398,'附件一之1-開班數'!$A$6:$B$65,2,0)&amp;"、"&amp;VLOOKUP(F398,'附件一之1-開班數'!$A$6:$B$65,2,0)&amp;"、"&amp;VLOOKUP(G398,'附件一之1-開班數'!$A$6:$B$65,2,0)&amp;"、"&amp;VLOOKUP(H398,'附件一之1-開班數'!$A$6:$B$65,2,0)&amp;"、"&amp;VLOOKUP(I398,'附件一之1-開班數'!$A$6:$B$65,2,0),IF(D398="","","學生無班級"))))))),"有班級不存在,或跳格輸入")</f>
        <v/>
      </c>
      <c r="K398" s="16"/>
      <c r="L398" s="16"/>
      <c r="M398" s="16"/>
      <c r="N398" s="16"/>
      <c r="O398" s="16"/>
      <c r="P398" s="16"/>
      <c r="Q398" s="16"/>
      <c r="R398" s="16"/>
      <c r="S398" s="145">
        <f t="shared" si="39"/>
        <v>1</v>
      </c>
      <c r="T398" s="145">
        <f t="shared" si="40"/>
        <v>1</v>
      </c>
      <c r="U398" s="10">
        <f t="shared" si="38"/>
        <v>1</v>
      </c>
      <c r="V398" s="10">
        <f t="shared" si="41"/>
        <v>1</v>
      </c>
      <c r="W398" s="10">
        <f t="shared" si="42"/>
        <v>3</v>
      </c>
    </row>
    <row r="399" spans="1:23">
      <c r="A399" s="149" t="str">
        <f t="shared" si="37"/>
        <v/>
      </c>
      <c r="B399" s="16"/>
      <c r="C399" s="16"/>
      <c r="D399" s="16"/>
      <c r="E399" s="16"/>
      <c r="F399" s="16"/>
      <c r="G399" s="16"/>
      <c r="H399" s="16"/>
      <c r="I399" s="16"/>
      <c r="J399" s="150" t="str">
        <f>IFERROR(IF(COUNTIF(E399:I399,E399)+COUNTIF(E399:I399,F399)+COUNTIF(E399:I399,G399)+COUNTIF(E399:I399,H399)+COUNTIF(E399:I399,I399)-COUNT(E399:I399)&lt;&gt;0,"學生班級重複",IF(COUNT(E399:I399)=1,VLOOKUP(E399,'附件一之1-開班數'!$A$6:$B$65,2,0),IF(COUNT(E399:I399)=2,VLOOKUP(E399,'附件一之1-開班數'!$A$6:$B$65,2,0)&amp;"、"&amp;VLOOKUP(F399,'附件一之1-開班數'!$A$6:$B$65,2,0),IF(COUNT(E399:I399)=3,VLOOKUP(E399,'附件一之1-開班數'!$A$6:$B$65,2,0)&amp;"、"&amp;VLOOKUP(F399,'附件一之1-開班數'!$A$6:$B$65,2,0)&amp;"、"&amp;VLOOKUP(G399,'附件一之1-開班數'!$A$6:$B$65,2,0),IF(COUNT(E399:I399)=4,VLOOKUP(E399,'附件一之1-開班數'!$A$6:$B$65,2,0)&amp;"、"&amp;VLOOKUP(F399,'附件一之1-開班數'!$A$6:$B$65,2,0)&amp;"、"&amp;VLOOKUP(G399,'附件一之1-開班數'!$A$6:$B$65,2,0)&amp;"、"&amp;VLOOKUP(H399,'附件一之1-開班數'!$A$6:$B$65,2,0),IF(COUNT(E399:I399)=5,VLOOKUP(E399,'附件一之1-開班數'!$A$6:$B$65,2,0)&amp;"、"&amp;VLOOKUP(F399,'附件一之1-開班數'!$A$6:$B$65,2,0)&amp;"、"&amp;VLOOKUP(G399,'附件一之1-開班數'!$A$6:$B$65,2,0)&amp;"、"&amp;VLOOKUP(H399,'附件一之1-開班數'!$A$6:$B$65,2,0)&amp;"、"&amp;VLOOKUP(I399,'附件一之1-開班數'!$A$6:$B$65,2,0),IF(D399="","","學生無班級"))))))),"有班級不存在,或跳格輸入")</f>
        <v/>
      </c>
      <c r="K399" s="16"/>
      <c r="L399" s="16"/>
      <c r="M399" s="16"/>
      <c r="N399" s="16"/>
      <c r="O399" s="16"/>
      <c r="P399" s="16"/>
      <c r="Q399" s="16"/>
      <c r="R399" s="16"/>
      <c r="S399" s="145">
        <f t="shared" si="39"/>
        <v>1</v>
      </c>
      <c r="T399" s="145">
        <f t="shared" si="40"/>
        <v>1</v>
      </c>
      <c r="U399" s="10">
        <f t="shared" si="38"/>
        <v>1</v>
      </c>
      <c r="V399" s="10">
        <f t="shared" si="41"/>
        <v>1</v>
      </c>
      <c r="W399" s="10">
        <f t="shared" si="42"/>
        <v>3</v>
      </c>
    </row>
    <row r="400" spans="1:23">
      <c r="A400" s="149" t="str">
        <f t="shared" si="37"/>
        <v/>
      </c>
      <c r="B400" s="16"/>
      <c r="C400" s="16"/>
      <c r="D400" s="16"/>
      <c r="E400" s="16"/>
      <c r="F400" s="16"/>
      <c r="G400" s="16"/>
      <c r="H400" s="16"/>
      <c r="I400" s="16"/>
      <c r="J400" s="150" t="str">
        <f>IFERROR(IF(COUNTIF(E400:I400,E400)+COUNTIF(E400:I400,F400)+COUNTIF(E400:I400,G400)+COUNTIF(E400:I400,H400)+COUNTIF(E400:I400,I400)-COUNT(E400:I400)&lt;&gt;0,"學生班級重複",IF(COUNT(E400:I400)=1,VLOOKUP(E400,'附件一之1-開班數'!$A$6:$B$65,2,0),IF(COUNT(E400:I400)=2,VLOOKUP(E400,'附件一之1-開班數'!$A$6:$B$65,2,0)&amp;"、"&amp;VLOOKUP(F400,'附件一之1-開班數'!$A$6:$B$65,2,0),IF(COUNT(E400:I400)=3,VLOOKUP(E400,'附件一之1-開班數'!$A$6:$B$65,2,0)&amp;"、"&amp;VLOOKUP(F400,'附件一之1-開班數'!$A$6:$B$65,2,0)&amp;"、"&amp;VLOOKUP(G400,'附件一之1-開班數'!$A$6:$B$65,2,0),IF(COUNT(E400:I400)=4,VLOOKUP(E400,'附件一之1-開班數'!$A$6:$B$65,2,0)&amp;"、"&amp;VLOOKUP(F400,'附件一之1-開班數'!$A$6:$B$65,2,0)&amp;"、"&amp;VLOOKUP(G400,'附件一之1-開班數'!$A$6:$B$65,2,0)&amp;"、"&amp;VLOOKUP(H400,'附件一之1-開班數'!$A$6:$B$65,2,0),IF(COUNT(E400:I400)=5,VLOOKUP(E400,'附件一之1-開班數'!$A$6:$B$65,2,0)&amp;"、"&amp;VLOOKUP(F400,'附件一之1-開班數'!$A$6:$B$65,2,0)&amp;"、"&amp;VLOOKUP(G400,'附件一之1-開班數'!$A$6:$B$65,2,0)&amp;"、"&amp;VLOOKUP(H400,'附件一之1-開班數'!$A$6:$B$65,2,0)&amp;"、"&amp;VLOOKUP(I400,'附件一之1-開班數'!$A$6:$B$65,2,0),IF(D400="","","學生無班級"))))))),"有班級不存在,或跳格輸入")</f>
        <v/>
      </c>
      <c r="K400" s="16"/>
      <c r="L400" s="16"/>
      <c r="M400" s="16"/>
      <c r="N400" s="16"/>
      <c r="O400" s="16"/>
      <c r="P400" s="16"/>
      <c r="Q400" s="16"/>
      <c r="R400" s="16"/>
      <c r="S400" s="145">
        <f t="shared" si="39"/>
        <v>1</v>
      </c>
      <c r="T400" s="145">
        <f t="shared" si="40"/>
        <v>1</v>
      </c>
      <c r="U400" s="10">
        <f t="shared" si="38"/>
        <v>1</v>
      </c>
      <c r="V400" s="10">
        <f t="shared" si="41"/>
        <v>1</v>
      </c>
      <c r="W400" s="10">
        <f t="shared" si="42"/>
        <v>3</v>
      </c>
    </row>
    <row r="401" spans="1:23">
      <c r="A401" s="149" t="str">
        <f t="shared" si="37"/>
        <v/>
      </c>
      <c r="B401" s="16"/>
      <c r="C401" s="16"/>
      <c r="D401" s="16"/>
      <c r="E401" s="16"/>
      <c r="F401" s="16"/>
      <c r="G401" s="16"/>
      <c r="H401" s="16"/>
      <c r="I401" s="16"/>
      <c r="J401" s="150" t="str">
        <f>IFERROR(IF(COUNTIF(E401:I401,E401)+COUNTIF(E401:I401,F401)+COUNTIF(E401:I401,G401)+COUNTIF(E401:I401,H401)+COUNTIF(E401:I401,I401)-COUNT(E401:I401)&lt;&gt;0,"學生班級重複",IF(COUNT(E401:I401)=1,VLOOKUP(E401,'附件一之1-開班數'!$A$6:$B$65,2,0),IF(COUNT(E401:I401)=2,VLOOKUP(E401,'附件一之1-開班數'!$A$6:$B$65,2,0)&amp;"、"&amp;VLOOKUP(F401,'附件一之1-開班數'!$A$6:$B$65,2,0),IF(COUNT(E401:I401)=3,VLOOKUP(E401,'附件一之1-開班數'!$A$6:$B$65,2,0)&amp;"、"&amp;VLOOKUP(F401,'附件一之1-開班數'!$A$6:$B$65,2,0)&amp;"、"&amp;VLOOKUP(G401,'附件一之1-開班數'!$A$6:$B$65,2,0),IF(COUNT(E401:I401)=4,VLOOKUP(E401,'附件一之1-開班數'!$A$6:$B$65,2,0)&amp;"、"&amp;VLOOKUP(F401,'附件一之1-開班數'!$A$6:$B$65,2,0)&amp;"、"&amp;VLOOKUP(G401,'附件一之1-開班數'!$A$6:$B$65,2,0)&amp;"、"&amp;VLOOKUP(H401,'附件一之1-開班數'!$A$6:$B$65,2,0),IF(COUNT(E401:I401)=5,VLOOKUP(E401,'附件一之1-開班數'!$A$6:$B$65,2,0)&amp;"、"&amp;VLOOKUP(F401,'附件一之1-開班數'!$A$6:$B$65,2,0)&amp;"、"&amp;VLOOKUP(G401,'附件一之1-開班數'!$A$6:$B$65,2,0)&amp;"、"&amp;VLOOKUP(H401,'附件一之1-開班數'!$A$6:$B$65,2,0)&amp;"、"&amp;VLOOKUP(I401,'附件一之1-開班數'!$A$6:$B$65,2,0),IF(D401="","","學生無班級"))))))),"有班級不存在,或跳格輸入")</f>
        <v/>
      </c>
      <c r="K401" s="16"/>
      <c r="L401" s="16"/>
      <c r="M401" s="16"/>
      <c r="N401" s="16"/>
      <c r="O401" s="16"/>
      <c r="P401" s="16"/>
      <c r="Q401" s="16"/>
      <c r="R401" s="16"/>
      <c r="S401" s="145">
        <f t="shared" si="39"/>
        <v>1</v>
      </c>
      <c r="T401" s="145">
        <f t="shared" si="40"/>
        <v>1</v>
      </c>
      <c r="U401" s="10">
        <f t="shared" si="38"/>
        <v>1</v>
      </c>
      <c r="V401" s="10">
        <f t="shared" si="41"/>
        <v>1</v>
      </c>
      <c r="W401" s="10">
        <f t="shared" si="42"/>
        <v>3</v>
      </c>
    </row>
    <row r="402" spans="1:23">
      <c r="A402" s="149" t="str">
        <f t="shared" si="37"/>
        <v/>
      </c>
      <c r="B402" s="16"/>
      <c r="C402" s="16"/>
      <c r="D402" s="16"/>
      <c r="E402" s="16"/>
      <c r="F402" s="16"/>
      <c r="G402" s="16"/>
      <c r="H402" s="16"/>
      <c r="I402" s="16"/>
      <c r="J402" s="150" t="str">
        <f>IFERROR(IF(COUNTIF(E402:I402,E402)+COUNTIF(E402:I402,F402)+COUNTIF(E402:I402,G402)+COUNTIF(E402:I402,H402)+COUNTIF(E402:I402,I402)-COUNT(E402:I402)&lt;&gt;0,"學生班級重複",IF(COUNT(E402:I402)=1,VLOOKUP(E402,'附件一之1-開班數'!$A$6:$B$65,2,0),IF(COUNT(E402:I402)=2,VLOOKUP(E402,'附件一之1-開班數'!$A$6:$B$65,2,0)&amp;"、"&amp;VLOOKUP(F402,'附件一之1-開班數'!$A$6:$B$65,2,0),IF(COUNT(E402:I402)=3,VLOOKUP(E402,'附件一之1-開班數'!$A$6:$B$65,2,0)&amp;"、"&amp;VLOOKUP(F402,'附件一之1-開班數'!$A$6:$B$65,2,0)&amp;"、"&amp;VLOOKUP(G402,'附件一之1-開班數'!$A$6:$B$65,2,0),IF(COUNT(E402:I402)=4,VLOOKUP(E402,'附件一之1-開班數'!$A$6:$B$65,2,0)&amp;"、"&amp;VLOOKUP(F402,'附件一之1-開班數'!$A$6:$B$65,2,0)&amp;"、"&amp;VLOOKUP(G402,'附件一之1-開班數'!$A$6:$B$65,2,0)&amp;"、"&amp;VLOOKUP(H402,'附件一之1-開班數'!$A$6:$B$65,2,0),IF(COUNT(E402:I402)=5,VLOOKUP(E402,'附件一之1-開班數'!$A$6:$B$65,2,0)&amp;"、"&amp;VLOOKUP(F402,'附件一之1-開班數'!$A$6:$B$65,2,0)&amp;"、"&amp;VLOOKUP(G402,'附件一之1-開班數'!$A$6:$B$65,2,0)&amp;"、"&amp;VLOOKUP(H402,'附件一之1-開班數'!$A$6:$B$65,2,0)&amp;"、"&amp;VLOOKUP(I402,'附件一之1-開班數'!$A$6:$B$65,2,0),IF(D402="","","學生無班級"))))))),"有班級不存在,或跳格輸入")</f>
        <v/>
      </c>
      <c r="K402" s="16"/>
      <c r="L402" s="16"/>
      <c r="M402" s="16"/>
      <c r="N402" s="16"/>
      <c r="O402" s="16"/>
      <c r="P402" s="16"/>
      <c r="Q402" s="16"/>
      <c r="R402" s="16"/>
      <c r="S402" s="145">
        <f t="shared" si="39"/>
        <v>1</v>
      </c>
      <c r="T402" s="145">
        <f t="shared" si="40"/>
        <v>1</v>
      </c>
      <c r="U402" s="10">
        <f t="shared" si="38"/>
        <v>1</v>
      </c>
      <c r="V402" s="10">
        <f t="shared" si="41"/>
        <v>1</v>
      </c>
      <c r="W402" s="10">
        <f t="shared" si="42"/>
        <v>3</v>
      </c>
    </row>
    <row r="403" spans="1:23">
      <c r="A403" s="149" t="str">
        <f t="shared" si="37"/>
        <v/>
      </c>
      <c r="B403" s="16"/>
      <c r="C403" s="16"/>
      <c r="D403" s="16"/>
      <c r="E403" s="16"/>
      <c r="F403" s="16"/>
      <c r="G403" s="16"/>
      <c r="H403" s="16"/>
      <c r="I403" s="16"/>
      <c r="J403" s="150" t="str">
        <f>IFERROR(IF(COUNTIF(E403:I403,E403)+COUNTIF(E403:I403,F403)+COUNTIF(E403:I403,G403)+COUNTIF(E403:I403,H403)+COUNTIF(E403:I403,I403)-COUNT(E403:I403)&lt;&gt;0,"學生班級重複",IF(COUNT(E403:I403)=1,VLOOKUP(E403,'附件一之1-開班數'!$A$6:$B$65,2,0),IF(COUNT(E403:I403)=2,VLOOKUP(E403,'附件一之1-開班數'!$A$6:$B$65,2,0)&amp;"、"&amp;VLOOKUP(F403,'附件一之1-開班數'!$A$6:$B$65,2,0),IF(COUNT(E403:I403)=3,VLOOKUP(E403,'附件一之1-開班數'!$A$6:$B$65,2,0)&amp;"、"&amp;VLOOKUP(F403,'附件一之1-開班數'!$A$6:$B$65,2,0)&amp;"、"&amp;VLOOKUP(G403,'附件一之1-開班數'!$A$6:$B$65,2,0),IF(COUNT(E403:I403)=4,VLOOKUP(E403,'附件一之1-開班數'!$A$6:$B$65,2,0)&amp;"、"&amp;VLOOKUP(F403,'附件一之1-開班數'!$A$6:$B$65,2,0)&amp;"、"&amp;VLOOKUP(G403,'附件一之1-開班數'!$A$6:$B$65,2,0)&amp;"、"&amp;VLOOKUP(H403,'附件一之1-開班數'!$A$6:$B$65,2,0),IF(COUNT(E403:I403)=5,VLOOKUP(E403,'附件一之1-開班數'!$A$6:$B$65,2,0)&amp;"、"&amp;VLOOKUP(F403,'附件一之1-開班數'!$A$6:$B$65,2,0)&amp;"、"&amp;VLOOKUP(G403,'附件一之1-開班數'!$A$6:$B$65,2,0)&amp;"、"&amp;VLOOKUP(H403,'附件一之1-開班數'!$A$6:$B$65,2,0)&amp;"、"&amp;VLOOKUP(I403,'附件一之1-開班數'!$A$6:$B$65,2,0),IF(D403="","","學生無班級"))))))),"有班級不存在,或跳格輸入")</f>
        <v/>
      </c>
      <c r="K403" s="16"/>
      <c r="L403" s="16"/>
      <c r="M403" s="16"/>
      <c r="N403" s="16"/>
      <c r="O403" s="16"/>
      <c r="P403" s="16"/>
      <c r="Q403" s="16"/>
      <c r="R403" s="16"/>
      <c r="S403" s="145">
        <f t="shared" si="39"/>
        <v>1</v>
      </c>
      <c r="T403" s="145">
        <f t="shared" si="40"/>
        <v>1</v>
      </c>
      <c r="U403" s="10">
        <f t="shared" si="38"/>
        <v>1</v>
      </c>
      <c r="V403" s="10">
        <f t="shared" si="41"/>
        <v>1</v>
      </c>
      <c r="W403" s="10">
        <f t="shared" si="42"/>
        <v>3</v>
      </c>
    </row>
    <row r="404" spans="1:23">
      <c r="A404" s="149" t="str">
        <f t="shared" si="37"/>
        <v/>
      </c>
      <c r="B404" s="16"/>
      <c r="C404" s="16"/>
      <c r="D404" s="16"/>
      <c r="E404" s="16"/>
      <c r="F404" s="16"/>
      <c r="G404" s="16"/>
      <c r="H404" s="16"/>
      <c r="I404" s="16"/>
      <c r="J404" s="150" t="str">
        <f>IFERROR(IF(COUNTIF(E404:I404,E404)+COUNTIF(E404:I404,F404)+COUNTIF(E404:I404,G404)+COUNTIF(E404:I404,H404)+COUNTIF(E404:I404,I404)-COUNT(E404:I404)&lt;&gt;0,"學生班級重複",IF(COUNT(E404:I404)=1,VLOOKUP(E404,'附件一之1-開班數'!$A$6:$B$65,2,0),IF(COUNT(E404:I404)=2,VLOOKUP(E404,'附件一之1-開班數'!$A$6:$B$65,2,0)&amp;"、"&amp;VLOOKUP(F404,'附件一之1-開班數'!$A$6:$B$65,2,0),IF(COUNT(E404:I404)=3,VLOOKUP(E404,'附件一之1-開班數'!$A$6:$B$65,2,0)&amp;"、"&amp;VLOOKUP(F404,'附件一之1-開班數'!$A$6:$B$65,2,0)&amp;"、"&amp;VLOOKUP(G404,'附件一之1-開班數'!$A$6:$B$65,2,0),IF(COUNT(E404:I404)=4,VLOOKUP(E404,'附件一之1-開班數'!$A$6:$B$65,2,0)&amp;"、"&amp;VLOOKUP(F404,'附件一之1-開班數'!$A$6:$B$65,2,0)&amp;"、"&amp;VLOOKUP(G404,'附件一之1-開班數'!$A$6:$B$65,2,0)&amp;"、"&amp;VLOOKUP(H404,'附件一之1-開班數'!$A$6:$B$65,2,0),IF(COUNT(E404:I404)=5,VLOOKUP(E404,'附件一之1-開班數'!$A$6:$B$65,2,0)&amp;"、"&amp;VLOOKUP(F404,'附件一之1-開班數'!$A$6:$B$65,2,0)&amp;"、"&amp;VLOOKUP(G404,'附件一之1-開班數'!$A$6:$B$65,2,0)&amp;"、"&amp;VLOOKUP(H404,'附件一之1-開班數'!$A$6:$B$65,2,0)&amp;"、"&amp;VLOOKUP(I404,'附件一之1-開班數'!$A$6:$B$65,2,0),IF(D404="","","學生無班級"))))))),"有班級不存在,或跳格輸入")</f>
        <v/>
      </c>
      <c r="K404" s="16"/>
      <c r="L404" s="16"/>
      <c r="M404" s="16"/>
      <c r="N404" s="16"/>
      <c r="O404" s="16"/>
      <c r="P404" s="16"/>
      <c r="Q404" s="16"/>
      <c r="R404" s="16"/>
      <c r="S404" s="145">
        <f t="shared" si="39"/>
        <v>1</v>
      </c>
      <c r="T404" s="145">
        <f t="shared" si="40"/>
        <v>1</v>
      </c>
      <c r="U404" s="10">
        <f t="shared" si="38"/>
        <v>1</v>
      </c>
      <c r="V404" s="10">
        <f t="shared" si="41"/>
        <v>1</v>
      </c>
      <c r="W404" s="10">
        <f t="shared" si="42"/>
        <v>3</v>
      </c>
    </row>
    <row r="405" spans="1:23">
      <c r="A405" s="149" t="str">
        <f t="shared" si="37"/>
        <v/>
      </c>
      <c r="B405" s="16"/>
      <c r="C405" s="16"/>
      <c r="D405" s="16"/>
      <c r="E405" s="16"/>
      <c r="F405" s="16"/>
      <c r="G405" s="16"/>
      <c r="H405" s="16"/>
      <c r="I405" s="16"/>
      <c r="J405" s="150" t="str">
        <f>IFERROR(IF(COUNTIF(E405:I405,E405)+COUNTIF(E405:I405,F405)+COUNTIF(E405:I405,G405)+COUNTIF(E405:I405,H405)+COUNTIF(E405:I405,I405)-COUNT(E405:I405)&lt;&gt;0,"學生班級重複",IF(COUNT(E405:I405)=1,VLOOKUP(E405,'附件一之1-開班數'!$A$6:$B$65,2,0),IF(COUNT(E405:I405)=2,VLOOKUP(E405,'附件一之1-開班數'!$A$6:$B$65,2,0)&amp;"、"&amp;VLOOKUP(F405,'附件一之1-開班數'!$A$6:$B$65,2,0),IF(COUNT(E405:I405)=3,VLOOKUP(E405,'附件一之1-開班數'!$A$6:$B$65,2,0)&amp;"、"&amp;VLOOKUP(F405,'附件一之1-開班數'!$A$6:$B$65,2,0)&amp;"、"&amp;VLOOKUP(G405,'附件一之1-開班數'!$A$6:$B$65,2,0),IF(COUNT(E405:I405)=4,VLOOKUP(E405,'附件一之1-開班數'!$A$6:$B$65,2,0)&amp;"、"&amp;VLOOKUP(F405,'附件一之1-開班數'!$A$6:$B$65,2,0)&amp;"、"&amp;VLOOKUP(G405,'附件一之1-開班數'!$A$6:$B$65,2,0)&amp;"、"&amp;VLOOKUP(H405,'附件一之1-開班數'!$A$6:$B$65,2,0),IF(COUNT(E405:I405)=5,VLOOKUP(E405,'附件一之1-開班數'!$A$6:$B$65,2,0)&amp;"、"&amp;VLOOKUP(F405,'附件一之1-開班數'!$A$6:$B$65,2,0)&amp;"、"&amp;VLOOKUP(G405,'附件一之1-開班數'!$A$6:$B$65,2,0)&amp;"、"&amp;VLOOKUP(H405,'附件一之1-開班數'!$A$6:$B$65,2,0)&amp;"、"&amp;VLOOKUP(I405,'附件一之1-開班數'!$A$6:$B$65,2,0),IF(D405="","","學生無班級"))))))),"有班級不存在,或跳格輸入")</f>
        <v/>
      </c>
      <c r="K405" s="16"/>
      <c r="L405" s="16"/>
      <c r="M405" s="16"/>
      <c r="N405" s="16"/>
      <c r="O405" s="16"/>
      <c r="P405" s="16"/>
      <c r="Q405" s="16"/>
      <c r="R405" s="16"/>
      <c r="S405" s="145">
        <f t="shared" si="39"/>
        <v>1</v>
      </c>
      <c r="T405" s="145">
        <f t="shared" si="40"/>
        <v>1</v>
      </c>
      <c r="U405" s="10">
        <f t="shared" si="38"/>
        <v>1</v>
      </c>
      <c r="V405" s="10">
        <f t="shared" si="41"/>
        <v>1</v>
      </c>
      <c r="W405" s="10">
        <f t="shared" si="42"/>
        <v>3</v>
      </c>
    </row>
    <row r="406" spans="1:23">
      <c r="A406" s="149" t="str">
        <f t="shared" si="37"/>
        <v/>
      </c>
      <c r="B406" s="16"/>
      <c r="C406" s="16"/>
      <c r="D406" s="16"/>
      <c r="E406" s="16"/>
      <c r="F406" s="16"/>
      <c r="G406" s="16"/>
      <c r="H406" s="16"/>
      <c r="I406" s="16"/>
      <c r="J406" s="150" t="str">
        <f>IFERROR(IF(COUNTIF(E406:I406,E406)+COUNTIF(E406:I406,F406)+COUNTIF(E406:I406,G406)+COUNTIF(E406:I406,H406)+COUNTIF(E406:I406,I406)-COUNT(E406:I406)&lt;&gt;0,"學生班級重複",IF(COUNT(E406:I406)=1,VLOOKUP(E406,'附件一之1-開班數'!$A$6:$B$65,2,0),IF(COUNT(E406:I406)=2,VLOOKUP(E406,'附件一之1-開班數'!$A$6:$B$65,2,0)&amp;"、"&amp;VLOOKUP(F406,'附件一之1-開班數'!$A$6:$B$65,2,0),IF(COUNT(E406:I406)=3,VLOOKUP(E406,'附件一之1-開班數'!$A$6:$B$65,2,0)&amp;"、"&amp;VLOOKUP(F406,'附件一之1-開班數'!$A$6:$B$65,2,0)&amp;"、"&amp;VLOOKUP(G406,'附件一之1-開班數'!$A$6:$B$65,2,0),IF(COUNT(E406:I406)=4,VLOOKUP(E406,'附件一之1-開班數'!$A$6:$B$65,2,0)&amp;"、"&amp;VLOOKUP(F406,'附件一之1-開班數'!$A$6:$B$65,2,0)&amp;"、"&amp;VLOOKUP(G406,'附件一之1-開班數'!$A$6:$B$65,2,0)&amp;"、"&amp;VLOOKUP(H406,'附件一之1-開班數'!$A$6:$B$65,2,0),IF(COUNT(E406:I406)=5,VLOOKUP(E406,'附件一之1-開班數'!$A$6:$B$65,2,0)&amp;"、"&amp;VLOOKUP(F406,'附件一之1-開班數'!$A$6:$B$65,2,0)&amp;"、"&amp;VLOOKUP(G406,'附件一之1-開班數'!$A$6:$B$65,2,0)&amp;"、"&amp;VLOOKUP(H406,'附件一之1-開班數'!$A$6:$B$65,2,0)&amp;"、"&amp;VLOOKUP(I406,'附件一之1-開班數'!$A$6:$B$65,2,0),IF(D406="","","學生無班級"))))))),"有班級不存在,或跳格輸入")</f>
        <v/>
      </c>
      <c r="K406" s="16"/>
      <c r="L406" s="16"/>
      <c r="M406" s="16"/>
      <c r="N406" s="16"/>
      <c r="O406" s="16"/>
      <c r="P406" s="16"/>
      <c r="Q406" s="16"/>
      <c r="R406" s="16"/>
      <c r="S406" s="145">
        <f t="shared" si="39"/>
        <v>1</v>
      </c>
      <c r="T406" s="145">
        <f t="shared" si="40"/>
        <v>1</v>
      </c>
      <c r="U406" s="10">
        <f t="shared" si="38"/>
        <v>1</v>
      </c>
      <c r="V406" s="10">
        <f t="shared" si="41"/>
        <v>1</v>
      </c>
      <c r="W406" s="10">
        <f t="shared" si="42"/>
        <v>3</v>
      </c>
    </row>
    <row r="407" spans="1:23">
      <c r="A407" s="149" t="str">
        <f t="shared" si="37"/>
        <v/>
      </c>
      <c r="B407" s="16"/>
      <c r="C407" s="16"/>
      <c r="D407" s="16"/>
      <c r="E407" s="16"/>
      <c r="F407" s="16"/>
      <c r="G407" s="16"/>
      <c r="H407" s="16"/>
      <c r="I407" s="16"/>
      <c r="J407" s="150" t="str">
        <f>IFERROR(IF(COUNTIF(E407:I407,E407)+COUNTIF(E407:I407,F407)+COUNTIF(E407:I407,G407)+COUNTIF(E407:I407,H407)+COUNTIF(E407:I407,I407)-COUNT(E407:I407)&lt;&gt;0,"學生班級重複",IF(COUNT(E407:I407)=1,VLOOKUP(E407,'附件一之1-開班數'!$A$6:$B$65,2,0),IF(COUNT(E407:I407)=2,VLOOKUP(E407,'附件一之1-開班數'!$A$6:$B$65,2,0)&amp;"、"&amp;VLOOKUP(F407,'附件一之1-開班數'!$A$6:$B$65,2,0),IF(COUNT(E407:I407)=3,VLOOKUP(E407,'附件一之1-開班數'!$A$6:$B$65,2,0)&amp;"、"&amp;VLOOKUP(F407,'附件一之1-開班數'!$A$6:$B$65,2,0)&amp;"、"&amp;VLOOKUP(G407,'附件一之1-開班數'!$A$6:$B$65,2,0),IF(COUNT(E407:I407)=4,VLOOKUP(E407,'附件一之1-開班數'!$A$6:$B$65,2,0)&amp;"、"&amp;VLOOKUP(F407,'附件一之1-開班數'!$A$6:$B$65,2,0)&amp;"、"&amp;VLOOKUP(G407,'附件一之1-開班數'!$A$6:$B$65,2,0)&amp;"、"&amp;VLOOKUP(H407,'附件一之1-開班數'!$A$6:$B$65,2,0),IF(COUNT(E407:I407)=5,VLOOKUP(E407,'附件一之1-開班數'!$A$6:$B$65,2,0)&amp;"、"&amp;VLOOKUP(F407,'附件一之1-開班數'!$A$6:$B$65,2,0)&amp;"、"&amp;VLOOKUP(G407,'附件一之1-開班數'!$A$6:$B$65,2,0)&amp;"、"&amp;VLOOKUP(H407,'附件一之1-開班數'!$A$6:$B$65,2,0)&amp;"、"&amp;VLOOKUP(I407,'附件一之1-開班數'!$A$6:$B$65,2,0),IF(D407="","","學生無班級"))))))),"有班級不存在,或跳格輸入")</f>
        <v/>
      </c>
      <c r="K407" s="16"/>
      <c r="L407" s="16"/>
      <c r="M407" s="16"/>
      <c r="N407" s="16"/>
      <c r="O407" s="16"/>
      <c r="P407" s="16"/>
      <c r="Q407" s="16"/>
      <c r="R407" s="16"/>
      <c r="S407" s="145">
        <f t="shared" si="39"/>
        <v>1</v>
      </c>
      <c r="T407" s="145">
        <f t="shared" si="40"/>
        <v>1</v>
      </c>
      <c r="U407" s="10">
        <f t="shared" si="38"/>
        <v>1</v>
      </c>
      <c r="V407" s="10">
        <f t="shared" si="41"/>
        <v>1</v>
      </c>
      <c r="W407" s="10">
        <f t="shared" si="42"/>
        <v>3</v>
      </c>
    </row>
    <row r="408" spans="1:23">
      <c r="A408" s="149" t="str">
        <f t="shared" si="37"/>
        <v/>
      </c>
      <c r="B408" s="16"/>
      <c r="C408" s="16"/>
      <c r="D408" s="16"/>
      <c r="E408" s="16"/>
      <c r="F408" s="16"/>
      <c r="G408" s="16"/>
      <c r="H408" s="16"/>
      <c r="I408" s="16"/>
      <c r="J408" s="150" t="str">
        <f>IFERROR(IF(COUNTIF(E408:I408,E408)+COUNTIF(E408:I408,F408)+COUNTIF(E408:I408,G408)+COUNTIF(E408:I408,H408)+COUNTIF(E408:I408,I408)-COUNT(E408:I408)&lt;&gt;0,"學生班級重複",IF(COUNT(E408:I408)=1,VLOOKUP(E408,'附件一之1-開班數'!$A$6:$B$65,2,0),IF(COUNT(E408:I408)=2,VLOOKUP(E408,'附件一之1-開班數'!$A$6:$B$65,2,0)&amp;"、"&amp;VLOOKUP(F408,'附件一之1-開班數'!$A$6:$B$65,2,0),IF(COUNT(E408:I408)=3,VLOOKUP(E408,'附件一之1-開班數'!$A$6:$B$65,2,0)&amp;"、"&amp;VLOOKUP(F408,'附件一之1-開班數'!$A$6:$B$65,2,0)&amp;"、"&amp;VLOOKUP(G408,'附件一之1-開班數'!$A$6:$B$65,2,0),IF(COUNT(E408:I408)=4,VLOOKUP(E408,'附件一之1-開班數'!$A$6:$B$65,2,0)&amp;"、"&amp;VLOOKUP(F408,'附件一之1-開班數'!$A$6:$B$65,2,0)&amp;"、"&amp;VLOOKUP(G408,'附件一之1-開班數'!$A$6:$B$65,2,0)&amp;"、"&amp;VLOOKUP(H408,'附件一之1-開班數'!$A$6:$B$65,2,0),IF(COUNT(E408:I408)=5,VLOOKUP(E408,'附件一之1-開班數'!$A$6:$B$65,2,0)&amp;"、"&amp;VLOOKUP(F408,'附件一之1-開班數'!$A$6:$B$65,2,0)&amp;"、"&amp;VLOOKUP(G408,'附件一之1-開班數'!$A$6:$B$65,2,0)&amp;"、"&amp;VLOOKUP(H408,'附件一之1-開班數'!$A$6:$B$65,2,0)&amp;"、"&amp;VLOOKUP(I408,'附件一之1-開班數'!$A$6:$B$65,2,0),IF(D408="","","學生無班級"))))))),"有班級不存在,或跳格輸入")</f>
        <v/>
      </c>
      <c r="K408" s="16"/>
      <c r="L408" s="16"/>
      <c r="M408" s="16"/>
      <c r="N408" s="16"/>
      <c r="O408" s="16"/>
      <c r="P408" s="16"/>
      <c r="Q408" s="16"/>
      <c r="R408" s="16"/>
      <c r="S408" s="145">
        <f t="shared" si="39"/>
        <v>1</v>
      </c>
      <c r="T408" s="145">
        <f t="shared" si="40"/>
        <v>1</v>
      </c>
      <c r="U408" s="10">
        <f t="shared" si="38"/>
        <v>1</v>
      </c>
      <c r="V408" s="10">
        <f t="shared" si="41"/>
        <v>1</v>
      </c>
      <c r="W408" s="10">
        <f t="shared" si="42"/>
        <v>3</v>
      </c>
    </row>
    <row r="409" spans="1:23">
      <c r="A409" s="149" t="str">
        <f t="shared" si="37"/>
        <v/>
      </c>
      <c r="B409" s="16"/>
      <c r="C409" s="16"/>
      <c r="D409" s="16"/>
      <c r="E409" s="16"/>
      <c r="F409" s="16"/>
      <c r="G409" s="16"/>
      <c r="H409" s="16"/>
      <c r="I409" s="16"/>
      <c r="J409" s="150" t="str">
        <f>IFERROR(IF(COUNTIF(E409:I409,E409)+COUNTIF(E409:I409,F409)+COUNTIF(E409:I409,G409)+COUNTIF(E409:I409,H409)+COUNTIF(E409:I409,I409)-COUNT(E409:I409)&lt;&gt;0,"學生班級重複",IF(COUNT(E409:I409)=1,VLOOKUP(E409,'附件一之1-開班數'!$A$6:$B$65,2,0),IF(COUNT(E409:I409)=2,VLOOKUP(E409,'附件一之1-開班數'!$A$6:$B$65,2,0)&amp;"、"&amp;VLOOKUP(F409,'附件一之1-開班數'!$A$6:$B$65,2,0),IF(COUNT(E409:I409)=3,VLOOKUP(E409,'附件一之1-開班數'!$A$6:$B$65,2,0)&amp;"、"&amp;VLOOKUP(F409,'附件一之1-開班數'!$A$6:$B$65,2,0)&amp;"、"&amp;VLOOKUP(G409,'附件一之1-開班數'!$A$6:$B$65,2,0),IF(COUNT(E409:I409)=4,VLOOKUP(E409,'附件一之1-開班數'!$A$6:$B$65,2,0)&amp;"、"&amp;VLOOKUP(F409,'附件一之1-開班數'!$A$6:$B$65,2,0)&amp;"、"&amp;VLOOKUP(G409,'附件一之1-開班數'!$A$6:$B$65,2,0)&amp;"、"&amp;VLOOKUP(H409,'附件一之1-開班數'!$A$6:$B$65,2,0),IF(COUNT(E409:I409)=5,VLOOKUP(E409,'附件一之1-開班數'!$A$6:$B$65,2,0)&amp;"、"&amp;VLOOKUP(F409,'附件一之1-開班數'!$A$6:$B$65,2,0)&amp;"、"&amp;VLOOKUP(G409,'附件一之1-開班數'!$A$6:$B$65,2,0)&amp;"、"&amp;VLOOKUP(H409,'附件一之1-開班數'!$A$6:$B$65,2,0)&amp;"、"&amp;VLOOKUP(I409,'附件一之1-開班數'!$A$6:$B$65,2,0),IF(D409="","","學生無班級"))))))),"有班級不存在,或跳格輸入")</f>
        <v/>
      </c>
      <c r="K409" s="16"/>
      <c r="L409" s="16"/>
      <c r="M409" s="16"/>
      <c r="N409" s="16"/>
      <c r="O409" s="16"/>
      <c r="P409" s="16"/>
      <c r="Q409" s="16"/>
      <c r="R409" s="16"/>
      <c r="S409" s="145">
        <f t="shared" si="39"/>
        <v>1</v>
      </c>
      <c r="T409" s="145">
        <f t="shared" si="40"/>
        <v>1</v>
      </c>
      <c r="U409" s="10">
        <f t="shared" si="38"/>
        <v>1</v>
      </c>
      <c r="V409" s="10">
        <f t="shared" si="41"/>
        <v>1</v>
      </c>
      <c r="W409" s="10">
        <f t="shared" si="42"/>
        <v>3</v>
      </c>
    </row>
    <row r="410" spans="1:23">
      <c r="A410" s="149" t="str">
        <f t="shared" si="37"/>
        <v/>
      </c>
      <c r="B410" s="16"/>
      <c r="C410" s="16"/>
      <c r="D410" s="16"/>
      <c r="E410" s="16"/>
      <c r="F410" s="16"/>
      <c r="G410" s="16"/>
      <c r="H410" s="16"/>
      <c r="I410" s="16"/>
      <c r="J410" s="150" t="str">
        <f>IFERROR(IF(COUNTIF(E410:I410,E410)+COUNTIF(E410:I410,F410)+COUNTIF(E410:I410,G410)+COUNTIF(E410:I410,H410)+COUNTIF(E410:I410,I410)-COUNT(E410:I410)&lt;&gt;0,"學生班級重複",IF(COUNT(E410:I410)=1,VLOOKUP(E410,'附件一之1-開班數'!$A$6:$B$65,2,0),IF(COUNT(E410:I410)=2,VLOOKUP(E410,'附件一之1-開班數'!$A$6:$B$65,2,0)&amp;"、"&amp;VLOOKUP(F410,'附件一之1-開班數'!$A$6:$B$65,2,0),IF(COUNT(E410:I410)=3,VLOOKUP(E410,'附件一之1-開班數'!$A$6:$B$65,2,0)&amp;"、"&amp;VLOOKUP(F410,'附件一之1-開班數'!$A$6:$B$65,2,0)&amp;"、"&amp;VLOOKUP(G410,'附件一之1-開班數'!$A$6:$B$65,2,0),IF(COUNT(E410:I410)=4,VLOOKUP(E410,'附件一之1-開班數'!$A$6:$B$65,2,0)&amp;"、"&amp;VLOOKUP(F410,'附件一之1-開班數'!$A$6:$B$65,2,0)&amp;"、"&amp;VLOOKUP(G410,'附件一之1-開班數'!$A$6:$B$65,2,0)&amp;"、"&amp;VLOOKUP(H410,'附件一之1-開班數'!$A$6:$B$65,2,0),IF(COUNT(E410:I410)=5,VLOOKUP(E410,'附件一之1-開班數'!$A$6:$B$65,2,0)&amp;"、"&amp;VLOOKUP(F410,'附件一之1-開班數'!$A$6:$B$65,2,0)&amp;"、"&amp;VLOOKUP(G410,'附件一之1-開班數'!$A$6:$B$65,2,0)&amp;"、"&amp;VLOOKUP(H410,'附件一之1-開班數'!$A$6:$B$65,2,0)&amp;"、"&amp;VLOOKUP(I410,'附件一之1-開班數'!$A$6:$B$65,2,0),IF(D410="","","學生無班級"))))))),"有班級不存在,或跳格輸入")</f>
        <v/>
      </c>
      <c r="K410" s="16"/>
      <c r="L410" s="16"/>
      <c r="M410" s="16"/>
      <c r="N410" s="16"/>
      <c r="O410" s="16"/>
      <c r="P410" s="16"/>
      <c r="Q410" s="16"/>
      <c r="R410" s="16"/>
      <c r="S410" s="145">
        <f t="shared" si="39"/>
        <v>1</v>
      </c>
      <c r="T410" s="145">
        <f t="shared" si="40"/>
        <v>1</v>
      </c>
      <c r="U410" s="10">
        <f t="shared" si="38"/>
        <v>1</v>
      </c>
      <c r="V410" s="10">
        <f t="shared" si="41"/>
        <v>1</v>
      </c>
      <c r="W410" s="10">
        <f t="shared" si="42"/>
        <v>3</v>
      </c>
    </row>
    <row r="411" spans="1:23">
      <c r="A411" s="149" t="str">
        <f t="shared" si="37"/>
        <v/>
      </c>
      <c r="B411" s="16"/>
      <c r="C411" s="16"/>
      <c r="D411" s="16"/>
      <c r="E411" s="16"/>
      <c r="F411" s="16"/>
      <c r="G411" s="16"/>
      <c r="H411" s="16"/>
      <c r="I411" s="16"/>
      <c r="J411" s="150" t="str">
        <f>IFERROR(IF(COUNTIF(E411:I411,E411)+COUNTIF(E411:I411,F411)+COUNTIF(E411:I411,G411)+COUNTIF(E411:I411,H411)+COUNTIF(E411:I411,I411)-COUNT(E411:I411)&lt;&gt;0,"學生班級重複",IF(COUNT(E411:I411)=1,VLOOKUP(E411,'附件一之1-開班數'!$A$6:$B$65,2,0),IF(COUNT(E411:I411)=2,VLOOKUP(E411,'附件一之1-開班數'!$A$6:$B$65,2,0)&amp;"、"&amp;VLOOKUP(F411,'附件一之1-開班數'!$A$6:$B$65,2,0),IF(COUNT(E411:I411)=3,VLOOKUP(E411,'附件一之1-開班數'!$A$6:$B$65,2,0)&amp;"、"&amp;VLOOKUP(F411,'附件一之1-開班數'!$A$6:$B$65,2,0)&amp;"、"&amp;VLOOKUP(G411,'附件一之1-開班數'!$A$6:$B$65,2,0),IF(COUNT(E411:I411)=4,VLOOKUP(E411,'附件一之1-開班數'!$A$6:$B$65,2,0)&amp;"、"&amp;VLOOKUP(F411,'附件一之1-開班數'!$A$6:$B$65,2,0)&amp;"、"&amp;VLOOKUP(G411,'附件一之1-開班數'!$A$6:$B$65,2,0)&amp;"、"&amp;VLOOKUP(H411,'附件一之1-開班數'!$A$6:$B$65,2,0),IF(COUNT(E411:I411)=5,VLOOKUP(E411,'附件一之1-開班數'!$A$6:$B$65,2,0)&amp;"、"&amp;VLOOKUP(F411,'附件一之1-開班數'!$A$6:$B$65,2,0)&amp;"、"&amp;VLOOKUP(G411,'附件一之1-開班數'!$A$6:$B$65,2,0)&amp;"、"&amp;VLOOKUP(H411,'附件一之1-開班數'!$A$6:$B$65,2,0)&amp;"、"&amp;VLOOKUP(I411,'附件一之1-開班數'!$A$6:$B$65,2,0),IF(D411="","","學生無班級"))))))),"有班級不存在,或跳格輸入")</f>
        <v/>
      </c>
      <c r="K411" s="16"/>
      <c r="L411" s="16"/>
      <c r="M411" s="16"/>
      <c r="N411" s="16"/>
      <c r="O411" s="16"/>
      <c r="P411" s="16"/>
      <c r="Q411" s="16"/>
      <c r="R411" s="16"/>
      <c r="S411" s="145">
        <f t="shared" si="39"/>
        <v>1</v>
      </c>
      <c r="T411" s="145">
        <f t="shared" si="40"/>
        <v>1</v>
      </c>
      <c r="U411" s="10">
        <f t="shared" si="38"/>
        <v>1</v>
      </c>
      <c r="V411" s="10">
        <f t="shared" si="41"/>
        <v>1</v>
      </c>
      <c r="W411" s="10">
        <f t="shared" si="42"/>
        <v>3</v>
      </c>
    </row>
    <row r="412" spans="1:23">
      <c r="A412" s="149" t="str">
        <f t="shared" si="37"/>
        <v/>
      </c>
      <c r="B412" s="16"/>
      <c r="C412" s="16"/>
      <c r="D412" s="16"/>
      <c r="E412" s="16"/>
      <c r="F412" s="16"/>
      <c r="G412" s="16"/>
      <c r="H412" s="16"/>
      <c r="I412" s="16"/>
      <c r="J412" s="150" t="str">
        <f>IFERROR(IF(COUNTIF(E412:I412,E412)+COUNTIF(E412:I412,F412)+COUNTIF(E412:I412,G412)+COUNTIF(E412:I412,H412)+COUNTIF(E412:I412,I412)-COUNT(E412:I412)&lt;&gt;0,"學生班級重複",IF(COUNT(E412:I412)=1,VLOOKUP(E412,'附件一之1-開班數'!$A$6:$B$65,2,0),IF(COUNT(E412:I412)=2,VLOOKUP(E412,'附件一之1-開班數'!$A$6:$B$65,2,0)&amp;"、"&amp;VLOOKUP(F412,'附件一之1-開班數'!$A$6:$B$65,2,0),IF(COUNT(E412:I412)=3,VLOOKUP(E412,'附件一之1-開班數'!$A$6:$B$65,2,0)&amp;"、"&amp;VLOOKUP(F412,'附件一之1-開班數'!$A$6:$B$65,2,0)&amp;"、"&amp;VLOOKUP(G412,'附件一之1-開班數'!$A$6:$B$65,2,0),IF(COUNT(E412:I412)=4,VLOOKUP(E412,'附件一之1-開班數'!$A$6:$B$65,2,0)&amp;"、"&amp;VLOOKUP(F412,'附件一之1-開班數'!$A$6:$B$65,2,0)&amp;"、"&amp;VLOOKUP(G412,'附件一之1-開班數'!$A$6:$B$65,2,0)&amp;"、"&amp;VLOOKUP(H412,'附件一之1-開班數'!$A$6:$B$65,2,0),IF(COUNT(E412:I412)=5,VLOOKUP(E412,'附件一之1-開班數'!$A$6:$B$65,2,0)&amp;"、"&amp;VLOOKUP(F412,'附件一之1-開班數'!$A$6:$B$65,2,0)&amp;"、"&amp;VLOOKUP(G412,'附件一之1-開班數'!$A$6:$B$65,2,0)&amp;"、"&amp;VLOOKUP(H412,'附件一之1-開班數'!$A$6:$B$65,2,0)&amp;"、"&amp;VLOOKUP(I412,'附件一之1-開班數'!$A$6:$B$65,2,0),IF(D412="","","學生無班級"))))))),"有班級不存在,或跳格輸入")</f>
        <v/>
      </c>
      <c r="K412" s="16"/>
      <c r="L412" s="16"/>
      <c r="M412" s="16"/>
      <c r="N412" s="16"/>
      <c r="O412" s="16"/>
      <c r="P412" s="16"/>
      <c r="Q412" s="16"/>
      <c r="R412" s="16"/>
      <c r="S412" s="145">
        <f t="shared" si="39"/>
        <v>1</v>
      </c>
      <c r="T412" s="145">
        <f t="shared" si="40"/>
        <v>1</v>
      </c>
      <c r="U412" s="10">
        <f t="shared" si="38"/>
        <v>1</v>
      </c>
      <c r="V412" s="10">
        <f t="shared" si="41"/>
        <v>1</v>
      </c>
      <c r="W412" s="10">
        <f t="shared" si="42"/>
        <v>3</v>
      </c>
    </row>
    <row r="413" spans="1:23">
      <c r="A413" s="149" t="str">
        <f t="shared" si="37"/>
        <v/>
      </c>
      <c r="B413" s="16"/>
      <c r="C413" s="16"/>
      <c r="D413" s="16"/>
      <c r="E413" s="16"/>
      <c r="F413" s="16"/>
      <c r="G413" s="16"/>
      <c r="H413" s="16"/>
      <c r="I413" s="16"/>
      <c r="J413" s="150" t="str">
        <f>IFERROR(IF(COUNTIF(E413:I413,E413)+COUNTIF(E413:I413,F413)+COUNTIF(E413:I413,G413)+COUNTIF(E413:I413,H413)+COUNTIF(E413:I413,I413)-COUNT(E413:I413)&lt;&gt;0,"學生班級重複",IF(COUNT(E413:I413)=1,VLOOKUP(E413,'附件一之1-開班數'!$A$6:$B$65,2,0),IF(COUNT(E413:I413)=2,VLOOKUP(E413,'附件一之1-開班數'!$A$6:$B$65,2,0)&amp;"、"&amp;VLOOKUP(F413,'附件一之1-開班數'!$A$6:$B$65,2,0),IF(COUNT(E413:I413)=3,VLOOKUP(E413,'附件一之1-開班數'!$A$6:$B$65,2,0)&amp;"、"&amp;VLOOKUP(F413,'附件一之1-開班數'!$A$6:$B$65,2,0)&amp;"、"&amp;VLOOKUP(G413,'附件一之1-開班數'!$A$6:$B$65,2,0),IF(COUNT(E413:I413)=4,VLOOKUP(E413,'附件一之1-開班數'!$A$6:$B$65,2,0)&amp;"、"&amp;VLOOKUP(F413,'附件一之1-開班數'!$A$6:$B$65,2,0)&amp;"、"&amp;VLOOKUP(G413,'附件一之1-開班數'!$A$6:$B$65,2,0)&amp;"、"&amp;VLOOKUP(H413,'附件一之1-開班數'!$A$6:$B$65,2,0),IF(COUNT(E413:I413)=5,VLOOKUP(E413,'附件一之1-開班數'!$A$6:$B$65,2,0)&amp;"、"&amp;VLOOKUP(F413,'附件一之1-開班數'!$A$6:$B$65,2,0)&amp;"、"&amp;VLOOKUP(G413,'附件一之1-開班數'!$A$6:$B$65,2,0)&amp;"、"&amp;VLOOKUP(H413,'附件一之1-開班數'!$A$6:$B$65,2,0)&amp;"、"&amp;VLOOKUP(I413,'附件一之1-開班數'!$A$6:$B$65,2,0),IF(D413="","","學生無班級"))))))),"有班級不存在,或跳格輸入")</f>
        <v/>
      </c>
      <c r="K413" s="16"/>
      <c r="L413" s="16"/>
      <c r="M413" s="16"/>
      <c r="N413" s="16"/>
      <c r="O413" s="16"/>
      <c r="P413" s="16"/>
      <c r="Q413" s="16"/>
      <c r="R413" s="16"/>
      <c r="S413" s="145">
        <f t="shared" si="39"/>
        <v>1</v>
      </c>
      <c r="T413" s="145">
        <f t="shared" si="40"/>
        <v>1</v>
      </c>
      <c r="U413" s="10">
        <f t="shared" si="38"/>
        <v>1</v>
      </c>
      <c r="V413" s="10">
        <f t="shared" si="41"/>
        <v>1</v>
      </c>
      <c r="W413" s="10">
        <f t="shared" si="42"/>
        <v>3</v>
      </c>
    </row>
    <row r="414" spans="1:23">
      <c r="A414" s="149" t="str">
        <f t="shared" si="37"/>
        <v/>
      </c>
      <c r="B414" s="16"/>
      <c r="C414" s="16"/>
      <c r="D414" s="16"/>
      <c r="E414" s="16"/>
      <c r="F414" s="16"/>
      <c r="G414" s="16"/>
      <c r="H414" s="16"/>
      <c r="I414" s="16"/>
      <c r="J414" s="150" t="str">
        <f>IFERROR(IF(COUNTIF(E414:I414,E414)+COUNTIF(E414:I414,F414)+COUNTIF(E414:I414,G414)+COUNTIF(E414:I414,H414)+COUNTIF(E414:I414,I414)-COUNT(E414:I414)&lt;&gt;0,"學生班級重複",IF(COUNT(E414:I414)=1,VLOOKUP(E414,'附件一之1-開班數'!$A$6:$B$65,2,0),IF(COUNT(E414:I414)=2,VLOOKUP(E414,'附件一之1-開班數'!$A$6:$B$65,2,0)&amp;"、"&amp;VLOOKUP(F414,'附件一之1-開班數'!$A$6:$B$65,2,0),IF(COUNT(E414:I414)=3,VLOOKUP(E414,'附件一之1-開班數'!$A$6:$B$65,2,0)&amp;"、"&amp;VLOOKUP(F414,'附件一之1-開班數'!$A$6:$B$65,2,0)&amp;"、"&amp;VLOOKUP(G414,'附件一之1-開班數'!$A$6:$B$65,2,0),IF(COUNT(E414:I414)=4,VLOOKUP(E414,'附件一之1-開班數'!$A$6:$B$65,2,0)&amp;"、"&amp;VLOOKUP(F414,'附件一之1-開班數'!$A$6:$B$65,2,0)&amp;"、"&amp;VLOOKUP(G414,'附件一之1-開班數'!$A$6:$B$65,2,0)&amp;"、"&amp;VLOOKUP(H414,'附件一之1-開班數'!$A$6:$B$65,2,0),IF(COUNT(E414:I414)=5,VLOOKUP(E414,'附件一之1-開班數'!$A$6:$B$65,2,0)&amp;"、"&amp;VLOOKUP(F414,'附件一之1-開班數'!$A$6:$B$65,2,0)&amp;"、"&amp;VLOOKUP(G414,'附件一之1-開班數'!$A$6:$B$65,2,0)&amp;"、"&amp;VLOOKUP(H414,'附件一之1-開班數'!$A$6:$B$65,2,0)&amp;"、"&amp;VLOOKUP(I414,'附件一之1-開班數'!$A$6:$B$65,2,0),IF(D414="","","學生無班級"))))))),"有班級不存在,或跳格輸入")</f>
        <v/>
      </c>
      <c r="K414" s="16"/>
      <c r="L414" s="16"/>
      <c r="M414" s="16"/>
      <c r="N414" s="16"/>
      <c r="O414" s="16"/>
      <c r="P414" s="16"/>
      <c r="Q414" s="16"/>
      <c r="R414" s="16"/>
      <c r="S414" s="145">
        <f t="shared" si="39"/>
        <v>1</v>
      </c>
      <c r="T414" s="145">
        <f t="shared" si="40"/>
        <v>1</v>
      </c>
      <c r="U414" s="10">
        <f t="shared" si="38"/>
        <v>1</v>
      </c>
      <c r="V414" s="10">
        <f t="shared" si="41"/>
        <v>1</v>
      </c>
      <c r="W414" s="10">
        <f t="shared" si="42"/>
        <v>3</v>
      </c>
    </row>
    <row r="415" spans="1:23">
      <c r="A415" s="149" t="str">
        <f t="shared" si="37"/>
        <v/>
      </c>
      <c r="B415" s="16"/>
      <c r="C415" s="16"/>
      <c r="D415" s="16"/>
      <c r="E415" s="16"/>
      <c r="F415" s="16"/>
      <c r="G415" s="16"/>
      <c r="H415" s="16"/>
      <c r="I415" s="16"/>
      <c r="J415" s="150" t="str">
        <f>IFERROR(IF(COUNTIF(E415:I415,E415)+COUNTIF(E415:I415,F415)+COUNTIF(E415:I415,G415)+COUNTIF(E415:I415,H415)+COUNTIF(E415:I415,I415)-COUNT(E415:I415)&lt;&gt;0,"學生班級重複",IF(COUNT(E415:I415)=1,VLOOKUP(E415,'附件一之1-開班數'!$A$6:$B$65,2,0),IF(COUNT(E415:I415)=2,VLOOKUP(E415,'附件一之1-開班數'!$A$6:$B$65,2,0)&amp;"、"&amp;VLOOKUP(F415,'附件一之1-開班數'!$A$6:$B$65,2,0),IF(COUNT(E415:I415)=3,VLOOKUP(E415,'附件一之1-開班數'!$A$6:$B$65,2,0)&amp;"、"&amp;VLOOKUP(F415,'附件一之1-開班數'!$A$6:$B$65,2,0)&amp;"、"&amp;VLOOKUP(G415,'附件一之1-開班數'!$A$6:$B$65,2,0),IF(COUNT(E415:I415)=4,VLOOKUP(E415,'附件一之1-開班數'!$A$6:$B$65,2,0)&amp;"、"&amp;VLOOKUP(F415,'附件一之1-開班數'!$A$6:$B$65,2,0)&amp;"、"&amp;VLOOKUP(G415,'附件一之1-開班數'!$A$6:$B$65,2,0)&amp;"、"&amp;VLOOKUP(H415,'附件一之1-開班數'!$A$6:$B$65,2,0),IF(COUNT(E415:I415)=5,VLOOKUP(E415,'附件一之1-開班數'!$A$6:$B$65,2,0)&amp;"、"&amp;VLOOKUP(F415,'附件一之1-開班數'!$A$6:$B$65,2,0)&amp;"、"&amp;VLOOKUP(G415,'附件一之1-開班數'!$A$6:$B$65,2,0)&amp;"、"&amp;VLOOKUP(H415,'附件一之1-開班數'!$A$6:$B$65,2,0)&amp;"、"&amp;VLOOKUP(I415,'附件一之1-開班數'!$A$6:$B$65,2,0),IF(D415="","","學生無班級"))))))),"有班級不存在,或跳格輸入")</f>
        <v/>
      </c>
      <c r="K415" s="16"/>
      <c r="L415" s="16"/>
      <c r="M415" s="16"/>
      <c r="N415" s="16"/>
      <c r="O415" s="16"/>
      <c r="P415" s="16"/>
      <c r="Q415" s="16"/>
      <c r="R415" s="16"/>
      <c r="S415" s="145">
        <f t="shared" si="39"/>
        <v>1</v>
      </c>
      <c r="T415" s="145">
        <f t="shared" si="40"/>
        <v>1</v>
      </c>
      <c r="U415" s="10">
        <f t="shared" si="38"/>
        <v>1</v>
      </c>
      <c r="V415" s="10">
        <f t="shared" si="41"/>
        <v>1</v>
      </c>
      <c r="W415" s="10">
        <f t="shared" si="42"/>
        <v>3</v>
      </c>
    </row>
    <row r="416" spans="1:23">
      <c r="A416" s="149" t="str">
        <f t="shared" si="37"/>
        <v/>
      </c>
      <c r="B416" s="16"/>
      <c r="C416" s="16"/>
      <c r="D416" s="16"/>
      <c r="E416" s="16"/>
      <c r="F416" s="16"/>
      <c r="G416" s="16"/>
      <c r="H416" s="16"/>
      <c r="I416" s="16"/>
      <c r="J416" s="150" t="str">
        <f>IFERROR(IF(COUNTIF(E416:I416,E416)+COUNTIF(E416:I416,F416)+COUNTIF(E416:I416,G416)+COUNTIF(E416:I416,H416)+COUNTIF(E416:I416,I416)-COUNT(E416:I416)&lt;&gt;0,"學生班級重複",IF(COUNT(E416:I416)=1,VLOOKUP(E416,'附件一之1-開班數'!$A$6:$B$65,2,0),IF(COUNT(E416:I416)=2,VLOOKUP(E416,'附件一之1-開班數'!$A$6:$B$65,2,0)&amp;"、"&amp;VLOOKUP(F416,'附件一之1-開班數'!$A$6:$B$65,2,0),IF(COUNT(E416:I416)=3,VLOOKUP(E416,'附件一之1-開班數'!$A$6:$B$65,2,0)&amp;"、"&amp;VLOOKUP(F416,'附件一之1-開班數'!$A$6:$B$65,2,0)&amp;"、"&amp;VLOOKUP(G416,'附件一之1-開班數'!$A$6:$B$65,2,0),IF(COUNT(E416:I416)=4,VLOOKUP(E416,'附件一之1-開班數'!$A$6:$B$65,2,0)&amp;"、"&amp;VLOOKUP(F416,'附件一之1-開班數'!$A$6:$B$65,2,0)&amp;"、"&amp;VLOOKUP(G416,'附件一之1-開班數'!$A$6:$B$65,2,0)&amp;"、"&amp;VLOOKUP(H416,'附件一之1-開班數'!$A$6:$B$65,2,0),IF(COUNT(E416:I416)=5,VLOOKUP(E416,'附件一之1-開班數'!$A$6:$B$65,2,0)&amp;"、"&amp;VLOOKUP(F416,'附件一之1-開班數'!$A$6:$B$65,2,0)&amp;"、"&amp;VLOOKUP(G416,'附件一之1-開班數'!$A$6:$B$65,2,0)&amp;"、"&amp;VLOOKUP(H416,'附件一之1-開班數'!$A$6:$B$65,2,0)&amp;"、"&amp;VLOOKUP(I416,'附件一之1-開班數'!$A$6:$B$65,2,0),IF(D416="","","學生無班級"))))))),"有班級不存在,或跳格輸入")</f>
        <v/>
      </c>
      <c r="K416" s="16"/>
      <c r="L416" s="16"/>
      <c r="M416" s="16"/>
      <c r="N416" s="16"/>
      <c r="O416" s="16"/>
      <c r="P416" s="16"/>
      <c r="Q416" s="16"/>
      <c r="R416" s="16"/>
      <c r="S416" s="145">
        <f t="shared" si="39"/>
        <v>1</v>
      </c>
      <c r="T416" s="145">
        <f t="shared" si="40"/>
        <v>1</v>
      </c>
      <c r="U416" s="10">
        <f t="shared" si="38"/>
        <v>1</v>
      </c>
      <c r="V416" s="10">
        <f t="shared" si="41"/>
        <v>1</v>
      </c>
      <c r="W416" s="10">
        <f t="shared" si="42"/>
        <v>3</v>
      </c>
    </row>
    <row r="417" spans="1:23">
      <c r="A417" s="149" t="str">
        <f t="shared" si="37"/>
        <v/>
      </c>
      <c r="B417" s="16"/>
      <c r="C417" s="16"/>
      <c r="D417" s="16"/>
      <c r="E417" s="16"/>
      <c r="F417" s="16"/>
      <c r="G417" s="16"/>
      <c r="H417" s="16"/>
      <c r="I417" s="16"/>
      <c r="J417" s="150" t="str">
        <f>IFERROR(IF(COUNTIF(E417:I417,E417)+COUNTIF(E417:I417,F417)+COUNTIF(E417:I417,G417)+COUNTIF(E417:I417,H417)+COUNTIF(E417:I417,I417)-COUNT(E417:I417)&lt;&gt;0,"學生班級重複",IF(COUNT(E417:I417)=1,VLOOKUP(E417,'附件一之1-開班數'!$A$6:$B$65,2,0),IF(COUNT(E417:I417)=2,VLOOKUP(E417,'附件一之1-開班數'!$A$6:$B$65,2,0)&amp;"、"&amp;VLOOKUP(F417,'附件一之1-開班數'!$A$6:$B$65,2,0),IF(COUNT(E417:I417)=3,VLOOKUP(E417,'附件一之1-開班數'!$A$6:$B$65,2,0)&amp;"、"&amp;VLOOKUP(F417,'附件一之1-開班數'!$A$6:$B$65,2,0)&amp;"、"&amp;VLOOKUP(G417,'附件一之1-開班數'!$A$6:$B$65,2,0),IF(COUNT(E417:I417)=4,VLOOKUP(E417,'附件一之1-開班數'!$A$6:$B$65,2,0)&amp;"、"&amp;VLOOKUP(F417,'附件一之1-開班數'!$A$6:$B$65,2,0)&amp;"、"&amp;VLOOKUP(G417,'附件一之1-開班數'!$A$6:$B$65,2,0)&amp;"、"&amp;VLOOKUP(H417,'附件一之1-開班數'!$A$6:$B$65,2,0),IF(COUNT(E417:I417)=5,VLOOKUP(E417,'附件一之1-開班數'!$A$6:$B$65,2,0)&amp;"、"&amp;VLOOKUP(F417,'附件一之1-開班數'!$A$6:$B$65,2,0)&amp;"、"&amp;VLOOKUP(G417,'附件一之1-開班數'!$A$6:$B$65,2,0)&amp;"、"&amp;VLOOKUP(H417,'附件一之1-開班數'!$A$6:$B$65,2,0)&amp;"、"&amp;VLOOKUP(I417,'附件一之1-開班數'!$A$6:$B$65,2,0),IF(D417="","","學生無班級"))))))),"有班級不存在,或跳格輸入")</f>
        <v/>
      </c>
      <c r="K417" s="16"/>
      <c r="L417" s="16"/>
      <c r="M417" s="16"/>
      <c r="N417" s="16"/>
      <c r="O417" s="16"/>
      <c r="P417" s="16"/>
      <c r="Q417" s="16"/>
      <c r="R417" s="16"/>
      <c r="S417" s="145">
        <f t="shared" si="39"/>
        <v>1</v>
      </c>
      <c r="T417" s="145">
        <f t="shared" si="40"/>
        <v>1</v>
      </c>
      <c r="U417" s="10">
        <f t="shared" si="38"/>
        <v>1</v>
      </c>
      <c r="V417" s="10">
        <f t="shared" si="41"/>
        <v>1</v>
      </c>
      <c r="W417" s="10">
        <f t="shared" si="42"/>
        <v>3</v>
      </c>
    </row>
    <row r="418" spans="1:23">
      <c r="A418" s="149" t="str">
        <f t="shared" si="37"/>
        <v/>
      </c>
      <c r="B418" s="16"/>
      <c r="C418" s="16"/>
      <c r="D418" s="16"/>
      <c r="E418" s="16"/>
      <c r="F418" s="16"/>
      <c r="G418" s="16"/>
      <c r="H418" s="16"/>
      <c r="I418" s="16"/>
      <c r="J418" s="150" t="str">
        <f>IFERROR(IF(COUNTIF(E418:I418,E418)+COUNTIF(E418:I418,F418)+COUNTIF(E418:I418,G418)+COUNTIF(E418:I418,H418)+COUNTIF(E418:I418,I418)-COUNT(E418:I418)&lt;&gt;0,"學生班級重複",IF(COUNT(E418:I418)=1,VLOOKUP(E418,'附件一之1-開班數'!$A$6:$B$65,2,0),IF(COUNT(E418:I418)=2,VLOOKUP(E418,'附件一之1-開班數'!$A$6:$B$65,2,0)&amp;"、"&amp;VLOOKUP(F418,'附件一之1-開班數'!$A$6:$B$65,2,0),IF(COUNT(E418:I418)=3,VLOOKUP(E418,'附件一之1-開班數'!$A$6:$B$65,2,0)&amp;"、"&amp;VLOOKUP(F418,'附件一之1-開班數'!$A$6:$B$65,2,0)&amp;"、"&amp;VLOOKUP(G418,'附件一之1-開班數'!$A$6:$B$65,2,0),IF(COUNT(E418:I418)=4,VLOOKUP(E418,'附件一之1-開班數'!$A$6:$B$65,2,0)&amp;"、"&amp;VLOOKUP(F418,'附件一之1-開班數'!$A$6:$B$65,2,0)&amp;"、"&amp;VLOOKUP(G418,'附件一之1-開班數'!$A$6:$B$65,2,0)&amp;"、"&amp;VLOOKUP(H418,'附件一之1-開班數'!$A$6:$B$65,2,0),IF(COUNT(E418:I418)=5,VLOOKUP(E418,'附件一之1-開班數'!$A$6:$B$65,2,0)&amp;"、"&amp;VLOOKUP(F418,'附件一之1-開班數'!$A$6:$B$65,2,0)&amp;"、"&amp;VLOOKUP(G418,'附件一之1-開班數'!$A$6:$B$65,2,0)&amp;"、"&amp;VLOOKUP(H418,'附件一之1-開班數'!$A$6:$B$65,2,0)&amp;"、"&amp;VLOOKUP(I418,'附件一之1-開班數'!$A$6:$B$65,2,0),IF(D418="","","學生無班級"))))))),"有班級不存在,或跳格輸入")</f>
        <v/>
      </c>
      <c r="K418" s="16"/>
      <c r="L418" s="16"/>
      <c r="M418" s="16"/>
      <c r="N418" s="16"/>
      <c r="O418" s="16"/>
      <c r="P418" s="16"/>
      <c r="Q418" s="16"/>
      <c r="R418" s="16"/>
      <c r="S418" s="145">
        <f t="shared" si="39"/>
        <v>1</v>
      </c>
      <c r="T418" s="145">
        <f t="shared" si="40"/>
        <v>1</v>
      </c>
      <c r="U418" s="10">
        <f t="shared" si="38"/>
        <v>1</v>
      </c>
      <c r="V418" s="10">
        <f t="shared" si="41"/>
        <v>1</v>
      </c>
      <c r="W418" s="10">
        <f t="shared" si="42"/>
        <v>3</v>
      </c>
    </row>
    <row r="419" spans="1:23">
      <c r="A419" s="149" t="str">
        <f t="shared" si="37"/>
        <v/>
      </c>
      <c r="B419" s="16"/>
      <c r="C419" s="16"/>
      <c r="D419" s="16"/>
      <c r="E419" s="16"/>
      <c r="F419" s="16"/>
      <c r="G419" s="16"/>
      <c r="H419" s="16"/>
      <c r="I419" s="16"/>
      <c r="J419" s="150" t="str">
        <f>IFERROR(IF(COUNTIF(E419:I419,E419)+COUNTIF(E419:I419,F419)+COUNTIF(E419:I419,G419)+COUNTIF(E419:I419,H419)+COUNTIF(E419:I419,I419)-COUNT(E419:I419)&lt;&gt;0,"學生班級重複",IF(COUNT(E419:I419)=1,VLOOKUP(E419,'附件一之1-開班數'!$A$6:$B$65,2,0),IF(COUNT(E419:I419)=2,VLOOKUP(E419,'附件一之1-開班數'!$A$6:$B$65,2,0)&amp;"、"&amp;VLOOKUP(F419,'附件一之1-開班數'!$A$6:$B$65,2,0),IF(COUNT(E419:I419)=3,VLOOKUP(E419,'附件一之1-開班數'!$A$6:$B$65,2,0)&amp;"、"&amp;VLOOKUP(F419,'附件一之1-開班數'!$A$6:$B$65,2,0)&amp;"、"&amp;VLOOKUP(G419,'附件一之1-開班數'!$A$6:$B$65,2,0),IF(COUNT(E419:I419)=4,VLOOKUP(E419,'附件一之1-開班數'!$A$6:$B$65,2,0)&amp;"、"&amp;VLOOKUP(F419,'附件一之1-開班數'!$A$6:$B$65,2,0)&amp;"、"&amp;VLOOKUP(G419,'附件一之1-開班數'!$A$6:$B$65,2,0)&amp;"、"&amp;VLOOKUP(H419,'附件一之1-開班數'!$A$6:$B$65,2,0),IF(COUNT(E419:I419)=5,VLOOKUP(E419,'附件一之1-開班數'!$A$6:$B$65,2,0)&amp;"、"&amp;VLOOKUP(F419,'附件一之1-開班數'!$A$6:$B$65,2,0)&amp;"、"&amp;VLOOKUP(G419,'附件一之1-開班數'!$A$6:$B$65,2,0)&amp;"、"&amp;VLOOKUP(H419,'附件一之1-開班數'!$A$6:$B$65,2,0)&amp;"、"&amp;VLOOKUP(I419,'附件一之1-開班數'!$A$6:$B$65,2,0),IF(D419="","","學生無班級"))))))),"有班級不存在,或跳格輸入")</f>
        <v/>
      </c>
      <c r="K419" s="16"/>
      <c r="L419" s="16"/>
      <c r="M419" s="16"/>
      <c r="N419" s="16"/>
      <c r="O419" s="16"/>
      <c r="P419" s="16"/>
      <c r="Q419" s="16"/>
      <c r="R419" s="16"/>
      <c r="S419" s="145">
        <f t="shared" si="39"/>
        <v>1</v>
      </c>
      <c r="T419" s="145">
        <f t="shared" si="40"/>
        <v>1</v>
      </c>
      <c r="U419" s="10">
        <f t="shared" si="38"/>
        <v>1</v>
      </c>
      <c r="V419" s="10">
        <f t="shared" si="41"/>
        <v>1</v>
      </c>
      <c r="W419" s="10">
        <f t="shared" si="42"/>
        <v>3</v>
      </c>
    </row>
    <row r="420" spans="1:23">
      <c r="A420" s="149" t="str">
        <f t="shared" si="37"/>
        <v/>
      </c>
      <c r="B420" s="16"/>
      <c r="C420" s="16"/>
      <c r="D420" s="16"/>
      <c r="E420" s="16"/>
      <c r="F420" s="16"/>
      <c r="G420" s="16"/>
      <c r="H420" s="16"/>
      <c r="I420" s="16"/>
      <c r="J420" s="150" t="str">
        <f>IFERROR(IF(COUNTIF(E420:I420,E420)+COUNTIF(E420:I420,F420)+COUNTIF(E420:I420,G420)+COUNTIF(E420:I420,H420)+COUNTIF(E420:I420,I420)-COUNT(E420:I420)&lt;&gt;0,"學生班級重複",IF(COUNT(E420:I420)=1,VLOOKUP(E420,'附件一之1-開班數'!$A$6:$B$65,2,0),IF(COUNT(E420:I420)=2,VLOOKUP(E420,'附件一之1-開班數'!$A$6:$B$65,2,0)&amp;"、"&amp;VLOOKUP(F420,'附件一之1-開班數'!$A$6:$B$65,2,0),IF(COUNT(E420:I420)=3,VLOOKUP(E420,'附件一之1-開班數'!$A$6:$B$65,2,0)&amp;"、"&amp;VLOOKUP(F420,'附件一之1-開班數'!$A$6:$B$65,2,0)&amp;"、"&amp;VLOOKUP(G420,'附件一之1-開班數'!$A$6:$B$65,2,0),IF(COUNT(E420:I420)=4,VLOOKUP(E420,'附件一之1-開班數'!$A$6:$B$65,2,0)&amp;"、"&amp;VLOOKUP(F420,'附件一之1-開班數'!$A$6:$B$65,2,0)&amp;"、"&amp;VLOOKUP(G420,'附件一之1-開班數'!$A$6:$B$65,2,0)&amp;"、"&amp;VLOOKUP(H420,'附件一之1-開班數'!$A$6:$B$65,2,0),IF(COUNT(E420:I420)=5,VLOOKUP(E420,'附件一之1-開班數'!$A$6:$B$65,2,0)&amp;"、"&amp;VLOOKUP(F420,'附件一之1-開班數'!$A$6:$B$65,2,0)&amp;"、"&amp;VLOOKUP(G420,'附件一之1-開班數'!$A$6:$B$65,2,0)&amp;"、"&amp;VLOOKUP(H420,'附件一之1-開班數'!$A$6:$B$65,2,0)&amp;"、"&amp;VLOOKUP(I420,'附件一之1-開班數'!$A$6:$B$65,2,0),IF(D420="","","學生無班級"))))))),"有班級不存在,或跳格輸入")</f>
        <v/>
      </c>
      <c r="K420" s="16"/>
      <c r="L420" s="16"/>
      <c r="M420" s="16"/>
      <c r="N420" s="16"/>
      <c r="O420" s="16"/>
      <c r="P420" s="16"/>
      <c r="Q420" s="16"/>
      <c r="R420" s="16"/>
      <c r="S420" s="145">
        <f t="shared" si="39"/>
        <v>1</v>
      </c>
      <c r="T420" s="145">
        <f t="shared" si="40"/>
        <v>1</v>
      </c>
      <c r="U420" s="10">
        <f t="shared" si="38"/>
        <v>1</v>
      </c>
      <c r="V420" s="10">
        <f t="shared" si="41"/>
        <v>1</v>
      </c>
      <c r="W420" s="10">
        <f t="shared" si="42"/>
        <v>3</v>
      </c>
    </row>
    <row r="421" spans="1:23">
      <c r="A421" s="149" t="str">
        <f t="shared" si="37"/>
        <v/>
      </c>
      <c r="B421" s="16"/>
      <c r="C421" s="16"/>
      <c r="D421" s="16"/>
      <c r="E421" s="16"/>
      <c r="F421" s="16"/>
      <c r="G421" s="16"/>
      <c r="H421" s="16"/>
      <c r="I421" s="16"/>
      <c r="J421" s="150" t="str">
        <f>IFERROR(IF(COUNTIF(E421:I421,E421)+COUNTIF(E421:I421,F421)+COUNTIF(E421:I421,G421)+COUNTIF(E421:I421,H421)+COUNTIF(E421:I421,I421)-COUNT(E421:I421)&lt;&gt;0,"學生班級重複",IF(COUNT(E421:I421)=1,VLOOKUP(E421,'附件一之1-開班數'!$A$6:$B$65,2,0),IF(COUNT(E421:I421)=2,VLOOKUP(E421,'附件一之1-開班數'!$A$6:$B$65,2,0)&amp;"、"&amp;VLOOKUP(F421,'附件一之1-開班數'!$A$6:$B$65,2,0),IF(COUNT(E421:I421)=3,VLOOKUP(E421,'附件一之1-開班數'!$A$6:$B$65,2,0)&amp;"、"&amp;VLOOKUP(F421,'附件一之1-開班數'!$A$6:$B$65,2,0)&amp;"、"&amp;VLOOKUP(G421,'附件一之1-開班數'!$A$6:$B$65,2,0),IF(COUNT(E421:I421)=4,VLOOKUP(E421,'附件一之1-開班數'!$A$6:$B$65,2,0)&amp;"、"&amp;VLOOKUP(F421,'附件一之1-開班數'!$A$6:$B$65,2,0)&amp;"、"&amp;VLOOKUP(G421,'附件一之1-開班數'!$A$6:$B$65,2,0)&amp;"、"&amp;VLOOKUP(H421,'附件一之1-開班數'!$A$6:$B$65,2,0),IF(COUNT(E421:I421)=5,VLOOKUP(E421,'附件一之1-開班數'!$A$6:$B$65,2,0)&amp;"、"&amp;VLOOKUP(F421,'附件一之1-開班數'!$A$6:$B$65,2,0)&amp;"、"&amp;VLOOKUP(G421,'附件一之1-開班數'!$A$6:$B$65,2,0)&amp;"、"&amp;VLOOKUP(H421,'附件一之1-開班數'!$A$6:$B$65,2,0)&amp;"、"&amp;VLOOKUP(I421,'附件一之1-開班數'!$A$6:$B$65,2,0),IF(D421="","","學生無班級"))))))),"有班級不存在,或跳格輸入")</f>
        <v/>
      </c>
      <c r="K421" s="16"/>
      <c r="L421" s="16"/>
      <c r="M421" s="16"/>
      <c r="N421" s="16"/>
      <c r="O421" s="16"/>
      <c r="P421" s="16"/>
      <c r="Q421" s="16"/>
      <c r="R421" s="16"/>
      <c r="S421" s="145">
        <f t="shared" si="39"/>
        <v>1</v>
      </c>
      <c r="T421" s="145">
        <f t="shared" si="40"/>
        <v>1</v>
      </c>
      <c r="U421" s="10">
        <f t="shared" si="38"/>
        <v>1</v>
      </c>
      <c r="V421" s="10">
        <f t="shared" si="41"/>
        <v>1</v>
      </c>
      <c r="W421" s="10">
        <f t="shared" si="42"/>
        <v>3</v>
      </c>
    </row>
    <row r="422" spans="1:23">
      <c r="A422" s="149" t="str">
        <f t="shared" si="37"/>
        <v/>
      </c>
      <c r="B422" s="16"/>
      <c r="C422" s="16"/>
      <c r="D422" s="16"/>
      <c r="E422" s="16"/>
      <c r="F422" s="16"/>
      <c r="G422" s="16"/>
      <c r="H422" s="16"/>
      <c r="I422" s="16"/>
      <c r="J422" s="150" t="str">
        <f>IFERROR(IF(COUNTIF(E422:I422,E422)+COUNTIF(E422:I422,F422)+COUNTIF(E422:I422,G422)+COUNTIF(E422:I422,H422)+COUNTIF(E422:I422,I422)-COUNT(E422:I422)&lt;&gt;0,"學生班級重複",IF(COUNT(E422:I422)=1,VLOOKUP(E422,'附件一之1-開班數'!$A$6:$B$65,2,0),IF(COUNT(E422:I422)=2,VLOOKUP(E422,'附件一之1-開班數'!$A$6:$B$65,2,0)&amp;"、"&amp;VLOOKUP(F422,'附件一之1-開班數'!$A$6:$B$65,2,0),IF(COUNT(E422:I422)=3,VLOOKUP(E422,'附件一之1-開班數'!$A$6:$B$65,2,0)&amp;"、"&amp;VLOOKUP(F422,'附件一之1-開班數'!$A$6:$B$65,2,0)&amp;"、"&amp;VLOOKUP(G422,'附件一之1-開班數'!$A$6:$B$65,2,0),IF(COUNT(E422:I422)=4,VLOOKUP(E422,'附件一之1-開班數'!$A$6:$B$65,2,0)&amp;"、"&amp;VLOOKUP(F422,'附件一之1-開班數'!$A$6:$B$65,2,0)&amp;"、"&amp;VLOOKUP(G422,'附件一之1-開班數'!$A$6:$B$65,2,0)&amp;"、"&amp;VLOOKUP(H422,'附件一之1-開班數'!$A$6:$B$65,2,0),IF(COUNT(E422:I422)=5,VLOOKUP(E422,'附件一之1-開班數'!$A$6:$B$65,2,0)&amp;"、"&amp;VLOOKUP(F422,'附件一之1-開班數'!$A$6:$B$65,2,0)&amp;"、"&amp;VLOOKUP(G422,'附件一之1-開班數'!$A$6:$B$65,2,0)&amp;"、"&amp;VLOOKUP(H422,'附件一之1-開班數'!$A$6:$B$65,2,0)&amp;"、"&amp;VLOOKUP(I422,'附件一之1-開班數'!$A$6:$B$65,2,0),IF(D422="","","學生無班級"))))))),"有班級不存在,或跳格輸入")</f>
        <v/>
      </c>
      <c r="K422" s="16"/>
      <c r="L422" s="16"/>
      <c r="M422" s="16"/>
      <c r="N422" s="16"/>
      <c r="O422" s="16"/>
      <c r="P422" s="16"/>
      <c r="Q422" s="16"/>
      <c r="R422" s="16"/>
      <c r="S422" s="145">
        <f t="shared" si="39"/>
        <v>1</v>
      </c>
      <c r="T422" s="145">
        <f t="shared" si="40"/>
        <v>1</v>
      </c>
      <c r="U422" s="10">
        <f t="shared" si="38"/>
        <v>1</v>
      </c>
      <c r="V422" s="10">
        <f t="shared" si="41"/>
        <v>1</v>
      </c>
      <c r="W422" s="10">
        <f t="shared" si="42"/>
        <v>3</v>
      </c>
    </row>
    <row r="423" spans="1:23">
      <c r="A423" s="149" t="str">
        <f t="shared" si="37"/>
        <v/>
      </c>
      <c r="B423" s="16"/>
      <c r="C423" s="16"/>
      <c r="D423" s="16"/>
      <c r="E423" s="16"/>
      <c r="F423" s="16"/>
      <c r="G423" s="16"/>
      <c r="H423" s="16"/>
      <c r="I423" s="16"/>
      <c r="J423" s="150" t="str">
        <f>IFERROR(IF(COUNTIF(E423:I423,E423)+COUNTIF(E423:I423,F423)+COUNTIF(E423:I423,G423)+COUNTIF(E423:I423,H423)+COUNTIF(E423:I423,I423)-COUNT(E423:I423)&lt;&gt;0,"學生班級重複",IF(COUNT(E423:I423)=1,VLOOKUP(E423,'附件一之1-開班數'!$A$6:$B$65,2,0),IF(COUNT(E423:I423)=2,VLOOKUP(E423,'附件一之1-開班數'!$A$6:$B$65,2,0)&amp;"、"&amp;VLOOKUP(F423,'附件一之1-開班數'!$A$6:$B$65,2,0),IF(COUNT(E423:I423)=3,VLOOKUP(E423,'附件一之1-開班數'!$A$6:$B$65,2,0)&amp;"、"&amp;VLOOKUP(F423,'附件一之1-開班數'!$A$6:$B$65,2,0)&amp;"、"&amp;VLOOKUP(G423,'附件一之1-開班數'!$A$6:$B$65,2,0),IF(COUNT(E423:I423)=4,VLOOKUP(E423,'附件一之1-開班數'!$A$6:$B$65,2,0)&amp;"、"&amp;VLOOKUP(F423,'附件一之1-開班數'!$A$6:$B$65,2,0)&amp;"、"&amp;VLOOKUP(G423,'附件一之1-開班數'!$A$6:$B$65,2,0)&amp;"、"&amp;VLOOKUP(H423,'附件一之1-開班數'!$A$6:$B$65,2,0),IF(COUNT(E423:I423)=5,VLOOKUP(E423,'附件一之1-開班數'!$A$6:$B$65,2,0)&amp;"、"&amp;VLOOKUP(F423,'附件一之1-開班數'!$A$6:$B$65,2,0)&amp;"、"&amp;VLOOKUP(G423,'附件一之1-開班數'!$A$6:$B$65,2,0)&amp;"、"&amp;VLOOKUP(H423,'附件一之1-開班數'!$A$6:$B$65,2,0)&amp;"、"&amp;VLOOKUP(I423,'附件一之1-開班數'!$A$6:$B$65,2,0),IF(D423="","","學生無班級"))))))),"有班級不存在,或跳格輸入")</f>
        <v/>
      </c>
      <c r="K423" s="16"/>
      <c r="L423" s="16"/>
      <c r="M423" s="16"/>
      <c r="N423" s="16"/>
      <c r="O423" s="16"/>
      <c r="P423" s="16"/>
      <c r="Q423" s="16"/>
      <c r="R423" s="16"/>
      <c r="S423" s="145">
        <f t="shared" si="39"/>
        <v>1</v>
      </c>
      <c r="T423" s="145">
        <f t="shared" si="40"/>
        <v>1</v>
      </c>
      <c r="U423" s="10">
        <f t="shared" si="38"/>
        <v>1</v>
      </c>
      <c r="V423" s="10">
        <f t="shared" si="41"/>
        <v>1</v>
      </c>
      <c r="W423" s="10">
        <f t="shared" si="42"/>
        <v>3</v>
      </c>
    </row>
    <row r="424" spans="1:23">
      <c r="A424" s="149" t="str">
        <f t="shared" si="37"/>
        <v/>
      </c>
      <c r="B424" s="16"/>
      <c r="C424" s="16"/>
      <c r="D424" s="16"/>
      <c r="E424" s="16"/>
      <c r="F424" s="16"/>
      <c r="G424" s="16"/>
      <c r="H424" s="16"/>
      <c r="I424" s="16"/>
      <c r="J424" s="150" t="str">
        <f>IFERROR(IF(COUNTIF(E424:I424,E424)+COUNTIF(E424:I424,F424)+COUNTIF(E424:I424,G424)+COUNTIF(E424:I424,H424)+COUNTIF(E424:I424,I424)-COUNT(E424:I424)&lt;&gt;0,"學生班級重複",IF(COUNT(E424:I424)=1,VLOOKUP(E424,'附件一之1-開班數'!$A$6:$B$65,2,0),IF(COUNT(E424:I424)=2,VLOOKUP(E424,'附件一之1-開班數'!$A$6:$B$65,2,0)&amp;"、"&amp;VLOOKUP(F424,'附件一之1-開班數'!$A$6:$B$65,2,0),IF(COUNT(E424:I424)=3,VLOOKUP(E424,'附件一之1-開班數'!$A$6:$B$65,2,0)&amp;"、"&amp;VLOOKUP(F424,'附件一之1-開班數'!$A$6:$B$65,2,0)&amp;"、"&amp;VLOOKUP(G424,'附件一之1-開班數'!$A$6:$B$65,2,0),IF(COUNT(E424:I424)=4,VLOOKUP(E424,'附件一之1-開班數'!$A$6:$B$65,2,0)&amp;"、"&amp;VLOOKUP(F424,'附件一之1-開班數'!$A$6:$B$65,2,0)&amp;"、"&amp;VLOOKUP(G424,'附件一之1-開班數'!$A$6:$B$65,2,0)&amp;"、"&amp;VLOOKUP(H424,'附件一之1-開班數'!$A$6:$B$65,2,0),IF(COUNT(E424:I424)=5,VLOOKUP(E424,'附件一之1-開班數'!$A$6:$B$65,2,0)&amp;"、"&amp;VLOOKUP(F424,'附件一之1-開班數'!$A$6:$B$65,2,0)&amp;"、"&amp;VLOOKUP(G424,'附件一之1-開班數'!$A$6:$B$65,2,0)&amp;"、"&amp;VLOOKUP(H424,'附件一之1-開班數'!$A$6:$B$65,2,0)&amp;"、"&amp;VLOOKUP(I424,'附件一之1-開班數'!$A$6:$B$65,2,0),IF(D424="","","學生無班級"))))))),"有班級不存在,或跳格輸入")</f>
        <v/>
      </c>
      <c r="K424" s="16"/>
      <c r="L424" s="16"/>
      <c r="M424" s="16"/>
      <c r="N424" s="16"/>
      <c r="O424" s="16"/>
      <c r="P424" s="16"/>
      <c r="Q424" s="16"/>
      <c r="R424" s="16"/>
      <c r="S424" s="145">
        <f t="shared" si="39"/>
        <v>1</v>
      </c>
      <c r="T424" s="145">
        <f t="shared" si="40"/>
        <v>1</v>
      </c>
      <c r="U424" s="10">
        <f t="shared" si="38"/>
        <v>1</v>
      </c>
      <c r="V424" s="10">
        <f t="shared" si="41"/>
        <v>1</v>
      </c>
      <c r="W424" s="10">
        <f t="shared" si="42"/>
        <v>3</v>
      </c>
    </row>
    <row r="425" spans="1:23">
      <c r="A425" s="149" t="str">
        <f t="shared" si="37"/>
        <v/>
      </c>
      <c r="B425" s="16"/>
      <c r="C425" s="16"/>
      <c r="D425" s="16"/>
      <c r="E425" s="16"/>
      <c r="F425" s="16"/>
      <c r="G425" s="16"/>
      <c r="H425" s="16"/>
      <c r="I425" s="16"/>
      <c r="J425" s="150" t="str">
        <f>IFERROR(IF(COUNTIF(E425:I425,E425)+COUNTIF(E425:I425,F425)+COUNTIF(E425:I425,G425)+COUNTIF(E425:I425,H425)+COUNTIF(E425:I425,I425)-COUNT(E425:I425)&lt;&gt;0,"學生班級重複",IF(COUNT(E425:I425)=1,VLOOKUP(E425,'附件一之1-開班數'!$A$6:$B$65,2,0),IF(COUNT(E425:I425)=2,VLOOKUP(E425,'附件一之1-開班數'!$A$6:$B$65,2,0)&amp;"、"&amp;VLOOKUP(F425,'附件一之1-開班數'!$A$6:$B$65,2,0),IF(COUNT(E425:I425)=3,VLOOKUP(E425,'附件一之1-開班數'!$A$6:$B$65,2,0)&amp;"、"&amp;VLOOKUP(F425,'附件一之1-開班數'!$A$6:$B$65,2,0)&amp;"、"&amp;VLOOKUP(G425,'附件一之1-開班數'!$A$6:$B$65,2,0),IF(COUNT(E425:I425)=4,VLOOKUP(E425,'附件一之1-開班數'!$A$6:$B$65,2,0)&amp;"、"&amp;VLOOKUP(F425,'附件一之1-開班數'!$A$6:$B$65,2,0)&amp;"、"&amp;VLOOKUP(G425,'附件一之1-開班數'!$A$6:$B$65,2,0)&amp;"、"&amp;VLOOKUP(H425,'附件一之1-開班數'!$A$6:$B$65,2,0),IF(COUNT(E425:I425)=5,VLOOKUP(E425,'附件一之1-開班數'!$A$6:$B$65,2,0)&amp;"、"&amp;VLOOKUP(F425,'附件一之1-開班數'!$A$6:$B$65,2,0)&amp;"、"&amp;VLOOKUP(G425,'附件一之1-開班數'!$A$6:$B$65,2,0)&amp;"、"&amp;VLOOKUP(H425,'附件一之1-開班數'!$A$6:$B$65,2,0)&amp;"、"&amp;VLOOKUP(I425,'附件一之1-開班數'!$A$6:$B$65,2,0),IF(D425="","","學生無班級"))))))),"有班級不存在,或跳格輸入")</f>
        <v/>
      </c>
      <c r="K425" s="16"/>
      <c r="L425" s="16"/>
      <c r="M425" s="16"/>
      <c r="N425" s="16"/>
      <c r="O425" s="16"/>
      <c r="P425" s="16"/>
      <c r="Q425" s="16"/>
      <c r="R425" s="16"/>
      <c r="S425" s="145">
        <f t="shared" si="39"/>
        <v>1</v>
      </c>
      <c r="T425" s="145">
        <f t="shared" si="40"/>
        <v>1</v>
      </c>
      <c r="U425" s="10">
        <f t="shared" si="38"/>
        <v>1</v>
      </c>
      <c r="V425" s="10">
        <f t="shared" si="41"/>
        <v>1</v>
      </c>
      <c r="W425" s="10">
        <f t="shared" si="42"/>
        <v>3</v>
      </c>
    </row>
    <row r="426" spans="1:23">
      <c r="A426" s="149" t="str">
        <f t="shared" si="37"/>
        <v/>
      </c>
      <c r="B426" s="16"/>
      <c r="C426" s="16"/>
      <c r="D426" s="16"/>
      <c r="E426" s="16"/>
      <c r="F426" s="16"/>
      <c r="G426" s="16"/>
      <c r="H426" s="16"/>
      <c r="I426" s="16"/>
      <c r="J426" s="150" t="str">
        <f>IFERROR(IF(COUNTIF(E426:I426,E426)+COUNTIF(E426:I426,F426)+COUNTIF(E426:I426,G426)+COUNTIF(E426:I426,H426)+COUNTIF(E426:I426,I426)-COUNT(E426:I426)&lt;&gt;0,"學生班級重複",IF(COUNT(E426:I426)=1,VLOOKUP(E426,'附件一之1-開班數'!$A$6:$B$65,2,0),IF(COUNT(E426:I426)=2,VLOOKUP(E426,'附件一之1-開班數'!$A$6:$B$65,2,0)&amp;"、"&amp;VLOOKUP(F426,'附件一之1-開班數'!$A$6:$B$65,2,0),IF(COUNT(E426:I426)=3,VLOOKUP(E426,'附件一之1-開班數'!$A$6:$B$65,2,0)&amp;"、"&amp;VLOOKUP(F426,'附件一之1-開班數'!$A$6:$B$65,2,0)&amp;"、"&amp;VLOOKUP(G426,'附件一之1-開班數'!$A$6:$B$65,2,0),IF(COUNT(E426:I426)=4,VLOOKUP(E426,'附件一之1-開班數'!$A$6:$B$65,2,0)&amp;"、"&amp;VLOOKUP(F426,'附件一之1-開班數'!$A$6:$B$65,2,0)&amp;"、"&amp;VLOOKUP(G426,'附件一之1-開班數'!$A$6:$B$65,2,0)&amp;"、"&amp;VLOOKUP(H426,'附件一之1-開班數'!$A$6:$B$65,2,0),IF(COUNT(E426:I426)=5,VLOOKUP(E426,'附件一之1-開班數'!$A$6:$B$65,2,0)&amp;"、"&amp;VLOOKUP(F426,'附件一之1-開班數'!$A$6:$B$65,2,0)&amp;"、"&amp;VLOOKUP(G426,'附件一之1-開班數'!$A$6:$B$65,2,0)&amp;"、"&amp;VLOOKUP(H426,'附件一之1-開班數'!$A$6:$B$65,2,0)&amp;"、"&amp;VLOOKUP(I426,'附件一之1-開班數'!$A$6:$B$65,2,0),IF(D426="","","學生無班級"))))))),"有班級不存在,或跳格輸入")</f>
        <v/>
      </c>
      <c r="K426" s="16"/>
      <c r="L426" s="16"/>
      <c r="M426" s="16"/>
      <c r="N426" s="16"/>
      <c r="O426" s="16"/>
      <c r="P426" s="16"/>
      <c r="Q426" s="16"/>
      <c r="R426" s="16"/>
      <c r="S426" s="145">
        <f t="shared" si="39"/>
        <v>1</v>
      </c>
      <c r="T426" s="145">
        <f t="shared" si="40"/>
        <v>1</v>
      </c>
      <c r="U426" s="10">
        <f t="shared" si="38"/>
        <v>1</v>
      </c>
      <c r="V426" s="10">
        <f t="shared" si="41"/>
        <v>1</v>
      </c>
      <c r="W426" s="10">
        <f t="shared" si="42"/>
        <v>3</v>
      </c>
    </row>
    <row r="427" spans="1:23">
      <c r="A427" s="149" t="str">
        <f t="shared" si="37"/>
        <v/>
      </c>
      <c r="B427" s="16"/>
      <c r="C427" s="16"/>
      <c r="D427" s="16"/>
      <c r="E427" s="16"/>
      <c r="F427" s="16"/>
      <c r="G427" s="16"/>
      <c r="H427" s="16"/>
      <c r="I427" s="16"/>
      <c r="J427" s="150" t="str">
        <f>IFERROR(IF(COUNTIF(E427:I427,E427)+COUNTIF(E427:I427,F427)+COUNTIF(E427:I427,G427)+COUNTIF(E427:I427,H427)+COUNTIF(E427:I427,I427)-COUNT(E427:I427)&lt;&gt;0,"學生班級重複",IF(COUNT(E427:I427)=1,VLOOKUP(E427,'附件一之1-開班數'!$A$6:$B$65,2,0),IF(COUNT(E427:I427)=2,VLOOKUP(E427,'附件一之1-開班數'!$A$6:$B$65,2,0)&amp;"、"&amp;VLOOKUP(F427,'附件一之1-開班數'!$A$6:$B$65,2,0),IF(COUNT(E427:I427)=3,VLOOKUP(E427,'附件一之1-開班數'!$A$6:$B$65,2,0)&amp;"、"&amp;VLOOKUP(F427,'附件一之1-開班數'!$A$6:$B$65,2,0)&amp;"、"&amp;VLOOKUP(G427,'附件一之1-開班數'!$A$6:$B$65,2,0),IF(COUNT(E427:I427)=4,VLOOKUP(E427,'附件一之1-開班數'!$A$6:$B$65,2,0)&amp;"、"&amp;VLOOKUP(F427,'附件一之1-開班數'!$A$6:$B$65,2,0)&amp;"、"&amp;VLOOKUP(G427,'附件一之1-開班數'!$A$6:$B$65,2,0)&amp;"、"&amp;VLOOKUP(H427,'附件一之1-開班數'!$A$6:$B$65,2,0),IF(COUNT(E427:I427)=5,VLOOKUP(E427,'附件一之1-開班數'!$A$6:$B$65,2,0)&amp;"、"&amp;VLOOKUP(F427,'附件一之1-開班數'!$A$6:$B$65,2,0)&amp;"、"&amp;VLOOKUP(G427,'附件一之1-開班數'!$A$6:$B$65,2,0)&amp;"、"&amp;VLOOKUP(H427,'附件一之1-開班數'!$A$6:$B$65,2,0)&amp;"、"&amp;VLOOKUP(I427,'附件一之1-開班數'!$A$6:$B$65,2,0),IF(D427="","","學生無班級"))))))),"有班級不存在,或跳格輸入")</f>
        <v/>
      </c>
      <c r="K427" s="16"/>
      <c r="L427" s="16"/>
      <c r="M427" s="16"/>
      <c r="N427" s="16"/>
      <c r="O427" s="16"/>
      <c r="P427" s="16"/>
      <c r="Q427" s="16"/>
      <c r="R427" s="16"/>
      <c r="S427" s="145">
        <f t="shared" si="39"/>
        <v>1</v>
      </c>
      <c r="T427" s="145">
        <f t="shared" si="40"/>
        <v>1</v>
      </c>
      <c r="U427" s="10">
        <f t="shared" si="38"/>
        <v>1</v>
      </c>
      <c r="V427" s="10">
        <f t="shared" si="41"/>
        <v>1</v>
      </c>
      <c r="W427" s="10">
        <f t="shared" si="42"/>
        <v>3</v>
      </c>
    </row>
    <row r="428" spans="1:23">
      <c r="A428" s="149" t="str">
        <f t="shared" si="37"/>
        <v/>
      </c>
      <c r="B428" s="16"/>
      <c r="C428" s="16"/>
      <c r="D428" s="16"/>
      <c r="E428" s="16"/>
      <c r="F428" s="16"/>
      <c r="G428" s="16"/>
      <c r="H428" s="16"/>
      <c r="I428" s="16"/>
      <c r="J428" s="150" t="str">
        <f>IFERROR(IF(COUNTIF(E428:I428,E428)+COUNTIF(E428:I428,F428)+COUNTIF(E428:I428,G428)+COUNTIF(E428:I428,H428)+COUNTIF(E428:I428,I428)-COUNT(E428:I428)&lt;&gt;0,"學生班級重複",IF(COUNT(E428:I428)=1,VLOOKUP(E428,'附件一之1-開班數'!$A$6:$B$65,2,0),IF(COUNT(E428:I428)=2,VLOOKUP(E428,'附件一之1-開班數'!$A$6:$B$65,2,0)&amp;"、"&amp;VLOOKUP(F428,'附件一之1-開班數'!$A$6:$B$65,2,0),IF(COUNT(E428:I428)=3,VLOOKUP(E428,'附件一之1-開班數'!$A$6:$B$65,2,0)&amp;"、"&amp;VLOOKUP(F428,'附件一之1-開班數'!$A$6:$B$65,2,0)&amp;"、"&amp;VLOOKUP(G428,'附件一之1-開班數'!$A$6:$B$65,2,0),IF(COUNT(E428:I428)=4,VLOOKUP(E428,'附件一之1-開班數'!$A$6:$B$65,2,0)&amp;"、"&amp;VLOOKUP(F428,'附件一之1-開班數'!$A$6:$B$65,2,0)&amp;"、"&amp;VLOOKUP(G428,'附件一之1-開班數'!$A$6:$B$65,2,0)&amp;"、"&amp;VLOOKUP(H428,'附件一之1-開班數'!$A$6:$B$65,2,0),IF(COUNT(E428:I428)=5,VLOOKUP(E428,'附件一之1-開班數'!$A$6:$B$65,2,0)&amp;"、"&amp;VLOOKUP(F428,'附件一之1-開班數'!$A$6:$B$65,2,0)&amp;"、"&amp;VLOOKUP(G428,'附件一之1-開班數'!$A$6:$B$65,2,0)&amp;"、"&amp;VLOOKUP(H428,'附件一之1-開班數'!$A$6:$B$65,2,0)&amp;"、"&amp;VLOOKUP(I428,'附件一之1-開班數'!$A$6:$B$65,2,0),IF(D428="","","學生無班級"))))))),"有班級不存在,或跳格輸入")</f>
        <v/>
      </c>
      <c r="K428" s="16"/>
      <c r="L428" s="16"/>
      <c r="M428" s="16"/>
      <c r="N428" s="16"/>
      <c r="O428" s="16"/>
      <c r="P428" s="16"/>
      <c r="Q428" s="16"/>
      <c r="R428" s="16"/>
      <c r="S428" s="145">
        <f t="shared" si="39"/>
        <v>1</v>
      </c>
      <c r="T428" s="145">
        <f t="shared" si="40"/>
        <v>1</v>
      </c>
      <c r="U428" s="10">
        <f t="shared" si="38"/>
        <v>1</v>
      </c>
      <c r="V428" s="10">
        <f t="shared" si="41"/>
        <v>1</v>
      </c>
      <c r="W428" s="10">
        <f t="shared" si="42"/>
        <v>3</v>
      </c>
    </row>
    <row r="429" spans="1:23">
      <c r="A429" s="149" t="str">
        <f t="shared" si="37"/>
        <v/>
      </c>
      <c r="B429" s="16"/>
      <c r="C429" s="16"/>
      <c r="D429" s="16"/>
      <c r="E429" s="16"/>
      <c r="F429" s="16"/>
      <c r="G429" s="16"/>
      <c r="H429" s="16"/>
      <c r="I429" s="16"/>
      <c r="J429" s="150" t="str">
        <f>IFERROR(IF(COUNTIF(E429:I429,E429)+COUNTIF(E429:I429,F429)+COUNTIF(E429:I429,G429)+COUNTIF(E429:I429,H429)+COUNTIF(E429:I429,I429)-COUNT(E429:I429)&lt;&gt;0,"學生班級重複",IF(COUNT(E429:I429)=1,VLOOKUP(E429,'附件一之1-開班數'!$A$6:$B$65,2,0),IF(COUNT(E429:I429)=2,VLOOKUP(E429,'附件一之1-開班數'!$A$6:$B$65,2,0)&amp;"、"&amp;VLOOKUP(F429,'附件一之1-開班數'!$A$6:$B$65,2,0),IF(COUNT(E429:I429)=3,VLOOKUP(E429,'附件一之1-開班數'!$A$6:$B$65,2,0)&amp;"、"&amp;VLOOKUP(F429,'附件一之1-開班數'!$A$6:$B$65,2,0)&amp;"、"&amp;VLOOKUP(G429,'附件一之1-開班數'!$A$6:$B$65,2,0),IF(COUNT(E429:I429)=4,VLOOKUP(E429,'附件一之1-開班數'!$A$6:$B$65,2,0)&amp;"、"&amp;VLOOKUP(F429,'附件一之1-開班數'!$A$6:$B$65,2,0)&amp;"、"&amp;VLOOKUP(G429,'附件一之1-開班數'!$A$6:$B$65,2,0)&amp;"、"&amp;VLOOKUP(H429,'附件一之1-開班數'!$A$6:$B$65,2,0),IF(COUNT(E429:I429)=5,VLOOKUP(E429,'附件一之1-開班數'!$A$6:$B$65,2,0)&amp;"、"&amp;VLOOKUP(F429,'附件一之1-開班數'!$A$6:$B$65,2,0)&amp;"、"&amp;VLOOKUP(G429,'附件一之1-開班數'!$A$6:$B$65,2,0)&amp;"、"&amp;VLOOKUP(H429,'附件一之1-開班數'!$A$6:$B$65,2,0)&amp;"、"&amp;VLOOKUP(I429,'附件一之1-開班數'!$A$6:$B$65,2,0),IF(D429="","","學生無班級"))))))),"有班級不存在,或跳格輸入")</f>
        <v/>
      </c>
      <c r="K429" s="16"/>
      <c r="L429" s="16"/>
      <c r="M429" s="16"/>
      <c r="N429" s="16"/>
      <c r="O429" s="16"/>
      <c r="P429" s="16"/>
      <c r="Q429" s="16"/>
      <c r="R429" s="16"/>
      <c r="S429" s="145">
        <f t="shared" si="39"/>
        <v>1</v>
      </c>
      <c r="T429" s="145">
        <f t="shared" si="40"/>
        <v>1</v>
      </c>
      <c r="U429" s="10">
        <f t="shared" si="38"/>
        <v>1</v>
      </c>
      <c r="V429" s="10">
        <f t="shared" si="41"/>
        <v>1</v>
      </c>
      <c r="W429" s="10">
        <f t="shared" si="42"/>
        <v>3</v>
      </c>
    </row>
    <row r="430" spans="1:23">
      <c r="A430" s="149" t="str">
        <f t="shared" si="37"/>
        <v/>
      </c>
      <c r="B430" s="16"/>
      <c r="C430" s="16"/>
      <c r="D430" s="16"/>
      <c r="E430" s="16"/>
      <c r="F430" s="16"/>
      <c r="G430" s="16"/>
      <c r="H430" s="16"/>
      <c r="I430" s="16"/>
      <c r="J430" s="150" t="str">
        <f>IFERROR(IF(COUNTIF(E430:I430,E430)+COUNTIF(E430:I430,F430)+COUNTIF(E430:I430,G430)+COUNTIF(E430:I430,H430)+COUNTIF(E430:I430,I430)-COUNT(E430:I430)&lt;&gt;0,"學生班級重複",IF(COUNT(E430:I430)=1,VLOOKUP(E430,'附件一之1-開班數'!$A$6:$B$65,2,0),IF(COUNT(E430:I430)=2,VLOOKUP(E430,'附件一之1-開班數'!$A$6:$B$65,2,0)&amp;"、"&amp;VLOOKUP(F430,'附件一之1-開班數'!$A$6:$B$65,2,0),IF(COUNT(E430:I430)=3,VLOOKUP(E430,'附件一之1-開班數'!$A$6:$B$65,2,0)&amp;"、"&amp;VLOOKUP(F430,'附件一之1-開班數'!$A$6:$B$65,2,0)&amp;"、"&amp;VLOOKUP(G430,'附件一之1-開班數'!$A$6:$B$65,2,0),IF(COUNT(E430:I430)=4,VLOOKUP(E430,'附件一之1-開班數'!$A$6:$B$65,2,0)&amp;"、"&amp;VLOOKUP(F430,'附件一之1-開班數'!$A$6:$B$65,2,0)&amp;"、"&amp;VLOOKUP(G430,'附件一之1-開班數'!$A$6:$B$65,2,0)&amp;"、"&amp;VLOOKUP(H430,'附件一之1-開班數'!$A$6:$B$65,2,0),IF(COUNT(E430:I430)=5,VLOOKUP(E430,'附件一之1-開班數'!$A$6:$B$65,2,0)&amp;"、"&amp;VLOOKUP(F430,'附件一之1-開班數'!$A$6:$B$65,2,0)&amp;"、"&amp;VLOOKUP(G430,'附件一之1-開班數'!$A$6:$B$65,2,0)&amp;"、"&amp;VLOOKUP(H430,'附件一之1-開班數'!$A$6:$B$65,2,0)&amp;"、"&amp;VLOOKUP(I430,'附件一之1-開班數'!$A$6:$B$65,2,0),IF(D430="","","學生無班級"))))))),"有班級不存在,或跳格輸入")</f>
        <v/>
      </c>
      <c r="K430" s="16"/>
      <c r="L430" s="16"/>
      <c r="M430" s="16"/>
      <c r="N430" s="16"/>
      <c r="O430" s="16"/>
      <c r="P430" s="16"/>
      <c r="Q430" s="16"/>
      <c r="R430" s="16"/>
      <c r="S430" s="145">
        <f t="shared" si="39"/>
        <v>1</v>
      </c>
      <c r="T430" s="145">
        <f t="shared" si="40"/>
        <v>1</v>
      </c>
      <c r="U430" s="10">
        <f t="shared" si="38"/>
        <v>1</v>
      </c>
      <c r="V430" s="10">
        <f t="shared" si="41"/>
        <v>1</v>
      </c>
      <c r="W430" s="10">
        <f t="shared" si="42"/>
        <v>3</v>
      </c>
    </row>
    <row r="431" spans="1:23">
      <c r="A431" s="149" t="str">
        <f t="shared" si="37"/>
        <v/>
      </c>
      <c r="B431" s="16"/>
      <c r="C431" s="16"/>
      <c r="D431" s="16"/>
      <c r="E431" s="16"/>
      <c r="F431" s="16"/>
      <c r="G431" s="16"/>
      <c r="H431" s="16"/>
      <c r="I431" s="16"/>
      <c r="J431" s="150" t="str">
        <f>IFERROR(IF(COUNTIF(E431:I431,E431)+COUNTIF(E431:I431,F431)+COUNTIF(E431:I431,G431)+COUNTIF(E431:I431,H431)+COUNTIF(E431:I431,I431)-COUNT(E431:I431)&lt;&gt;0,"學生班級重複",IF(COUNT(E431:I431)=1,VLOOKUP(E431,'附件一之1-開班數'!$A$6:$B$65,2,0),IF(COUNT(E431:I431)=2,VLOOKUP(E431,'附件一之1-開班數'!$A$6:$B$65,2,0)&amp;"、"&amp;VLOOKUP(F431,'附件一之1-開班數'!$A$6:$B$65,2,0),IF(COUNT(E431:I431)=3,VLOOKUP(E431,'附件一之1-開班數'!$A$6:$B$65,2,0)&amp;"、"&amp;VLOOKUP(F431,'附件一之1-開班數'!$A$6:$B$65,2,0)&amp;"、"&amp;VLOOKUP(G431,'附件一之1-開班數'!$A$6:$B$65,2,0),IF(COUNT(E431:I431)=4,VLOOKUP(E431,'附件一之1-開班數'!$A$6:$B$65,2,0)&amp;"、"&amp;VLOOKUP(F431,'附件一之1-開班數'!$A$6:$B$65,2,0)&amp;"、"&amp;VLOOKUP(G431,'附件一之1-開班數'!$A$6:$B$65,2,0)&amp;"、"&amp;VLOOKUP(H431,'附件一之1-開班數'!$A$6:$B$65,2,0),IF(COUNT(E431:I431)=5,VLOOKUP(E431,'附件一之1-開班數'!$A$6:$B$65,2,0)&amp;"、"&amp;VLOOKUP(F431,'附件一之1-開班數'!$A$6:$B$65,2,0)&amp;"、"&amp;VLOOKUP(G431,'附件一之1-開班數'!$A$6:$B$65,2,0)&amp;"、"&amp;VLOOKUP(H431,'附件一之1-開班數'!$A$6:$B$65,2,0)&amp;"、"&amp;VLOOKUP(I431,'附件一之1-開班數'!$A$6:$B$65,2,0),IF(D431="","","學生無班級"))))))),"有班級不存在,或跳格輸入")</f>
        <v/>
      </c>
      <c r="K431" s="16"/>
      <c r="L431" s="16"/>
      <c r="M431" s="16"/>
      <c r="N431" s="16"/>
      <c r="O431" s="16"/>
      <c r="P431" s="16"/>
      <c r="Q431" s="16"/>
      <c r="R431" s="16"/>
      <c r="S431" s="145">
        <f t="shared" si="39"/>
        <v>1</v>
      </c>
      <c r="T431" s="145">
        <f t="shared" si="40"/>
        <v>1</v>
      </c>
      <c r="U431" s="10">
        <f t="shared" si="38"/>
        <v>1</v>
      </c>
      <c r="V431" s="10">
        <f t="shared" si="41"/>
        <v>1</v>
      </c>
      <c r="W431" s="10">
        <f t="shared" si="42"/>
        <v>3</v>
      </c>
    </row>
    <row r="432" spans="1:23">
      <c r="A432" s="149" t="str">
        <f t="shared" si="37"/>
        <v/>
      </c>
      <c r="B432" s="16"/>
      <c r="C432" s="16"/>
      <c r="D432" s="16"/>
      <c r="E432" s="16"/>
      <c r="F432" s="16"/>
      <c r="G432" s="16"/>
      <c r="H432" s="16"/>
      <c r="I432" s="16"/>
      <c r="J432" s="150" t="str">
        <f>IFERROR(IF(COUNTIF(E432:I432,E432)+COUNTIF(E432:I432,F432)+COUNTIF(E432:I432,G432)+COUNTIF(E432:I432,H432)+COUNTIF(E432:I432,I432)-COUNT(E432:I432)&lt;&gt;0,"學生班級重複",IF(COUNT(E432:I432)=1,VLOOKUP(E432,'附件一之1-開班數'!$A$6:$B$65,2,0),IF(COUNT(E432:I432)=2,VLOOKUP(E432,'附件一之1-開班數'!$A$6:$B$65,2,0)&amp;"、"&amp;VLOOKUP(F432,'附件一之1-開班數'!$A$6:$B$65,2,0),IF(COUNT(E432:I432)=3,VLOOKUP(E432,'附件一之1-開班數'!$A$6:$B$65,2,0)&amp;"、"&amp;VLOOKUP(F432,'附件一之1-開班數'!$A$6:$B$65,2,0)&amp;"、"&amp;VLOOKUP(G432,'附件一之1-開班數'!$A$6:$B$65,2,0),IF(COUNT(E432:I432)=4,VLOOKUP(E432,'附件一之1-開班數'!$A$6:$B$65,2,0)&amp;"、"&amp;VLOOKUP(F432,'附件一之1-開班數'!$A$6:$B$65,2,0)&amp;"、"&amp;VLOOKUP(G432,'附件一之1-開班數'!$A$6:$B$65,2,0)&amp;"、"&amp;VLOOKUP(H432,'附件一之1-開班數'!$A$6:$B$65,2,0),IF(COUNT(E432:I432)=5,VLOOKUP(E432,'附件一之1-開班數'!$A$6:$B$65,2,0)&amp;"、"&amp;VLOOKUP(F432,'附件一之1-開班數'!$A$6:$B$65,2,0)&amp;"、"&amp;VLOOKUP(G432,'附件一之1-開班數'!$A$6:$B$65,2,0)&amp;"、"&amp;VLOOKUP(H432,'附件一之1-開班數'!$A$6:$B$65,2,0)&amp;"、"&amp;VLOOKUP(I432,'附件一之1-開班數'!$A$6:$B$65,2,0),IF(D432="","","學生無班級"))))))),"有班級不存在,或跳格輸入")</f>
        <v/>
      </c>
      <c r="K432" s="16"/>
      <c r="L432" s="16"/>
      <c r="M432" s="16"/>
      <c r="N432" s="16"/>
      <c r="O432" s="16"/>
      <c r="P432" s="16"/>
      <c r="Q432" s="16"/>
      <c r="R432" s="16"/>
      <c r="S432" s="145">
        <f t="shared" si="39"/>
        <v>1</v>
      </c>
      <c r="T432" s="145">
        <f t="shared" si="40"/>
        <v>1</v>
      </c>
      <c r="U432" s="10">
        <f t="shared" si="38"/>
        <v>1</v>
      </c>
      <c r="V432" s="10">
        <f t="shared" si="41"/>
        <v>1</v>
      </c>
      <c r="W432" s="10">
        <f t="shared" si="42"/>
        <v>3</v>
      </c>
    </row>
    <row r="433" spans="1:23">
      <c r="A433" s="149" t="str">
        <f t="shared" si="37"/>
        <v/>
      </c>
      <c r="B433" s="16"/>
      <c r="C433" s="16"/>
      <c r="D433" s="16"/>
      <c r="E433" s="16"/>
      <c r="F433" s="16"/>
      <c r="G433" s="16"/>
      <c r="H433" s="16"/>
      <c r="I433" s="16"/>
      <c r="J433" s="150" t="str">
        <f>IFERROR(IF(COUNTIF(E433:I433,E433)+COUNTIF(E433:I433,F433)+COUNTIF(E433:I433,G433)+COUNTIF(E433:I433,H433)+COUNTIF(E433:I433,I433)-COUNT(E433:I433)&lt;&gt;0,"學生班級重複",IF(COUNT(E433:I433)=1,VLOOKUP(E433,'附件一之1-開班數'!$A$6:$B$65,2,0),IF(COUNT(E433:I433)=2,VLOOKUP(E433,'附件一之1-開班數'!$A$6:$B$65,2,0)&amp;"、"&amp;VLOOKUP(F433,'附件一之1-開班數'!$A$6:$B$65,2,0),IF(COUNT(E433:I433)=3,VLOOKUP(E433,'附件一之1-開班數'!$A$6:$B$65,2,0)&amp;"、"&amp;VLOOKUP(F433,'附件一之1-開班數'!$A$6:$B$65,2,0)&amp;"、"&amp;VLOOKUP(G433,'附件一之1-開班數'!$A$6:$B$65,2,0),IF(COUNT(E433:I433)=4,VLOOKUP(E433,'附件一之1-開班數'!$A$6:$B$65,2,0)&amp;"、"&amp;VLOOKUP(F433,'附件一之1-開班數'!$A$6:$B$65,2,0)&amp;"、"&amp;VLOOKUP(G433,'附件一之1-開班數'!$A$6:$B$65,2,0)&amp;"、"&amp;VLOOKUP(H433,'附件一之1-開班數'!$A$6:$B$65,2,0),IF(COUNT(E433:I433)=5,VLOOKUP(E433,'附件一之1-開班數'!$A$6:$B$65,2,0)&amp;"、"&amp;VLOOKUP(F433,'附件一之1-開班數'!$A$6:$B$65,2,0)&amp;"、"&amp;VLOOKUP(G433,'附件一之1-開班數'!$A$6:$B$65,2,0)&amp;"、"&amp;VLOOKUP(H433,'附件一之1-開班數'!$A$6:$B$65,2,0)&amp;"、"&amp;VLOOKUP(I433,'附件一之1-開班數'!$A$6:$B$65,2,0),IF(D433="","","學生無班級"))))))),"有班級不存在,或跳格輸入")</f>
        <v/>
      </c>
      <c r="K433" s="16"/>
      <c r="L433" s="16"/>
      <c r="M433" s="16"/>
      <c r="N433" s="16"/>
      <c r="O433" s="16"/>
      <c r="P433" s="16"/>
      <c r="Q433" s="16"/>
      <c r="R433" s="16"/>
      <c r="S433" s="145">
        <f t="shared" si="39"/>
        <v>1</v>
      </c>
      <c r="T433" s="145">
        <f t="shared" si="40"/>
        <v>1</v>
      </c>
      <c r="U433" s="10">
        <f t="shared" si="38"/>
        <v>1</v>
      </c>
      <c r="V433" s="10">
        <f t="shared" si="41"/>
        <v>1</v>
      </c>
      <c r="W433" s="10">
        <f t="shared" si="42"/>
        <v>3</v>
      </c>
    </row>
    <row r="434" spans="1:23">
      <c r="A434" s="149" t="str">
        <f t="shared" si="37"/>
        <v/>
      </c>
      <c r="B434" s="16"/>
      <c r="C434" s="16"/>
      <c r="D434" s="16"/>
      <c r="E434" s="16"/>
      <c r="F434" s="16"/>
      <c r="G434" s="16"/>
      <c r="H434" s="16"/>
      <c r="I434" s="16"/>
      <c r="J434" s="150" t="str">
        <f>IFERROR(IF(COUNTIF(E434:I434,E434)+COUNTIF(E434:I434,F434)+COUNTIF(E434:I434,G434)+COUNTIF(E434:I434,H434)+COUNTIF(E434:I434,I434)-COUNT(E434:I434)&lt;&gt;0,"學生班級重複",IF(COUNT(E434:I434)=1,VLOOKUP(E434,'附件一之1-開班數'!$A$6:$B$65,2,0),IF(COUNT(E434:I434)=2,VLOOKUP(E434,'附件一之1-開班數'!$A$6:$B$65,2,0)&amp;"、"&amp;VLOOKUP(F434,'附件一之1-開班數'!$A$6:$B$65,2,0),IF(COUNT(E434:I434)=3,VLOOKUP(E434,'附件一之1-開班數'!$A$6:$B$65,2,0)&amp;"、"&amp;VLOOKUP(F434,'附件一之1-開班數'!$A$6:$B$65,2,0)&amp;"、"&amp;VLOOKUP(G434,'附件一之1-開班數'!$A$6:$B$65,2,0),IF(COUNT(E434:I434)=4,VLOOKUP(E434,'附件一之1-開班數'!$A$6:$B$65,2,0)&amp;"、"&amp;VLOOKUP(F434,'附件一之1-開班數'!$A$6:$B$65,2,0)&amp;"、"&amp;VLOOKUP(G434,'附件一之1-開班數'!$A$6:$B$65,2,0)&amp;"、"&amp;VLOOKUP(H434,'附件一之1-開班數'!$A$6:$B$65,2,0),IF(COUNT(E434:I434)=5,VLOOKUP(E434,'附件一之1-開班數'!$A$6:$B$65,2,0)&amp;"、"&amp;VLOOKUP(F434,'附件一之1-開班數'!$A$6:$B$65,2,0)&amp;"、"&amp;VLOOKUP(G434,'附件一之1-開班數'!$A$6:$B$65,2,0)&amp;"、"&amp;VLOOKUP(H434,'附件一之1-開班數'!$A$6:$B$65,2,0)&amp;"、"&amp;VLOOKUP(I434,'附件一之1-開班數'!$A$6:$B$65,2,0),IF(D434="","","學生無班級"))))))),"有班級不存在,或跳格輸入")</f>
        <v/>
      </c>
      <c r="K434" s="16"/>
      <c r="L434" s="16"/>
      <c r="M434" s="16"/>
      <c r="N434" s="16"/>
      <c r="O434" s="16"/>
      <c r="P434" s="16"/>
      <c r="Q434" s="16"/>
      <c r="R434" s="16"/>
      <c r="S434" s="145">
        <f t="shared" si="39"/>
        <v>1</v>
      </c>
      <c r="T434" s="145">
        <f t="shared" si="40"/>
        <v>1</v>
      </c>
      <c r="U434" s="10">
        <f t="shared" si="38"/>
        <v>1</v>
      </c>
      <c r="V434" s="10">
        <f t="shared" si="41"/>
        <v>1</v>
      </c>
      <c r="W434" s="10">
        <f t="shared" si="42"/>
        <v>3</v>
      </c>
    </row>
    <row r="435" spans="1:23">
      <c r="A435" s="149" t="str">
        <f t="shared" si="37"/>
        <v/>
      </c>
      <c r="B435" s="16"/>
      <c r="C435" s="16"/>
      <c r="D435" s="16"/>
      <c r="E435" s="16"/>
      <c r="F435" s="16"/>
      <c r="G435" s="16"/>
      <c r="H435" s="16"/>
      <c r="I435" s="16"/>
      <c r="J435" s="150" t="str">
        <f>IFERROR(IF(COUNTIF(E435:I435,E435)+COUNTIF(E435:I435,F435)+COUNTIF(E435:I435,G435)+COUNTIF(E435:I435,H435)+COUNTIF(E435:I435,I435)-COUNT(E435:I435)&lt;&gt;0,"學生班級重複",IF(COUNT(E435:I435)=1,VLOOKUP(E435,'附件一之1-開班數'!$A$6:$B$65,2,0),IF(COUNT(E435:I435)=2,VLOOKUP(E435,'附件一之1-開班數'!$A$6:$B$65,2,0)&amp;"、"&amp;VLOOKUP(F435,'附件一之1-開班數'!$A$6:$B$65,2,0),IF(COUNT(E435:I435)=3,VLOOKUP(E435,'附件一之1-開班數'!$A$6:$B$65,2,0)&amp;"、"&amp;VLOOKUP(F435,'附件一之1-開班數'!$A$6:$B$65,2,0)&amp;"、"&amp;VLOOKUP(G435,'附件一之1-開班數'!$A$6:$B$65,2,0),IF(COUNT(E435:I435)=4,VLOOKUP(E435,'附件一之1-開班數'!$A$6:$B$65,2,0)&amp;"、"&amp;VLOOKUP(F435,'附件一之1-開班數'!$A$6:$B$65,2,0)&amp;"、"&amp;VLOOKUP(G435,'附件一之1-開班數'!$A$6:$B$65,2,0)&amp;"、"&amp;VLOOKUP(H435,'附件一之1-開班數'!$A$6:$B$65,2,0),IF(COUNT(E435:I435)=5,VLOOKUP(E435,'附件一之1-開班數'!$A$6:$B$65,2,0)&amp;"、"&amp;VLOOKUP(F435,'附件一之1-開班數'!$A$6:$B$65,2,0)&amp;"、"&amp;VLOOKUP(G435,'附件一之1-開班數'!$A$6:$B$65,2,0)&amp;"、"&amp;VLOOKUP(H435,'附件一之1-開班數'!$A$6:$B$65,2,0)&amp;"、"&amp;VLOOKUP(I435,'附件一之1-開班數'!$A$6:$B$65,2,0),IF(D435="","","學生無班級"))))))),"有班級不存在,或跳格輸入")</f>
        <v/>
      </c>
      <c r="K435" s="16"/>
      <c r="L435" s="16"/>
      <c r="M435" s="16"/>
      <c r="N435" s="16"/>
      <c r="O435" s="16"/>
      <c r="P435" s="16"/>
      <c r="Q435" s="16"/>
      <c r="R435" s="16"/>
      <c r="S435" s="145">
        <f t="shared" si="39"/>
        <v>1</v>
      </c>
      <c r="T435" s="145">
        <f t="shared" si="40"/>
        <v>1</v>
      </c>
      <c r="U435" s="10">
        <f t="shared" si="38"/>
        <v>1</v>
      </c>
      <c r="V435" s="10">
        <f t="shared" si="41"/>
        <v>1</v>
      </c>
      <c r="W435" s="10">
        <f t="shared" si="42"/>
        <v>3</v>
      </c>
    </row>
    <row r="436" spans="1:23">
      <c r="A436" s="149" t="str">
        <f t="shared" si="37"/>
        <v/>
      </c>
      <c r="B436" s="16"/>
      <c r="C436" s="16"/>
      <c r="D436" s="16"/>
      <c r="E436" s="16"/>
      <c r="F436" s="16"/>
      <c r="G436" s="16"/>
      <c r="H436" s="16"/>
      <c r="I436" s="16"/>
      <c r="J436" s="150" t="str">
        <f>IFERROR(IF(COUNTIF(E436:I436,E436)+COUNTIF(E436:I436,F436)+COUNTIF(E436:I436,G436)+COUNTIF(E436:I436,H436)+COUNTIF(E436:I436,I436)-COUNT(E436:I436)&lt;&gt;0,"學生班級重複",IF(COUNT(E436:I436)=1,VLOOKUP(E436,'附件一之1-開班數'!$A$6:$B$65,2,0),IF(COUNT(E436:I436)=2,VLOOKUP(E436,'附件一之1-開班數'!$A$6:$B$65,2,0)&amp;"、"&amp;VLOOKUP(F436,'附件一之1-開班數'!$A$6:$B$65,2,0),IF(COUNT(E436:I436)=3,VLOOKUP(E436,'附件一之1-開班數'!$A$6:$B$65,2,0)&amp;"、"&amp;VLOOKUP(F436,'附件一之1-開班數'!$A$6:$B$65,2,0)&amp;"、"&amp;VLOOKUP(G436,'附件一之1-開班數'!$A$6:$B$65,2,0),IF(COUNT(E436:I436)=4,VLOOKUP(E436,'附件一之1-開班數'!$A$6:$B$65,2,0)&amp;"、"&amp;VLOOKUP(F436,'附件一之1-開班數'!$A$6:$B$65,2,0)&amp;"、"&amp;VLOOKUP(G436,'附件一之1-開班數'!$A$6:$B$65,2,0)&amp;"、"&amp;VLOOKUP(H436,'附件一之1-開班數'!$A$6:$B$65,2,0),IF(COUNT(E436:I436)=5,VLOOKUP(E436,'附件一之1-開班數'!$A$6:$B$65,2,0)&amp;"、"&amp;VLOOKUP(F436,'附件一之1-開班數'!$A$6:$B$65,2,0)&amp;"、"&amp;VLOOKUP(G436,'附件一之1-開班數'!$A$6:$B$65,2,0)&amp;"、"&amp;VLOOKUP(H436,'附件一之1-開班數'!$A$6:$B$65,2,0)&amp;"、"&amp;VLOOKUP(I436,'附件一之1-開班數'!$A$6:$B$65,2,0),IF(D436="","","學生無班級"))))))),"有班級不存在,或跳格輸入")</f>
        <v/>
      </c>
      <c r="K436" s="16"/>
      <c r="L436" s="16"/>
      <c r="M436" s="16"/>
      <c r="N436" s="16"/>
      <c r="O436" s="16"/>
      <c r="P436" s="16"/>
      <c r="Q436" s="16"/>
      <c r="R436" s="16"/>
      <c r="S436" s="145">
        <f t="shared" si="39"/>
        <v>1</v>
      </c>
      <c r="T436" s="145">
        <f t="shared" si="40"/>
        <v>1</v>
      </c>
      <c r="U436" s="10">
        <f t="shared" si="38"/>
        <v>1</v>
      </c>
      <c r="V436" s="10">
        <f t="shared" si="41"/>
        <v>1</v>
      </c>
      <c r="W436" s="10">
        <f t="shared" si="42"/>
        <v>3</v>
      </c>
    </row>
    <row r="437" spans="1:23">
      <c r="A437" s="149" t="str">
        <f t="shared" si="37"/>
        <v/>
      </c>
      <c r="B437" s="16"/>
      <c r="C437" s="16"/>
      <c r="D437" s="16"/>
      <c r="E437" s="16"/>
      <c r="F437" s="16"/>
      <c r="G437" s="16"/>
      <c r="H437" s="16"/>
      <c r="I437" s="16"/>
      <c r="J437" s="150" t="str">
        <f>IFERROR(IF(COUNTIF(E437:I437,E437)+COUNTIF(E437:I437,F437)+COUNTIF(E437:I437,G437)+COUNTIF(E437:I437,H437)+COUNTIF(E437:I437,I437)-COUNT(E437:I437)&lt;&gt;0,"學生班級重複",IF(COUNT(E437:I437)=1,VLOOKUP(E437,'附件一之1-開班數'!$A$6:$B$65,2,0),IF(COUNT(E437:I437)=2,VLOOKUP(E437,'附件一之1-開班數'!$A$6:$B$65,2,0)&amp;"、"&amp;VLOOKUP(F437,'附件一之1-開班數'!$A$6:$B$65,2,0),IF(COUNT(E437:I437)=3,VLOOKUP(E437,'附件一之1-開班數'!$A$6:$B$65,2,0)&amp;"、"&amp;VLOOKUP(F437,'附件一之1-開班數'!$A$6:$B$65,2,0)&amp;"、"&amp;VLOOKUP(G437,'附件一之1-開班數'!$A$6:$B$65,2,0),IF(COUNT(E437:I437)=4,VLOOKUP(E437,'附件一之1-開班數'!$A$6:$B$65,2,0)&amp;"、"&amp;VLOOKUP(F437,'附件一之1-開班數'!$A$6:$B$65,2,0)&amp;"、"&amp;VLOOKUP(G437,'附件一之1-開班數'!$A$6:$B$65,2,0)&amp;"、"&amp;VLOOKUP(H437,'附件一之1-開班數'!$A$6:$B$65,2,0),IF(COUNT(E437:I437)=5,VLOOKUP(E437,'附件一之1-開班數'!$A$6:$B$65,2,0)&amp;"、"&amp;VLOOKUP(F437,'附件一之1-開班數'!$A$6:$B$65,2,0)&amp;"、"&amp;VLOOKUP(G437,'附件一之1-開班數'!$A$6:$B$65,2,0)&amp;"、"&amp;VLOOKUP(H437,'附件一之1-開班數'!$A$6:$B$65,2,0)&amp;"、"&amp;VLOOKUP(I437,'附件一之1-開班數'!$A$6:$B$65,2,0),IF(D437="","","學生無班級"))))))),"有班級不存在,或跳格輸入")</f>
        <v/>
      </c>
      <c r="K437" s="16"/>
      <c r="L437" s="16"/>
      <c r="M437" s="16"/>
      <c r="N437" s="16"/>
      <c r="O437" s="16"/>
      <c r="P437" s="16"/>
      <c r="Q437" s="16"/>
      <c r="R437" s="16"/>
      <c r="S437" s="145">
        <f t="shared" si="39"/>
        <v>1</v>
      </c>
      <c r="T437" s="145">
        <f t="shared" si="40"/>
        <v>1</v>
      </c>
      <c r="U437" s="10">
        <f t="shared" si="38"/>
        <v>1</v>
      </c>
      <c r="V437" s="10">
        <f t="shared" si="41"/>
        <v>1</v>
      </c>
      <c r="W437" s="10">
        <f t="shared" si="42"/>
        <v>3</v>
      </c>
    </row>
    <row r="438" spans="1:23">
      <c r="A438" s="149" t="str">
        <f t="shared" si="37"/>
        <v/>
      </c>
      <c r="B438" s="16"/>
      <c r="C438" s="16"/>
      <c r="D438" s="16"/>
      <c r="E438" s="16"/>
      <c r="F438" s="16"/>
      <c r="G438" s="16"/>
      <c r="H438" s="16"/>
      <c r="I438" s="16"/>
      <c r="J438" s="150" t="str">
        <f>IFERROR(IF(COUNTIF(E438:I438,E438)+COUNTIF(E438:I438,F438)+COUNTIF(E438:I438,G438)+COUNTIF(E438:I438,H438)+COUNTIF(E438:I438,I438)-COUNT(E438:I438)&lt;&gt;0,"學生班級重複",IF(COUNT(E438:I438)=1,VLOOKUP(E438,'附件一之1-開班數'!$A$6:$B$65,2,0),IF(COUNT(E438:I438)=2,VLOOKUP(E438,'附件一之1-開班數'!$A$6:$B$65,2,0)&amp;"、"&amp;VLOOKUP(F438,'附件一之1-開班數'!$A$6:$B$65,2,0),IF(COUNT(E438:I438)=3,VLOOKUP(E438,'附件一之1-開班數'!$A$6:$B$65,2,0)&amp;"、"&amp;VLOOKUP(F438,'附件一之1-開班數'!$A$6:$B$65,2,0)&amp;"、"&amp;VLOOKUP(G438,'附件一之1-開班數'!$A$6:$B$65,2,0),IF(COUNT(E438:I438)=4,VLOOKUP(E438,'附件一之1-開班數'!$A$6:$B$65,2,0)&amp;"、"&amp;VLOOKUP(F438,'附件一之1-開班數'!$A$6:$B$65,2,0)&amp;"、"&amp;VLOOKUP(G438,'附件一之1-開班數'!$A$6:$B$65,2,0)&amp;"、"&amp;VLOOKUP(H438,'附件一之1-開班數'!$A$6:$B$65,2,0),IF(COUNT(E438:I438)=5,VLOOKUP(E438,'附件一之1-開班數'!$A$6:$B$65,2,0)&amp;"、"&amp;VLOOKUP(F438,'附件一之1-開班數'!$A$6:$B$65,2,0)&amp;"、"&amp;VLOOKUP(G438,'附件一之1-開班數'!$A$6:$B$65,2,0)&amp;"、"&amp;VLOOKUP(H438,'附件一之1-開班數'!$A$6:$B$65,2,0)&amp;"、"&amp;VLOOKUP(I438,'附件一之1-開班數'!$A$6:$B$65,2,0),IF(D438="","","學生無班級"))))))),"有班級不存在,或跳格輸入")</f>
        <v/>
      </c>
      <c r="K438" s="16"/>
      <c r="L438" s="16"/>
      <c r="M438" s="16"/>
      <c r="N438" s="16"/>
      <c r="O438" s="16"/>
      <c r="P438" s="16"/>
      <c r="Q438" s="16"/>
      <c r="R438" s="16"/>
      <c r="S438" s="145">
        <f t="shared" si="39"/>
        <v>1</v>
      </c>
      <c r="T438" s="145">
        <f t="shared" si="40"/>
        <v>1</v>
      </c>
      <c r="U438" s="10">
        <f t="shared" si="38"/>
        <v>1</v>
      </c>
      <c r="V438" s="10">
        <f t="shared" si="41"/>
        <v>1</v>
      </c>
      <c r="W438" s="10">
        <f t="shared" si="42"/>
        <v>3</v>
      </c>
    </row>
    <row r="439" spans="1:23">
      <c r="A439" s="149" t="str">
        <f t="shared" si="37"/>
        <v/>
      </c>
      <c r="B439" s="16"/>
      <c r="C439" s="16"/>
      <c r="D439" s="16"/>
      <c r="E439" s="16"/>
      <c r="F439" s="16"/>
      <c r="G439" s="16"/>
      <c r="H439" s="16"/>
      <c r="I439" s="16"/>
      <c r="J439" s="150" t="str">
        <f>IFERROR(IF(COUNTIF(E439:I439,E439)+COUNTIF(E439:I439,F439)+COUNTIF(E439:I439,G439)+COUNTIF(E439:I439,H439)+COUNTIF(E439:I439,I439)-COUNT(E439:I439)&lt;&gt;0,"學生班級重複",IF(COUNT(E439:I439)=1,VLOOKUP(E439,'附件一之1-開班數'!$A$6:$B$65,2,0),IF(COUNT(E439:I439)=2,VLOOKUP(E439,'附件一之1-開班數'!$A$6:$B$65,2,0)&amp;"、"&amp;VLOOKUP(F439,'附件一之1-開班數'!$A$6:$B$65,2,0),IF(COUNT(E439:I439)=3,VLOOKUP(E439,'附件一之1-開班數'!$A$6:$B$65,2,0)&amp;"、"&amp;VLOOKUP(F439,'附件一之1-開班數'!$A$6:$B$65,2,0)&amp;"、"&amp;VLOOKUP(G439,'附件一之1-開班數'!$A$6:$B$65,2,0),IF(COUNT(E439:I439)=4,VLOOKUP(E439,'附件一之1-開班數'!$A$6:$B$65,2,0)&amp;"、"&amp;VLOOKUP(F439,'附件一之1-開班數'!$A$6:$B$65,2,0)&amp;"、"&amp;VLOOKUP(G439,'附件一之1-開班數'!$A$6:$B$65,2,0)&amp;"、"&amp;VLOOKUP(H439,'附件一之1-開班數'!$A$6:$B$65,2,0),IF(COUNT(E439:I439)=5,VLOOKUP(E439,'附件一之1-開班數'!$A$6:$B$65,2,0)&amp;"、"&amp;VLOOKUP(F439,'附件一之1-開班數'!$A$6:$B$65,2,0)&amp;"、"&amp;VLOOKUP(G439,'附件一之1-開班數'!$A$6:$B$65,2,0)&amp;"、"&amp;VLOOKUP(H439,'附件一之1-開班數'!$A$6:$B$65,2,0)&amp;"、"&amp;VLOOKUP(I439,'附件一之1-開班數'!$A$6:$B$65,2,0),IF(D439="","","學生無班級"))))))),"有班級不存在,或跳格輸入")</f>
        <v/>
      </c>
      <c r="K439" s="16"/>
      <c r="L439" s="16"/>
      <c r="M439" s="16"/>
      <c r="N439" s="16"/>
      <c r="O439" s="16"/>
      <c r="P439" s="16"/>
      <c r="Q439" s="16"/>
      <c r="R439" s="16"/>
      <c r="S439" s="145">
        <f t="shared" si="39"/>
        <v>1</v>
      </c>
      <c r="T439" s="145">
        <f t="shared" si="40"/>
        <v>1</v>
      </c>
      <c r="U439" s="10">
        <f t="shared" si="38"/>
        <v>1</v>
      </c>
      <c r="V439" s="10">
        <f t="shared" si="41"/>
        <v>1</v>
      </c>
      <c r="W439" s="10">
        <f t="shared" si="42"/>
        <v>3</v>
      </c>
    </row>
    <row r="440" spans="1:23">
      <c r="A440" s="149" t="str">
        <f t="shared" si="37"/>
        <v/>
      </c>
      <c r="B440" s="16"/>
      <c r="C440" s="16"/>
      <c r="D440" s="16"/>
      <c r="E440" s="16"/>
      <c r="F440" s="16"/>
      <c r="G440" s="16"/>
      <c r="H440" s="16"/>
      <c r="I440" s="16"/>
      <c r="J440" s="150" t="str">
        <f>IFERROR(IF(COUNTIF(E440:I440,E440)+COUNTIF(E440:I440,F440)+COUNTIF(E440:I440,G440)+COUNTIF(E440:I440,H440)+COUNTIF(E440:I440,I440)-COUNT(E440:I440)&lt;&gt;0,"學生班級重複",IF(COUNT(E440:I440)=1,VLOOKUP(E440,'附件一之1-開班數'!$A$6:$B$65,2,0),IF(COUNT(E440:I440)=2,VLOOKUP(E440,'附件一之1-開班數'!$A$6:$B$65,2,0)&amp;"、"&amp;VLOOKUP(F440,'附件一之1-開班數'!$A$6:$B$65,2,0),IF(COUNT(E440:I440)=3,VLOOKUP(E440,'附件一之1-開班數'!$A$6:$B$65,2,0)&amp;"、"&amp;VLOOKUP(F440,'附件一之1-開班數'!$A$6:$B$65,2,0)&amp;"、"&amp;VLOOKUP(G440,'附件一之1-開班數'!$A$6:$B$65,2,0),IF(COUNT(E440:I440)=4,VLOOKUP(E440,'附件一之1-開班數'!$A$6:$B$65,2,0)&amp;"、"&amp;VLOOKUP(F440,'附件一之1-開班數'!$A$6:$B$65,2,0)&amp;"、"&amp;VLOOKUP(G440,'附件一之1-開班數'!$A$6:$B$65,2,0)&amp;"、"&amp;VLOOKUP(H440,'附件一之1-開班數'!$A$6:$B$65,2,0),IF(COUNT(E440:I440)=5,VLOOKUP(E440,'附件一之1-開班數'!$A$6:$B$65,2,0)&amp;"、"&amp;VLOOKUP(F440,'附件一之1-開班數'!$A$6:$B$65,2,0)&amp;"、"&amp;VLOOKUP(G440,'附件一之1-開班數'!$A$6:$B$65,2,0)&amp;"、"&amp;VLOOKUP(H440,'附件一之1-開班數'!$A$6:$B$65,2,0)&amp;"、"&amp;VLOOKUP(I440,'附件一之1-開班數'!$A$6:$B$65,2,0),IF(D440="","","學生無班級"))))))),"有班級不存在,或跳格輸入")</f>
        <v/>
      </c>
      <c r="K440" s="16"/>
      <c r="L440" s="16"/>
      <c r="M440" s="16"/>
      <c r="N440" s="16"/>
      <c r="O440" s="16"/>
      <c r="P440" s="16"/>
      <c r="Q440" s="16"/>
      <c r="R440" s="16"/>
      <c r="S440" s="145">
        <f t="shared" si="39"/>
        <v>1</v>
      </c>
      <c r="T440" s="145">
        <f t="shared" si="40"/>
        <v>1</v>
      </c>
      <c r="U440" s="10">
        <f t="shared" si="38"/>
        <v>1</v>
      </c>
      <c r="V440" s="10">
        <f t="shared" si="41"/>
        <v>1</v>
      </c>
      <c r="W440" s="10">
        <f t="shared" si="42"/>
        <v>3</v>
      </c>
    </row>
    <row r="441" spans="1:23">
      <c r="A441" s="149" t="str">
        <f t="shared" si="37"/>
        <v/>
      </c>
      <c r="B441" s="16"/>
      <c r="C441" s="16"/>
      <c r="D441" s="16"/>
      <c r="E441" s="16"/>
      <c r="F441" s="16"/>
      <c r="G441" s="16"/>
      <c r="H441" s="16"/>
      <c r="I441" s="16"/>
      <c r="J441" s="150" t="str">
        <f>IFERROR(IF(COUNTIF(E441:I441,E441)+COUNTIF(E441:I441,F441)+COUNTIF(E441:I441,G441)+COUNTIF(E441:I441,H441)+COUNTIF(E441:I441,I441)-COUNT(E441:I441)&lt;&gt;0,"學生班級重複",IF(COUNT(E441:I441)=1,VLOOKUP(E441,'附件一之1-開班數'!$A$6:$B$65,2,0),IF(COUNT(E441:I441)=2,VLOOKUP(E441,'附件一之1-開班數'!$A$6:$B$65,2,0)&amp;"、"&amp;VLOOKUP(F441,'附件一之1-開班數'!$A$6:$B$65,2,0),IF(COUNT(E441:I441)=3,VLOOKUP(E441,'附件一之1-開班數'!$A$6:$B$65,2,0)&amp;"、"&amp;VLOOKUP(F441,'附件一之1-開班數'!$A$6:$B$65,2,0)&amp;"、"&amp;VLOOKUP(G441,'附件一之1-開班數'!$A$6:$B$65,2,0),IF(COUNT(E441:I441)=4,VLOOKUP(E441,'附件一之1-開班數'!$A$6:$B$65,2,0)&amp;"、"&amp;VLOOKUP(F441,'附件一之1-開班數'!$A$6:$B$65,2,0)&amp;"、"&amp;VLOOKUP(G441,'附件一之1-開班數'!$A$6:$B$65,2,0)&amp;"、"&amp;VLOOKUP(H441,'附件一之1-開班數'!$A$6:$B$65,2,0),IF(COUNT(E441:I441)=5,VLOOKUP(E441,'附件一之1-開班數'!$A$6:$B$65,2,0)&amp;"、"&amp;VLOOKUP(F441,'附件一之1-開班數'!$A$6:$B$65,2,0)&amp;"、"&amp;VLOOKUP(G441,'附件一之1-開班數'!$A$6:$B$65,2,0)&amp;"、"&amp;VLOOKUP(H441,'附件一之1-開班數'!$A$6:$B$65,2,0)&amp;"、"&amp;VLOOKUP(I441,'附件一之1-開班數'!$A$6:$B$65,2,0),IF(D441="","","學生無班級"))))))),"有班級不存在,或跳格輸入")</f>
        <v/>
      </c>
      <c r="K441" s="16"/>
      <c r="L441" s="16"/>
      <c r="M441" s="16"/>
      <c r="N441" s="16"/>
      <c r="O441" s="16"/>
      <c r="P441" s="16"/>
      <c r="Q441" s="16"/>
      <c r="R441" s="16"/>
      <c r="S441" s="145">
        <f t="shared" si="39"/>
        <v>1</v>
      </c>
      <c r="T441" s="145">
        <f t="shared" si="40"/>
        <v>1</v>
      </c>
      <c r="U441" s="10">
        <f t="shared" si="38"/>
        <v>1</v>
      </c>
      <c r="V441" s="10">
        <f t="shared" si="41"/>
        <v>1</v>
      </c>
      <c r="W441" s="10">
        <f t="shared" si="42"/>
        <v>3</v>
      </c>
    </row>
    <row r="442" spans="1:23">
      <c r="A442" s="149" t="str">
        <f t="shared" si="37"/>
        <v/>
      </c>
      <c r="B442" s="16"/>
      <c r="C442" s="16"/>
      <c r="D442" s="16"/>
      <c r="E442" s="16"/>
      <c r="F442" s="16"/>
      <c r="G442" s="16"/>
      <c r="H442" s="16"/>
      <c r="I442" s="16"/>
      <c r="J442" s="150" t="str">
        <f>IFERROR(IF(COUNTIF(E442:I442,E442)+COUNTIF(E442:I442,F442)+COUNTIF(E442:I442,G442)+COUNTIF(E442:I442,H442)+COUNTIF(E442:I442,I442)-COUNT(E442:I442)&lt;&gt;0,"學生班級重複",IF(COUNT(E442:I442)=1,VLOOKUP(E442,'附件一之1-開班數'!$A$6:$B$65,2,0),IF(COUNT(E442:I442)=2,VLOOKUP(E442,'附件一之1-開班數'!$A$6:$B$65,2,0)&amp;"、"&amp;VLOOKUP(F442,'附件一之1-開班數'!$A$6:$B$65,2,0),IF(COUNT(E442:I442)=3,VLOOKUP(E442,'附件一之1-開班數'!$A$6:$B$65,2,0)&amp;"、"&amp;VLOOKUP(F442,'附件一之1-開班數'!$A$6:$B$65,2,0)&amp;"、"&amp;VLOOKUP(G442,'附件一之1-開班數'!$A$6:$B$65,2,0),IF(COUNT(E442:I442)=4,VLOOKUP(E442,'附件一之1-開班數'!$A$6:$B$65,2,0)&amp;"、"&amp;VLOOKUP(F442,'附件一之1-開班數'!$A$6:$B$65,2,0)&amp;"、"&amp;VLOOKUP(G442,'附件一之1-開班數'!$A$6:$B$65,2,0)&amp;"、"&amp;VLOOKUP(H442,'附件一之1-開班數'!$A$6:$B$65,2,0),IF(COUNT(E442:I442)=5,VLOOKUP(E442,'附件一之1-開班數'!$A$6:$B$65,2,0)&amp;"、"&amp;VLOOKUP(F442,'附件一之1-開班數'!$A$6:$B$65,2,0)&amp;"、"&amp;VLOOKUP(G442,'附件一之1-開班數'!$A$6:$B$65,2,0)&amp;"、"&amp;VLOOKUP(H442,'附件一之1-開班數'!$A$6:$B$65,2,0)&amp;"、"&amp;VLOOKUP(I442,'附件一之1-開班數'!$A$6:$B$65,2,0),IF(D442="","","學生無班級"))))))),"有班級不存在,或跳格輸入")</f>
        <v/>
      </c>
      <c r="K442" s="16"/>
      <c r="L442" s="16"/>
      <c r="M442" s="16"/>
      <c r="N442" s="16"/>
      <c r="O442" s="16"/>
      <c r="P442" s="16"/>
      <c r="Q442" s="16"/>
      <c r="R442" s="16"/>
      <c r="S442" s="145">
        <f t="shared" si="39"/>
        <v>1</v>
      </c>
      <c r="T442" s="145">
        <f t="shared" si="40"/>
        <v>1</v>
      </c>
      <c r="U442" s="10">
        <f t="shared" si="38"/>
        <v>1</v>
      </c>
      <c r="V442" s="10">
        <f t="shared" si="41"/>
        <v>1</v>
      </c>
      <c r="W442" s="10">
        <f t="shared" si="42"/>
        <v>3</v>
      </c>
    </row>
    <row r="443" spans="1:23">
      <c r="A443" s="149" t="str">
        <f t="shared" si="37"/>
        <v/>
      </c>
      <c r="B443" s="16"/>
      <c r="C443" s="16"/>
      <c r="D443" s="16"/>
      <c r="E443" s="16"/>
      <c r="F443" s="16"/>
      <c r="G443" s="16"/>
      <c r="H443" s="16"/>
      <c r="I443" s="16"/>
      <c r="J443" s="150" t="str">
        <f>IFERROR(IF(COUNTIF(E443:I443,E443)+COUNTIF(E443:I443,F443)+COUNTIF(E443:I443,G443)+COUNTIF(E443:I443,H443)+COUNTIF(E443:I443,I443)-COUNT(E443:I443)&lt;&gt;0,"學生班級重複",IF(COUNT(E443:I443)=1,VLOOKUP(E443,'附件一之1-開班數'!$A$6:$B$65,2,0),IF(COUNT(E443:I443)=2,VLOOKUP(E443,'附件一之1-開班數'!$A$6:$B$65,2,0)&amp;"、"&amp;VLOOKUP(F443,'附件一之1-開班數'!$A$6:$B$65,2,0),IF(COUNT(E443:I443)=3,VLOOKUP(E443,'附件一之1-開班數'!$A$6:$B$65,2,0)&amp;"、"&amp;VLOOKUP(F443,'附件一之1-開班數'!$A$6:$B$65,2,0)&amp;"、"&amp;VLOOKUP(G443,'附件一之1-開班數'!$A$6:$B$65,2,0),IF(COUNT(E443:I443)=4,VLOOKUP(E443,'附件一之1-開班數'!$A$6:$B$65,2,0)&amp;"、"&amp;VLOOKUP(F443,'附件一之1-開班數'!$A$6:$B$65,2,0)&amp;"、"&amp;VLOOKUP(G443,'附件一之1-開班數'!$A$6:$B$65,2,0)&amp;"、"&amp;VLOOKUP(H443,'附件一之1-開班數'!$A$6:$B$65,2,0),IF(COUNT(E443:I443)=5,VLOOKUP(E443,'附件一之1-開班數'!$A$6:$B$65,2,0)&amp;"、"&amp;VLOOKUP(F443,'附件一之1-開班數'!$A$6:$B$65,2,0)&amp;"、"&amp;VLOOKUP(G443,'附件一之1-開班數'!$A$6:$B$65,2,0)&amp;"、"&amp;VLOOKUP(H443,'附件一之1-開班數'!$A$6:$B$65,2,0)&amp;"、"&amp;VLOOKUP(I443,'附件一之1-開班數'!$A$6:$B$65,2,0),IF(D443="","","學生無班級"))))))),"有班級不存在,或跳格輸入")</f>
        <v/>
      </c>
      <c r="K443" s="16"/>
      <c r="L443" s="16"/>
      <c r="M443" s="16"/>
      <c r="N443" s="16"/>
      <c r="O443" s="16"/>
      <c r="P443" s="16"/>
      <c r="Q443" s="16"/>
      <c r="R443" s="16"/>
      <c r="S443" s="145">
        <f t="shared" si="39"/>
        <v>1</v>
      </c>
      <c r="T443" s="145">
        <f t="shared" si="40"/>
        <v>1</v>
      </c>
      <c r="U443" s="10">
        <f t="shared" si="38"/>
        <v>1</v>
      </c>
      <c r="V443" s="10">
        <f t="shared" si="41"/>
        <v>1</v>
      </c>
      <c r="W443" s="10">
        <f t="shared" si="42"/>
        <v>3</v>
      </c>
    </row>
    <row r="444" spans="1:23">
      <c r="A444" s="149" t="str">
        <f t="shared" si="37"/>
        <v/>
      </c>
      <c r="B444" s="16"/>
      <c r="C444" s="16"/>
      <c r="D444" s="16"/>
      <c r="E444" s="16"/>
      <c r="F444" s="16"/>
      <c r="G444" s="16"/>
      <c r="H444" s="16"/>
      <c r="I444" s="16"/>
      <c r="J444" s="150" t="str">
        <f>IFERROR(IF(COUNTIF(E444:I444,E444)+COUNTIF(E444:I444,F444)+COUNTIF(E444:I444,G444)+COUNTIF(E444:I444,H444)+COUNTIF(E444:I444,I444)-COUNT(E444:I444)&lt;&gt;0,"學生班級重複",IF(COUNT(E444:I444)=1,VLOOKUP(E444,'附件一之1-開班數'!$A$6:$B$65,2,0),IF(COUNT(E444:I444)=2,VLOOKUP(E444,'附件一之1-開班數'!$A$6:$B$65,2,0)&amp;"、"&amp;VLOOKUP(F444,'附件一之1-開班數'!$A$6:$B$65,2,0),IF(COUNT(E444:I444)=3,VLOOKUP(E444,'附件一之1-開班數'!$A$6:$B$65,2,0)&amp;"、"&amp;VLOOKUP(F444,'附件一之1-開班數'!$A$6:$B$65,2,0)&amp;"、"&amp;VLOOKUP(G444,'附件一之1-開班數'!$A$6:$B$65,2,0),IF(COUNT(E444:I444)=4,VLOOKUP(E444,'附件一之1-開班數'!$A$6:$B$65,2,0)&amp;"、"&amp;VLOOKUP(F444,'附件一之1-開班數'!$A$6:$B$65,2,0)&amp;"、"&amp;VLOOKUP(G444,'附件一之1-開班數'!$A$6:$B$65,2,0)&amp;"、"&amp;VLOOKUP(H444,'附件一之1-開班數'!$A$6:$B$65,2,0),IF(COUNT(E444:I444)=5,VLOOKUP(E444,'附件一之1-開班數'!$A$6:$B$65,2,0)&amp;"、"&amp;VLOOKUP(F444,'附件一之1-開班數'!$A$6:$B$65,2,0)&amp;"、"&amp;VLOOKUP(G444,'附件一之1-開班數'!$A$6:$B$65,2,0)&amp;"、"&amp;VLOOKUP(H444,'附件一之1-開班數'!$A$6:$B$65,2,0)&amp;"、"&amp;VLOOKUP(I444,'附件一之1-開班數'!$A$6:$B$65,2,0),IF(D444="","","學生無班級"))))))),"有班級不存在,或跳格輸入")</f>
        <v/>
      </c>
      <c r="K444" s="16"/>
      <c r="L444" s="16"/>
      <c r="M444" s="16"/>
      <c r="N444" s="16"/>
      <c r="O444" s="16"/>
      <c r="P444" s="16"/>
      <c r="Q444" s="16"/>
      <c r="R444" s="16"/>
      <c r="S444" s="145">
        <f t="shared" si="39"/>
        <v>1</v>
      </c>
      <c r="T444" s="145">
        <f t="shared" si="40"/>
        <v>1</v>
      </c>
      <c r="U444" s="10">
        <f t="shared" si="38"/>
        <v>1</v>
      </c>
      <c r="V444" s="10">
        <f t="shared" si="41"/>
        <v>1</v>
      </c>
      <c r="W444" s="10">
        <f t="shared" si="42"/>
        <v>3</v>
      </c>
    </row>
    <row r="445" spans="1:23">
      <c r="A445" s="149" t="str">
        <f t="shared" si="37"/>
        <v/>
      </c>
      <c r="B445" s="16"/>
      <c r="C445" s="16"/>
      <c r="D445" s="16"/>
      <c r="E445" s="16"/>
      <c r="F445" s="16"/>
      <c r="G445" s="16"/>
      <c r="H445" s="16"/>
      <c r="I445" s="16"/>
      <c r="J445" s="150" t="str">
        <f>IFERROR(IF(COUNTIF(E445:I445,E445)+COUNTIF(E445:I445,F445)+COUNTIF(E445:I445,G445)+COUNTIF(E445:I445,H445)+COUNTIF(E445:I445,I445)-COUNT(E445:I445)&lt;&gt;0,"學生班級重複",IF(COUNT(E445:I445)=1,VLOOKUP(E445,'附件一之1-開班數'!$A$6:$B$65,2,0),IF(COUNT(E445:I445)=2,VLOOKUP(E445,'附件一之1-開班數'!$A$6:$B$65,2,0)&amp;"、"&amp;VLOOKUP(F445,'附件一之1-開班數'!$A$6:$B$65,2,0),IF(COUNT(E445:I445)=3,VLOOKUP(E445,'附件一之1-開班數'!$A$6:$B$65,2,0)&amp;"、"&amp;VLOOKUP(F445,'附件一之1-開班數'!$A$6:$B$65,2,0)&amp;"、"&amp;VLOOKUP(G445,'附件一之1-開班數'!$A$6:$B$65,2,0),IF(COUNT(E445:I445)=4,VLOOKUP(E445,'附件一之1-開班數'!$A$6:$B$65,2,0)&amp;"、"&amp;VLOOKUP(F445,'附件一之1-開班數'!$A$6:$B$65,2,0)&amp;"、"&amp;VLOOKUP(G445,'附件一之1-開班數'!$A$6:$B$65,2,0)&amp;"、"&amp;VLOOKUP(H445,'附件一之1-開班數'!$A$6:$B$65,2,0),IF(COUNT(E445:I445)=5,VLOOKUP(E445,'附件一之1-開班數'!$A$6:$B$65,2,0)&amp;"、"&amp;VLOOKUP(F445,'附件一之1-開班數'!$A$6:$B$65,2,0)&amp;"、"&amp;VLOOKUP(G445,'附件一之1-開班數'!$A$6:$B$65,2,0)&amp;"、"&amp;VLOOKUP(H445,'附件一之1-開班數'!$A$6:$B$65,2,0)&amp;"、"&amp;VLOOKUP(I445,'附件一之1-開班數'!$A$6:$B$65,2,0),IF(D445="","","學生無班級"))))))),"有班級不存在,或跳格輸入")</f>
        <v/>
      </c>
      <c r="K445" s="16"/>
      <c r="L445" s="16"/>
      <c r="M445" s="16"/>
      <c r="N445" s="16"/>
      <c r="O445" s="16"/>
      <c r="P445" s="16"/>
      <c r="Q445" s="16"/>
      <c r="R445" s="16"/>
      <c r="S445" s="145">
        <f t="shared" si="39"/>
        <v>1</v>
      </c>
      <c r="T445" s="145">
        <f t="shared" si="40"/>
        <v>1</v>
      </c>
      <c r="U445" s="10">
        <f t="shared" si="38"/>
        <v>1</v>
      </c>
      <c r="V445" s="10">
        <f t="shared" si="41"/>
        <v>1</v>
      </c>
      <c r="W445" s="10">
        <f t="shared" si="42"/>
        <v>3</v>
      </c>
    </row>
    <row r="446" spans="1:23">
      <c r="A446" s="149" t="str">
        <f t="shared" si="37"/>
        <v/>
      </c>
      <c r="B446" s="16"/>
      <c r="C446" s="16"/>
      <c r="D446" s="16"/>
      <c r="E446" s="16"/>
      <c r="F446" s="16"/>
      <c r="G446" s="16"/>
      <c r="H446" s="16"/>
      <c r="I446" s="16"/>
      <c r="J446" s="150" t="str">
        <f>IFERROR(IF(COUNTIF(E446:I446,E446)+COUNTIF(E446:I446,F446)+COUNTIF(E446:I446,G446)+COUNTIF(E446:I446,H446)+COUNTIF(E446:I446,I446)-COUNT(E446:I446)&lt;&gt;0,"學生班級重複",IF(COUNT(E446:I446)=1,VLOOKUP(E446,'附件一之1-開班數'!$A$6:$B$65,2,0),IF(COUNT(E446:I446)=2,VLOOKUP(E446,'附件一之1-開班數'!$A$6:$B$65,2,0)&amp;"、"&amp;VLOOKUP(F446,'附件一之1-開班數'!$A$6:$B$65,2,0),IF(COUNT(E446:I446)=3,VLOOKUP(E446,'附件一之1-開班數'!$A$6:$B$65,2,0)&amp;"、"&amp;VLOOKUP(F446,'附件一之1-開班數'!$A$6:$B$65,2,0)&amp;"、"&amp;VLOOKUP(G446,'附件一之1-開班數'!$A$6:$B$65,2,0),IF(COUNT(E446:I446)=4,VLOOKUP(E446,'附件一之1-開班數'!$A$6:$B$65,2,0)&amp;"、"&amp;VLOOKUP(F446,'附件一之1-開班數'!$A$6:$B$65,2,0)&amp;"、"&amp;VLOOKUP(G446,'附件一之1-開班數'!$A$6:$B$65,2,0)&amp;"、"&amp;VLOOKUP(H446,'附件一之1-開班數'!$A$6:$B$65,2,0),IF(COUNT(E446:I446)=5,VLOOKUP(E446,'附件一之1-開班數'!$A$6:$B$65,2,0)&amp;"、"&amp;VLOOKUP(F446,'附件一之1-開班數'!$A$6:$B$65,2,0)&amp;"、"&amp;VLOOKUP(G446,'附件一之1-開班數'!$A$6:$B$65,2,0)&amp;"、"&amp;VLOOKUP(H446,'附件一之1-開班數'!$A$6:$B$65,2,0)&amp;"、"&amp;VLOOKUP(I446,'附件一之1-開班數'!$A$6:$B$65,2,0),IF(D446="","","學生無班級"))))))),"有班級不存在,或跳格輸入")</f>
        <v/>
      </c>
      <c r="K446" s="16"/>
      <c r="L446" s="16"/>
      <c r="M446" s="16"/>
      <c r="N446" s="16"/>
      <c r="O446" s="16"/>
      <c r="P446" s="16"/>
      <c r="Q446" s="16"/>
      <c r="R446" s="16"/>
      <c r="S446" s="145">
        <f t="shared" si="39"/>
        <v>1</v>
      </c>
      <c r="T446" s="145">
        <f t="shared" si="40"/>
        <v>1</v>
      </c>
      <c r="U446" s="10">
        <f t="shared" si="38"/>
        <v>1</v>
      </c>
      <c r="V446" s="10">
        <f t="shared" si="41"/>
        <v>1</v>
      </c>
      <c r="W446" s="10">
        <f t="shared" si="42"/>
        <v>3</v>
      </c>
    </row>
    <row r="447" spans="1:23">
      <c r="A447" s="149" t="str">
        <f t="shared" si="37"/>
        <v/>
      </c>
      <c r="B447" s="16"/>
      <c r="C447" s="16"/>
      <c r="D447" s="16"/>
      <c r="E447" s="16"/>
      <c r="F447" s="16"/>
      <c r="G447" s="16"/>
      <c r="H447" s="16"/>
      <c r="I447" s="16"/>
      <c r="J447" s="150" t="str">
        <f>IFERROR(IF(COUNTIF(E447:I447,E447)+COUNTIF(E447:I447,F447)+COUNTIF(E447:I447,G447)+COUNTIF(E447:I447,H447)+COUNTIF(E447:I447,I447)-COUNT(E447:I447)&lt;&gt;0,"學生班級重複",IF(COUNT(E447:I447)=1,VLOOKUP(E447,'附件一之1-開班數'!$A$6:$B$65,2,0),IF(COUNT(E447:I447)=2,VLOOKUP(E447,'附件一之1-開班數'!$A$6:$B$65,2,0)&amp;"、"&amp;VLOOKUP(F447,'附件一之1-開班數'!$A$6:$B$65,2,0),IF(COUNT(E447:I447)=3,VLOOKUP(E447,'附件一之1-開班數'!$A$6:$B$65,2,0)&amp;"、"&amp;VLOOKUP(F447,'附件一之1-開班數'!$A$6:$B$65,2,0)&amp;"、"&amp;VLOOKUP(G447,'附件一之1-開班數'!$A$6:$B$65,2,0),IF(COUNT(E447:I447)=4,VLOOKUP(E447,'附件一之1-開班數'!$A$6:$B$65,2,0)&amp;"、"&amp;VLOOKUP(F447,'附件一之1-開班數'!$A$6:$B$65,2,0)&amp;"、"&amp;VLOOKUP(G447,'附件一之1-開班數'!$A$6:$B$65,2,0)&amp;"、"&amp;VLOOKUP(H447,'附件一之1-開班數'!$A$6:$B$65,2,0),IF(COUNT(E447:I447)=5,VLOOKUP(E447,'附件一之1-開班數'!$A$6:$B$65,2,0)&amp;"、"&amp;VLOOKUP(F447,'附件一之1-開班數'!$A$6:$B$65,2,0)&amp;"、"&amp;VLOOKUP(G447,'附件一之1-開班數'!$A$6:$B$65,2,0)&amp;"、"&amp;VLOOKUP(H447,'附件一之1-開班數'!$A$6:$B$65,2,0)&amp;"、"&amp;VLOOKUP(I447,'附件一之1-開班數'!$A$6:$B$65,2,0),IF(D447="","","學生無班級"))))))),"有班級不存在,或跳格輸入")</f>
        <v/>
      </c>
      <c r="K447" s="16"/>
      <c r="L447" s="16"/>
      <c r="M447" s="16"/>
      <c r="N447" s="16"/>
      <c r="O447" s="16"/>
      <c r="P447" s="16"/>
      <c r="Q447" s="16"/>
      <c r="R447" s="16"/>
      <c r="S447" s="145">
        <f t="shared" si="39"/>
        <v>1</v>
      </c>
      <c r="T447" s="145">
        <f t="shared" si="40"/>
        <v>1</v>
      </c>
      <c r="U447" s="10">
        <f t="shared" si="38"/>
        <v>1</v>
      </c>
      <c r="V447" s="10">
        <f t="shared" si="41"/>
        <v>1</v>
      </c>
      <c r="W447" s="10">
        <f t="shared" si="42"/>
        <v>3</v>
      </c>
    </row>
    <row r="448" spans="1:23">
      <c r="A448" s="149" t="str">
        <f t="shared" si="37"/>
        <v/>
      </c>
      <c r="B448" s="16"/>
      <c r="C448" s="16"/>
      <c r="D448" s="16"/>
      <c r="E448" s="16"/>
      <c r="F448" s="16"/>
      <c r="G448" s="16"/>
      <c r="H448" s="16"/>
      <c r="I448" s="16"/>
      <c r="J448" s="150" t="str">
        <f>IFERROR(IF(COUNTIF(E448:I448,E448)+COUNTIF(E448:I448,F448)+COUNTIF(E448:I448,G448)+COUNTIF(E448:I448,H448)+COUNTIF(E448:I448,I448)-COUNT(E448:I448)&lt;&gt;0,"學生班級重複",IF(COUNT(E448:I448)=1,VLOOKUP(E448,'附件一之1-開班數'!$A$6:$B$65,2,0),IF(COUNT(E448:I448)=2,VLOOKUP(E448,'附件一之1-開班數'!$A$6:$B$65,2,0)&amp;"、"&amp;VLOOKUP(F448,'附件一之1-開班數'!$A$6:$B$65,2,0),IF(COUNT(E448:I448)=3,VLOOKUP(E448,'附件一之1-開班數'!$A$6:$B$65,2,0)&amp;"、"&amp;VLOOKUP(F448,'附件一之1-開班數'!$A$6:$B$65,2,0)&amp;"、"&amp;VLOOKUP(G448,'附件一之1-開班數'!$A$6:$B$65,2,0),IF(COUNT(E448:I448)=4,VLOOKUP(E448,'附件一之1-開班數'!$A$6:$B$65,2,0)&amp;"、"&amp;VLOOKUP(F448,'附件一之1-開班數'!$A$6:$B$65,2,0)&amp;"、"&amp;VLOOKUP(G448,'附件一之1-開班數'!$A$6:$B$65,2,0)&amp;"、"&amp;VLOOKUP(H448,'附件一之1-開班數'!$A$6:$B$65,2,0),IF(COUNT(E448:I448)=5,VLOOKUP(E448,'附件一之1-開班數'!$A$6:$B$65,2,0)&amp;"、"&amp;VLOOKUP(F448,'附件一之1-開班數'!$A$6:$B$65,2,0)&amp;"、"&amp;VLOOKUP(G448,'附件一之1-開班數'!$A$6:$B$65,2,0)&amp;"、"&amp;VLOOKUP(H448,'附件一之1-開班數'!$A$6:$B$65,2,0)&amp;"、"&amp;VLOOKUP(I448,'附件一之1-開班數'!$A$6:$B$65,2,0),IF(D448="","","學生無班級"))))))),"有班級不存在,或跳格輸入")</f>
        <v/>
      </c>
      <c r="K448" s="16"/>
      <c r="L448" s="16"/>
      <c r="M448" s="16"/>
      <c r="N448" s="16"/>
      <c r="O448" s="16"/>
      <c r="P448" s="16"/>
      <c r="Q448" s="16"/>
      <c r="R448" s="16"/>
      <c r="S448" s="145">
        <f t="shared" si="39"/>
        <v>1</v>
      </c>
      <c r="T448" s="145">
        <f t="shared" si="40"/>
        <v>1</v>
      </c>
      <c r="U448" s="10">
        <f t="shared" si="38"/>
        <v>1</v>
      </c>
      <c r="V448" s="10">
        <f t="shared" si="41"/>
        <v>1</v>
      </c>
      <c r="W448" s="10">
        <f t="shared" si="42"/>
        <v>3</v>
      </c>
    </row>
    <row r="449" spans="1:23">
      <c r="A449" s="149" t="str">
        <f t="shared" si="37"/>
        <v/>
      </c>
      <c r="B449" s="16"/>
      <c r="C449" s="16"/>
      <c r="D449" s="16"/>
      <c r="E449" s="16"/>
      <c r="F449" s="16"/>
      <c r="G449" s="16"/>
      <c r="H449" s="16"/>
      <c r="I449" s="16"/>
      <c r="J449" s="150" t="str">
        <f>IFERROR(IF(COUNTIF(E449:I449,E449)+COUNTIF(E449:I449,F449)+COUNTIF(E449:I449,G449)+COUNTIF(E449:I449,H449)+COUNTIF(E449:I449,I449)-COUNT(E449:I449)&lt;&gt;0,"學生班級重複",IF(COUNT(E449:I449)=1,VLOOKUP(E449,'附件一之1-開班數'!$A$6:$B$65,2,0),IF(COUNT(E449:I449)=2,VLOOKUP(E449,'附件一之1-開班數'!$A$6:$B$65,2,0)&amp;"、"&amp;VLOOKUP(F449,'附件一之1-開班數'!$A$6:$B$65,2,0),IF(COUNT(E449:I449)=3,VLOOKUP(E449,'附件一之1-開班數'!$A$6:$B$65,2,0)&amp;"、"&amp;VLOOKUP(F449,'附件一之1-開班數'!$A$6:$B$65,2,0)&amp;"、"&amp;VLOOKUP(G449,'附件一之1-開班數'!$A$6:$B$65,2,0),IF(COUNT(E449:I449)=4,VLOOKUP(E449,'附件一之1-開班數'!$A$6:$B$65,2,0)&amp;"、"&amp;VLOOKUP(F449,'附件一之1-開班數'!$A$6:$B$65,2,0)&amp;"、"&amp;VLOOKUP(G449,'附件一之1-開班數'!$A$6:$B$65,2,0)&amp;"、"&amp;VLOOKUP(H449,'附件一之1-開班數'!$A$6:$B$65,2,0),IF(COUNT(E449:I449)=5,VLOOKUP(E449,'附件一之1-開班數'!$A$6:$B$65,2,0)&amp;"、"&amp;VLOOKUP(F449,'附件一之1-開班數'!$A$6:$B$65,2,0)&amp;"、"&amp;VLOOKUP(G449,'附件一之1-開班數'!$A$6:$B$65,2,0)&amp;"、"&amp;VLOOKUP(H449,'附件一之1-開班數'!$A$6:$B$65,2,0)&amp;"、"&amp;VLOOKUP(I449,'附件一之1-開班數'!$A$6:$B$65,2,0),IF(D449="","","學生無班級"))))))),"有班級不存在,或跳格輸入")</f>
        <v/>
      </c>
      <c r="K449" s="16"/>
      <c r="L449" s="16"/>
      <c r="M449" s="16"/>
      <c r="N449" s="16"/>
      <c r="O449" s="16"/>
      <c r="P449" s="16"/>
      <c r="Q449" s="16"/>
      <c r="R449" s="16"/>
      <c r="S449" s="145">
        <f t="shared" si="39"/>
        <v>1</v>
      </c>
      <c r="T449" s="145">
        <f t="shared" si="40"/>
        <v>1</v>
      </c>
      <c r="U449" s="10">
        <f t="shared" si="38"/>
        <v>1</v>
      </c>
      <c r="V449" s="10">
        <f t="shared" si="41"/>
        <v>1</v>
      </c>
      <c r="W449" s="10">
        <f t="shared" si="42"/>
        <v>3</v>
      </c>
    </row>
    <row r="450" spans="1:23">
      <c r="A450" s="149" t="str">
        <f t="shared" si="37"/>
        <v/>
      </c>
      <c r="B450" s="16"/>
      <c r="C450" s="16"/>
      <c r="D450" s="16"/>
      <c r="E450" s="16"/>
      <c r="F450" s="16"/>
      <c r="G450" s="16"/>
      <c r="H450" s="16"/>
      <c r="I450" s="16"/>
      <c r="J450" s="150" t="str">
        <f>IFERROR(IF(COUNTIF(E450:I450,E450)+COUNTIF(E450:I450,F450)+COUNTIF(E450:I450,G450)+COUNTIF(E450:I450,H450)+COUNTIF(E450:I450,I450)-COUNT(E450:I450)&lt;&gt;0,"學生班級重複",IF(COUNT(E450:I450)=1,VLOOKUP(E450,'附件一之1-開班數'!$A$6:$B$65,2,0),IF(COUNT(E450:I450)=2,VLOOKUP(E450,'附件一之1-開班數'!$A$6:$B$65,2,0)&amp;"、"&amp;VLOOKUP(F450,'附件一之1-開班數'!$A$6:$B$65,2,0),IF(COUNT(E450:I450)=3,VLOOKUP(E450,'附件一之1-開班數'!$A$6:$B$65,2,0)&amp;"、"&amp;VLOOKUP(F450,'附件一之1-開班數'!$A$6:$B$65,2,0)&amp;"、"&amp;VLOOKUP(G450,'附件一之1-開班數'!$A$6:$B$65,2,0),IF(COUNT(E450:I450)=4,VLOOKUP(E450,'附件一之1-開班數'!$A$6:$B$65,2,0)&amp;"、"&amp;VLOOKUP(F450,'附件一之1-開班數'!$A$6:$B$65,2,0)&amp;"、"&amp;VLOOKUP(G450,'附件一之1-開班數'!$A$6:$B$65,2,0)&amp;"、"&amp;VLOOKUP(H450,'附件一之1-開班數'!$A$6:$B$65,2,0),IF(COUNT(E450:I450)=5,VLOOKUP(E450,'附件一之1-開班數'!$A$6:$B$65,2,0)&amp;"、"&amp;VLOOKUP(F450,'附件一之1-開班數'!$A$6:$B$65,2,0)&amp;"、"&amp;VLOOKUP(G450,'附件一之1-開班數'!$A$6:$B$65,2,0)&amp;"、"&amp;VLOOKUP(H450,'附件一之1-開班數'!$A$6:$B$65,2,0)&amp;"、"&amp;VLOOKUP(I450,'附件一之1-開班數'!$A$6:$B$65,2,0),IF(D450="","","學生無班級"))))))),"有班級不存在,或跳格輸入")</f>
        <v/>
      </c>
      <c r="K450" s="16"/>
      <c r="L450" s="16"/>
      <c r="M450" s="16"/>
      <c r="N450" s="16"/>
      <c r="O450" s="16"/>
      <c r="P450" s="16"/>
      <c r="Q450" s="16"/>
      <c r="R450" s="16"/>
      <c r="S450" s="145">
        <f t="shared" si="39"/>
        <v>1</v>
      </c>
      <c r="T450" s="145">
        <f t="shared" si="40"/>
        <v>1</v>
      </c>
      <c r="U450" s="10">
        <f t="shared" si="38"/>
        <v>1</v>
      </c>
      <c r="V450" s="10">
        <f t="shared" si="41"/>
        <v>1</v>
      </c>
      <c r="W450" s="10">
        <f t="shared" si="42"/>
        <v>3</v>
      </c>
    </row>
    <row r="451" spans="1:23">
      <c r="A451" s="149" t="str">
        <f t="shared" si="37"/>
        <v/>
      </c>
      <c r="B451" s="16"/>
      <c r="C451" s="16"/>
      <c r="D451" s="16"/>
      <c r="E451" s="16"/>
      <c r="F451" s="16"/>
      <c r="G451" s="16"/>
      <c r="H451" s="16"/>
      <c r="I451" s="16"/>
      <c r="J451" s="150" t="str">
        <f>IFERROR(IF(COUNTIF(E451:I451,E451)+COUNTIF(E451:I451,F451)+COUNTIF(E451:I451,G451)+COUNTIF(E451:I451,H451)+COUNTIF(E451:I451,I451)-COUNT(E451:I451)&lt;&gt;0,"學生班級重複",IF(COUNT(E451:I451)=1,VLOOKUP(E451,'附件一之1-開班數'!$A$6:$B$65,2,0),IF(COUNT(E451:I451)=2,VLOOKUP(E451,'附件一之1-開班數'!$A$6:$B$65,2,0)&amp;"、"&amp;VLOOKUP(F451,'附件一之1-開班數'!$A$6:$B$65,2,0),IF(COUNT(E451:I451)=3,VLOOKUP(E451,'附件一之1-開班數'!$A$6:$B$65,2,0)&amp;"、"&amp;VLOOKUP(F451,'附件一之1-開班數'!$A$6:$B$65,2,0)&amp;"、"&amp;VLOOKUP(G451,'附件一之1-開班數'!$A$6:$B$65,2,0),IF(COUNT(E451:I451)=4,VLOOKUP(E451,'附件一之1-開班數'!$A$6:$B$65,2,0)&amp;"、"&amp;VLOOKUP(F451,'附件一之1-開班數'!$A$6:$B$65,2,0)&amp;"、"&amp;VLOOKUP(G451,'附件一之1-開班數'!$A$6:$B$65,2,0)&amp;"、"&amp;VLOOKUP(H451,'附件一之1-開班數'!$A$6:$B$65,2,0),IF(COUNT(E451:I451)=5,VLOOKUP(E451,'附件一之1-開班數'!$A$6:$B$65,2,0)&amp;"、"&amp;VLOOKUP(F451,'附件一之1-開班數'!$A$6:$B$65,2,0)&amp;"、"&amp;VLOOKUP(G451,'附件一之1-開班數'!$A$6:$B$65,2,0)&amp;"、"&amp;VLOOKUP(H451,'附件一之1-開班數'!$A$6:$B$65,2,0)&amp;"、"&amp;VLOOKUP(I451,'附件一之1-開班數'!$A$6:$B$65,2,0),IF(D451="","","學生無班級"))))))),"有班級不存在,或跳格輸入")</f>
        <v/>
      </c>
      <c r="K451" s="16"/>
      <c r="L451" s="16"/>
      <c r="M451" s="16"/>
      <c r="N451" s="16"/>
      <c r="O451" s="16"/>
      <c r="P451" s="16"/>
      <c r="Q451" s="16"/>
      <c r="R451" s="16"/>
      <c r="S451" s="145">
        <f t="shared" si="39"/>
        <v>1</v>
      </c>
      <c r="T451" s="145">
        <f t="shared" si="40"/>
        <v>1</v>
      </c>
      <c r="U451" s="10">
        <f t="shared" si="38"/>
        <v>1</v>
      </c>
      <c r="V451" s="10">
        <f t="shared" si="41"/>
        <v>1</v>
      </c>
      <c r="W451" s="10">
        <f t="shared" si="42"/>
        <v>3</v>
      </c>
    </row>
    <row r="452" spans="1:23">
      <c r="A452" s="149" t="str">
        <f t="shared" si="37"/>
        <v/>
      </c>
      <c r="B452" s="16"/>
      <c r="C452" s="16"/>
      <c r="D452" s="16"/>
      <c r="E452" s="16"/>
      <c r="F452" s="16"/>
      <c r="G452" s="16"/>
      <c r="H452" s="16"/>
      <c r="I452" s="16"/>
      <c r="J452" s="150" t="str">
        <f>IFERROR(IF(COUNTIF(E452:I452,E452)+COUNTIF(E452:I452,F452)+COUNTIF(E452:I452,G452)+COUNTIF(E452:I452,H452)+COUNTIF(E452:I452,I452)-COUNT(E452:I452)&lt;&gt;0,"學生班級重複",IF(COUNT(E452:I452)=1,VLOOKUP(E452,'附件一之1-開班數'!$A$6:$B$65,2,0),IF(COUNT(E452:I452)=2,VLOOKUP(E452,'附件一之1-開班數'!$A$6:$B$65,2,0)&amp;"、"&amp;VLOOKUP(F452,'附件一之1-開班數'!$A$6:$B$65,2,0),IF(COUNT(E452:I452)=3,VLOOKUP(E452,'附件一之1-開班數'!$A$6:$B$65,2,0)&amp;"、"&amp;VLOOKUP(F452,'附件一之1-開班數'!$A$6:$B$65,2,0)&amp;"、"&amp;VLOOKUP(G452,'附件一之1-開班數'!$A$6:$B$65,2,0),IF(COUNT(E452:I452)=4,VLOOKUP(E452,'附件一之1-開班數'!$A$6:$B$65,2,0)&amp;"、"&amp;VLOOKUP(F452,'附件一之1-開班數'!$A$6:$B$65,2,0)&amp;"、"&amp;VLOOKUP(G452,'附件一之1-開班數'!$A$6:$B$65,2,0)&amp;"、"&amp;VLOOKUP(H452,'附件一之1-開班數'!$A$6:$B$65,2,0),IF(COUNT(E452:I452)=5,VLOOKUP(E452,'附件一之1-開班數'!$A$6:$B$65,2,0)&amp;"、"&amp;VLOOKUP(F452,'附件一之1-開班數'!$A$6:$B$65,2,0)&amp;"、"&amp;VLOOKUP(G452,'附件一之1-開班數'!$A$6:$B$65,2,0)&amp;"、"&amp;VLOOKUP(H452,'附件一之1-開班數'!$A$6:$B$65,2,0)&amp;"、"&amp;VLOOKUP(I452,'附件一之1-開班數'!$A$6:$B$65,2,0),IF(D452="","","學生無班級"))))))),"有班級不存在,或跳格輸入")</f>
        <v/>
      </c>
      <c r="K452" s="16"/>
      <c r="L452" s="16"/>
      <c r="M452" s="16"/>
      <c r="N452" s="16"/>
      <c r="O452" s="16"/>
      <c r="P452" s="16"/>
      <c r="Q452" s="16"/>
      <c r="R452" s="16"/>
      <c r="S452" s="145">
        <f t="shared" si="39"/>
        <v>1</v>
      </c>
      <c r="T452" s="145">
        <f t="shared" si="40"/>
        <v>1</v>
      </c>
      <c r="U452" s="10">
        <f t="shared" si="38"/>
        <v>1</v>
      </c>
      <c r="V452" s="10">
        <f t="shared" si="41"/>
        <v>1</v>
      </c>
      <c r="W452" s="10">
        <f t="shared" si="42"/>
        <v>3</v>
      </c>
    </row>
    <row r="453" spans="1:23">
      <c r="A453" s="149" t="str">
        <f t="shared" si="37"/>
        <v/>
      </c>
      <c r="B453" s="16"/>
      <c r="C453" s="16"/>
      <c r="D453" s="16"/>
      <c r="E453" s="16"/>
      <c r="F453" s="16"/>
      <c r="G453" s="16"/>
      <c r="H453" s="16"/>
      <c r="I453" s="16"/>
      <c r="J453" s="150" t="str">
        <f>IFERROR(IF(COUNTIF(E453:I453,E453)+COUNTIF(E453:I453,F453)+COUNTIF(E453:I453,G453)+COUNTIF(E453:I453,H453)+COUNTIF(E453:I453,I453)-COUNT(E453:I453)&lt;&gt;0,"學生班級重複",IF(COUNT(E453:I453)=1,VLOOKUP(E453,'附件一之1-開班數'!$A$6:$B$65,2,0),IF(COUNT(E453:I453)=2,VLOOKUP(E453,'附件一之1-開班數'!$A$6:$B$65,2,0)&amp;"、"&amp;VLOOKUP(F453,'附件一之1-開班數'!$A$6:$B$65,2,0),IF(COUNT(E453:I453)=3,VLOOKUP(E453,'附件一之1-開班數'!$A$6:$B$65,2,0)&amp;"、"&amp;VLOOKUP(F453,'附件一之1-開班數'!$A$6:$B$65,2,0)&amp;"、"&amp;VLOOKUP(G453,'附件一之1-開班數'!$A$6:$B$65,2,0),IF(COUNT(E453:I453)=4,VLOOKUP(E453,'附件一之1-開班數'!$A$6:$B$65,2,0)&amp;"、"&amp;VLOOKUP(F453,'附件一之1-開班數'!$A$6:$B$65,2,0)&amp;"、"&amp;VLOOKUP(G453,'附件一之1-開班數'!$A$6:$B$65,2,0)&amp;"、"&amp;VLOOKUP(H453,'附件一之1-開班數'!$A$6:$B$65,2,0),IF(COUNT(E453:I453)=5,VLOOKUP(E453,'附件一之1-開班數'!$A$6:$B$65,2,0)&amp;"、"&amp;VLOOKUP(F453,'附件一之1-開班數'!$A$6:$B$65,2,0)&amp;"、"&amp;VLOOKUP(G453,'附件一之1-開班數'!$A$6:$B$65,2,0)&amp;"、"&amp;VLOOKUP(H453,'附件一之1-開班數'!$A$6:$B$65,2,0)&amp;"、"&amp;VLOOKUP(I453,'附件一之1-開班數'!$A$6:$B$65,2,0),IF(D453="","","學生無班級"))))))),"有班級不存在,或跳格輸入")</f>
        <v/>
      </c>
      <c r="K453" s="16"/>
      <c r="L453" s="16"/>
      <c r="M453" s="16"/>
      <c r="N453" s="16"/>
      <c r="O453" s="16"/>
      <c r="P453" s="16"/>
      <c r="Q453" s="16"/>
      <c r="R453" s="16"/>
      <c r="S453" s="145">
        <f t="shared" si="39"/>
        <v>1</v>
      </c>
      <c r="T453" s="145">
        <f t="shared" si="40"/>
        <v>1</v>
      </c>
      <c r="U453" s="10">
        <f t="shared" si="38"/>
        <v>1</v>
      </c>
      <c r="V453" s="10">
        <f t="shared" si="41"/>
        <v>1</v>
      </c>
      <c r="W453" s="10">
        <f t="shared" si="42"/>
        <v>3</v>
      </c>
    </row>
    <row r="454" spans="1:23">
      <c r="A454" s="149" t="str">
        <f t="shared" ref="A454:A517" si="43">IF(D454&lt;&gt;"",ROW()-5,"")</f>
        <v/>
      </c>
      <c r="B454" s="16"/>
      <c r="C454" s="16"/>
      <c r="D454" s="16"/>
      <c r="E454" s="16"/>
      <c r="F454" s="16"/>
      <c r="G454" s="16"/>
      <c r="H454" s="16"/>
      <c r="I454" s="16"/>
      <c r="J454" s="150" t="str">
        <f>IFERROR(IF(COUNTIF(E454:I454,E454)+COUNTIF(E454:I454,F454)+COUNTIF(E454:I454,G454)+COUNTIF(E454:I454,H454)+COUNTIF(E454:I454,I454)-COUNT(E454:I454)&lt;&gt;0,"學生班級重複",IF(COUNT(E454:I454)=1,VLOOKUP(E454,'附件一之1-開班數'!$A$6:$B$65,2,0),IF(COUNT(E454:I454)=2,VLOOKUP(E454,'附件一之1-開班數'!$A$6:$B$65,2,0)&amp;"、"&amp;VLOOKUP(F454,'附件一之1-開班數'!$A$6:$B$65,2,0),IF(COUNT(E454:I454)=3,VLOOKUP(E454,'附件一之1-開班數'!$A$6:$B$65,2,0)&amp;"、"&amp;VLOOKUP(F454,'附件一之1-開班數'!$A$6:$B$65,2,0)&amp;"、"&amp;VLOOKUP(G454,'附件一之1-開班數'!$A$6:$B$65,2,0),IF(COUNT(E454:I454)=4,VLOOKUP(E454,'附件一之1-開班數'!$A$6:$B$65,2,0)&amp;"、"&amp;VLOOKUP(F454,'附件一之1-開班數'!$A$6:$B$65,2,0)&amp;"、"&amp;VLOOKUP(G454,'附件一之1-開班數'!$A$6:$B$65,2,0)&amp;"、"&amp;VLOOKUP(H454,'附件一之1-開班數'!$A$6:$B$65,2,0),IF(COUNT(E454:I454)=5,VLOOKUP(E454,'附件一之1-開班數'!$A$6:$B$65,2,0)&amp;"、"&amp;VLOOKUP(F454,'附件一之1-開班數'!$A$6:$B$65,2,0)&amp;"、"&amp;VLOOKUP(G454,'附件一之1-開班數'!$A$6:$B$65,2,0)&amp;"、"&amp;VLOOKUP(H454,'附件一之1-開班數'!$A$6:$B$65,2,0)&amp;"、"&amp;VLOOKUP(I454,'附件一之1-開班數'!$A$6:$B$65,2,0),IF(D454="","","學生無班級"))))))),"有班級不存在,或跳格輸入")</f>
        <v/>
      </c>
      <c r="K454" s="16"/>
      <c r="L454" s="16"/>
      <c r="M454" s="16"/>
      <c r="N454" s="16"/>
      <c r="O454" s="16"/>
      <c r="P454" s="16"/>
      <c r="Q454" s="16"/>
      <c r="R454" s="16"/>
      <c r="S454" s="145">
        <f t="shared" si="39"/>
        <v>1</v>
      </c>
      <c r="T454" s="145">
        <f t="shared" si="40"/>
        <v>1</v>
      </c>
      <c r="U454" s="10">
        <f t="shared" ref="U454:U517" si="44">IF(COUNTA(B454:D454)=0,1,IF(AND(D454="",COUNTA(B454:C454)&lt;&gt;0),2,IF(COUNTA(B454:C454)&gt;1,3,4)))</f>
        <v>1</v>
      </c>
      <c r="V454" s="10">
        <f t="shared" si="41"/>
        <v>1</v>
      </c>
      <c r="W454" s="10">
        <f t="shared" si="42"/>
        <v>3</v>
      </c>
    </row>
    <row r="455" spans="1:23">
      <c r="A455" s="149" t="str">
        <f t="shared" si="43"/>
        <v/>
      </c>
      <c r="B455" s="16"/>
      <c r="C455" s="16"/>
      <c r="D455" s="16"/>
      <c r="E455" s="16"/>
      <c r="F455" s="16"/>
      <c r="G455" s="16"/>
      <c r="H455" s="16"/>
      <c r="I455" s="16"/>
      <c r="J455" s="150" t="str">
        <f>IFERROR(IF(COUNTIF(E455:I455,E455)+COUNTIF(E455:I455,F455)+COUNTIF(E455:I455,G455)+COUNTIF(E455:I455,H455)+COUNTIF(E455:I455,I455)-COUNT(E455:I455)&lt;&gt;0,"學生班級重複",IF(COUNT(E455:I455)=1,VLOOKUP(E455,'附件一之1-開班數'!$A$6:$B$65,2,0),IF(COUNT(E455:I455)=2,VLOOKUP(E455,'附件一之1-開班數'!$A$6:$B$65,2,0)&amp;"、"&amp;VLOOKUP(F455,'附件一之1-開班數'!$A$6:$B$65,2,0),IF(COUNT(E455:I455)=3,VLOOKUP(E455,'附件一之1-開班數'!$A$6:$B$65,2,0)&amp;"、"&amp;VLOOKUP(F455,'附件一之1-開班數'!$A$6:$B$65,2,0)&amp;"、"&amp;VLOOKUP(G455,'附件一之1-開班數'!$A$6:$B$65,2,0),IF(COUNT(E455:I455)=4,VLOOKUP(E455,'附件一之1-開班數'!$A$6:$B$65,2,0)&amp;"、"&amp;VLOOKUP(F455,'附件一之1-開班數'!$A$6:$B$65,2,0)&amp;"、"&amp;VLOOKUP(G455,'附件一之1-開班數'!$A$6:$B$65,2,0)&amp;"、"&amp;VLOOKUP(H455,'附件一之1-開班數'!$A$6:$B$65,2,0),IF(COUNT(E455:I455)=5,VLOOKUP(E455,'附件一之1-開班數'!$A$6:$B$65,2,0)&amp;"、"&amp;VLOOKUP(F455,'附件一之1-開班數'!$A$6:$B$65,2,0)&amp;"、"&amp;VLOOKUP(G455,'附件一之1-開班數'!$A$6:$B$65,2,0)&amp;"、"&amp;VLOOKUP(H455,'附件一之1-開班數'!$A$6:$B$65,2,0)&amp;"、"&amp;VLOOKUP(I455,'附件一之1-開班數'!$A$6:$B$65,2,0),IF(D455="","","學生無班級"))))))),"有班級不存在,或跳格輸入")</f>
        <v/>
      </c>
      <c r="K455" s="16"/>
      <c r="L455" s="16"/>
      <c r="M455" s="16"/>
      <c r="N455" s="16"/>
      <c r="O455" s="16"/>
      <c r="P455" s="16"/>
      <c r="Q455" s="16"/>
      <c r="R455" s="16"/>
      <c r="S455" s="145">
        <f t="shared" ref="S455:S518" si="45">IF(COUNTA(D455,K455:L455)=0,1,IF(AND(D455="",SUM(K455:L455)&lt;&gt;0),2,IF(SUM(K455:L455)&lt;&gt;1,3,4)))</f>
        <v>1</v>
      </c>
      <c r="T455" s="145">
        <f t="shared" ref="T455:T518" si="46">IF(COUNTA(D455,M455:Q455)=0,1,IF(AND(D455="",SUM(M455:Q455)&lt;&gt;0),2,IF(SUM(M455:Q455)&lt;&gt;1,3,4)))</f>
        <v>1</v>
      </c>
      <c r="U455" s="10">
        <f t="shared" si="44"/>
        <v>1</v>
      </c>
      <c r="V455" s="10">
        <f t="shared" ref="V455:V518" si="47">IF(COUNTA(D455:I455)=0,1,IF(AND(D455="",COUNTA(E455:I455)&lt;&gt;0),2,3))</f>
        <v>1</v>
      </c>
      <c r="W455" s="10">
        <f t="shared" ref="W455:W518" si="48">IF(AND(D455="",COUNTA(R455)&lt;&gt;0),2,3)</f>
        <v>3</v>
      </c>
    </row>
    <row r="456" spans="1:23">
      <c r="A456" s="149" t="str">
        <f t="shared" si="43"/>
        <v/>
      </c>
      <c r="B456" s="16"/>
      <c r="C456" s="16"/>
      <c r="D456" s="16"/>
      <c r="E456" s="16"/>
      <c r="F456" s="16"/>
      <c r="G456" s="16"/>
      <c r="H456" s="16"/>
      <c r="I456" s="16"/>
      <c r="J456" s="150" t="str">
        <f>IFERROR(IF(COUNTIF(E456:I456,E456)+COUNTIF(E456:I456,F456)+COUNTIF(E456:I456,G456)+COUNTIF(E456:I456,H456)+COUNTIF(E456:I456,I456)-COUNT(E456:I456)&lt;&gt;0,"學生班級重複",IF(COUNT(E456:I456)=1,VLOOKUP(E456,'附件一之1-開班數'!$A$6:$B$65,2,0),IF(COUNT(E456:I456)=2,VLOOKUP(E456,'附件一之1-開班數'!$A$6:$B$65,2,0)&amp;"、"&amp;VLOOKUP(F456,'附件一之1-開班數'!$A$6:$B$65,2,0),IF(COUNT(E456:I456)=3,VLOOKUP(E456,'附件一之1-開班數'!$A$6:$B$65,2,0)&amp;"、"&amp;VLOOKUP(F456,'附件一之1-開班數'!$A$6:$B$65,2,0)&amp;"、"&amp;VLOOKUP(G456,'附件一之1-開班數'!$A$6:$B$65,2,0),IF(COUNT(E456:I456)=4,VLOOKUP(E456,'附件一之1-開班數'!$A$6:$B$65,2,0)&amp;"、"&amp;VLOOKUP(F456,'附件一之1-開班數'!$A$6:$B$65,2,0)&amp;"、"&amp;VLOOKUP(G456,'附件一之1-開班數'!$A$6:$B$65,2,0)&amp;"、"&amp;VLOOKUP(H456,'附件一之1-開班數'!$A$6:$B$65,2,0),IF(COUNT(E456:I456)=5,VLOOKUP(E456,'附件一之1-開班數'!$A$6:$B$65,2,0)&amp;"、"&amp;VLOOKUP(F456,'附件一之1-開班數'!$A$6:$B$65,2,0)&amp;"、"&amp;VLOOKUP(G456,'附件一之1-開班數'!$A$6:$B$65,2,0)&amp;"、"&amp;VLOOKUP(H456,'附件一之1-開班數'!$A$6:$B$65,2,0)&amp;"、"&amp;VLOOKUP(I456,'附件一之1-開班數'!$A$6:$B$65,2,0),IF(D456="","","學生無班級"))))))),"有班級不存在,或跳格輸入")</f>
        <v/>
      </c>
      <c r="K456" s="16"/>
      <c r="L456" s="16"/>
      <c r="M456" s="16"/>
      <c r="N456" s="16"/>
      <c r="O456" s="16"/>
      <c r="P456" s="16"/>
      <c r="Q456" s="16"/>
      <c r="R456" s="16"/>
      <c r="S456" s="145">
        <f t="shared" si="45"/>
        <v>1</v>
      </c>
      <c r="T456" s="145">
        <f t="shared" si="46"/>
        <v>1</v>
      </c>
      <c r="U456" s="10">
        <f t="shared" si="44"/>
        <v>1</v>
      </c>
      <c r="V456" s="10">
        <f t="shared" si="47"/>
        <v>1</v>
      </c>
      <c r="W456" s="10">
        <f t="shared" si="48"/>
        <v>3</v>
      </c>
    </row>
    <row r="457" spans="1:23">
      <c r="A457" s="149" t="str">
        <f t="shared" si="43"/>
        <v/>
      </c>
      <c r="B457" s="16"/>
      <c r="C457" s="16"/>
      <c r="D457" s="16"/>
      <c r="E457" s="16"/>
      <c r="F457" s="16"/>
      <c r="G457" s="16"/>
      <c r="H457" s="16"/>
      <c r="I457" s="16"/>
      <c r="J457" s="150" t="str">
        <f>IFERROR(IF(COUNTIF(E457:I457,E457)+COUNTIF(E457:I457,F457)+COUNTIF(E457:I457,G457)+COUNTIF(E457:I457,H457)+COUNTIF(E457:I457,I457)-COUNT(E457:I457)&lt;&gt;0,"學生班級重複",IF(COUNT(E457:I457)=1,VLOOKUP(E457,'附件一之1-開班數'!$A$6:$B$65,2,0),IF(COUNT(E457:I457)=2,VLOOKUP(E457,'附件一之1-開班數'!$A$6:$B$65,2,0)&amp;"、"&amp;VLOOKUP(F457,'附件一之1-開班數'!$A$6:$B$65,2,0),IF(COUNT(E457:I457)=3,VLOOKUP(E457,'附件一之1-開班數'!$A$6:$B$65,2,0)&amp;"、"&amp;VLOOKUP(F457,'附件一之1-開班數'!$A$6:$B$65,2,0)&amp;"、"&amp;VLOOKUP(G457,'附件一之1-開班數'!$A$6:$B$65,2,0),IF(COUNT(E457:I457)=4,VLOOKUP(E457,'附件一之1-開班數'!$A$6:$B$65,2,0)&amp;"、"&amp;VLOOKUP(F457,'附件一之1-開班數'!$A$6:$B$65,2,0)&amp;"、"&amp;VLOOKUP(G457,'附件一之1-開班數'!$A$6:$B$65,2,0)&amp;"、"&amp;VLOOKUP(H457,'附件一之1-開班數'!$A$6:$B$65,2,0),IF(COUNT(E457:I457)=5,VLOOKUP(E457,'附件一之1-開班數'!$A$6:$B$65,2,0)&amp;"、"&amp;VLOOKUP(F457,'附件一之1-開班數'!$A$6:$B$65,2,0)&amp;"、"&amp;VLOOKUP(G457,'附件一之1-開班數'!$A$6:$B$65,2,0)&amp;"、"&amp;VLOOKUP(H457,'附件一之1-開班數'!$A$6:$B$65,2,0)&amp;"、"&amp;VLOOKUP(I457,'附件一之1-開班數'!$A$6:$B$65,2,0),IF(D457="","","學生無班級"))))))),"有班級不存在,或跳格輸入")</f>
        <v/>
      </c>
      <c r="K457" s="16"/>
      <c r="L457" s="16"/>
      <c r="M457" s="16"/>
      <c r="N457" s="16"/>
      <c r="O457" s="16"/>
      <c r="P457" s="16"/>
      <c r="Q457" s="16"/>
      <c r="R457" s="16"/>
      <c r="S457" s="145">
        <f t="shared" si="45"/>
        <v>1</v>
      </c>
      <c r="T457" s="145">
        <f t="shared" si="46"/>
        <v>1</v>
      </c>
      <c r="U457" s="10">
        <f t="shared" si="44"/>
        <v>1</v>
      </c>
      <c r="V457" s="10">
        <f t="shared" si="47"/>
        <v>1</v>
      </c>
      <c r="W457" s="10">
        <f t="shared" si="48"/>
        <v>3</v>
      </c>
    </row>
    <row r="458" spans="1:23">
      <c r="A458" s="149" t="str">
        <f t="shared" si="43"/>
        <v/>
      </c>
      <c r="B458" s="16"/>
      <c r="C458" s="16"/>
      <c r="D458" s="16"/>
      <c r="E458" s="16"/>
      <c r="F458" s="16"/>
      <c r="G458" s="16"/>
      <c r="H458" s="16"/>
      <c r="I458" s="16"/>
      <c r="J458" s="150" t="str">
        <f>IFERROR(IF(COUNTIF(E458:I458,E458)+COUNTIF(E458:I458,F458)+COUNTIF(E458:I458,G458)+COUNTIF(E458:I458,H458)+COUNTIF(E458:I458,I458)-COUNT(E458:I458)&lt;&gt;0,"學生班級重複",IF(COUNT(E458:I458)=1,VLOOKUP(E458,'附件一之1-開班數'!$A$6:$B$65,2,0),IF(COUNT(E458:I458)=2,VLOOKUP(E458,'附件一之1-開班數'!$A$6:$B$65,2,0)&amp;"、"&amp;VLOOKUP(F458,'附件一之1-開班數'!$A$6:$B$65,2,0),IF(COUNT(E458:I458)=3,VLOOKUP(E458,'附件一之1-開班數'!$A$6:$B$65,2,0)&amp;"、"&amp;VLOOKUP(F458,'附件一之1-開班數'!$A$6:$B$65,2,0)&amp;"、"&amp;VLOOKUP(G458,'附件一之1-開班數'!$A$6:$B$65,2,0),IF(COUNT(E458:I458)=4,VLOOKUP(E458,'附件一之1-開班數'!$A$6:$B$65,2,0)&amp;"、"&amp;VLOOKUP(F458,'附件一之1-開班數'!$A$6:$B$65,2,0)&amp;"、"&amp;VLOOKUP(G458,'附件一之1-開班數'!$A$6:$B$65,2,0)&amp;"、"&amp;VLOOKUP(H458,'附件一之1-開班數'!$A$6:$B$65,2,0),IF(COUNT(E458:I458)=5,VLOOKUP(E458,'附件一之1-開班數'!$A$6:$B$65,2,0)&amp;"、"&amp;VLOOKUP(F458,'附件一之1-開班數'!$A$6:$B$65,2,0)&amp;"、"&amp;VLOOKUP(G458,'附件一之1-開班數'!$A$6:$B$65,2,0)&amp;"、"&amp;VLOOKUP(H458,'附件一之1-開班數'!$A$6:$B$65,2,0)&amp;"、"&amp;VLOOKUP(I458,'附件一之1-開班數'!$A$6:$B$65,2,0),IF(D458="","","學生無班級"))))))),"有班級不存在,或跳格輸入")</f>
        <v/>
      </c>
      <c r="K458" s="16"/>
      <c r="L458" s="16"/>
      <c r="M458" s="16"/>
      <c r="N458" s="16"/>
      <c r="O458" s="16"/>
      <c r="P458" s="16"/>
      <c r="Q458" s="16"/>
      <c r="R458" s="16"/>
      <c r="S458" s="145">
        <f t="shared" si="45"/>
        <v>1</v>
      </c>
      <c r="T458" s="145">
        <f t="shared" si="46"/>
        <v>1</v>
      </c>
      <c r="U458" s="10">
        <f t="shared" si="44"/>
        <v>1</v>
      </c>
      <c r="V458" s="10">
        <f t="shared" si="47"/>
        <v>1</v>
      </c>
      <c r="W458" s="10">
        <f t="shared" si="48"/>
        <v>3</v>
      </c>
    </row>
    <row r="459" spans="1:23">
      <c r="A459" s="149" t="str">
        <f t="shared" si="43"/>
        <v/>
      </c>
      <c r="B459" s="16"/>
      <c r="C459" s="16"/>
      <c r="D459" s="16"/>
      <c r="E459" s="16"/>
      <c r="F459" s="16"/>
      <c r="G459" s="16"/>
      <c r="H459" s="16"/>
      <c r="I459" s="16"/>
      <c r="J459" s="150" t="str">
        <f>IFERROR(IF(COUNTIF(E459:I459,E459)+COUNTIF(E459:I459,F459)+COUNTIF(E459:I459,G459)+COUNTIF(E459:I459,H459)+COUNTIF(E459:I459,I459)-COUNT(E459:I459)&lt;&gt;0,"學生班級重複",IF(COUNT(E459:I459)=1,VLOOKUP(E459,'附件一之1-開班數'!$A$6:$B$65,2,0),IF(COUNT(E459:I459)=2,VLOOKUP(E459,'附件一之1-開班數'!$A$6:$B$65,2,0)&amp;"、"&amp;VLOOKUP(F459,'附件一之1-開班數'!$A$6:$B$65,2,0),IF(COUNT(E459:I459)=3,VLOOKUP(E459,'附件一之1-開班數'!$A$6:$B$65,2,0)&amp;"、"&amp;VLOOKUP(F459,'附件一之1-開班數'!$A$6:$B$65,2,0)&amp;"、"&amp;VLOOKUP(G459,'附件一之1-開班數'!$A$6:$B$65,2,0),IF(COUNT(E459:I459)=4,VLOOKUP(E459,'附件一之1-開班數'!$A$6:$B$65,2,0)&amp;"、"&amp;VLOOKUP(F459,'附件一之1-開班數'!$A$6:$B$65,2,0)&amp;"、"&amp;VLOOKUP(G459,'附件一之1-開班數'!$A$6:$B$65,2,0)&amp;"、"&amp;VLOOKUP(H459,'附件一之1-開班數'!$A$6:$B$65,2,0),IF(COUNT(E459:I459)=5,VLOOKUP(E459,'附件一之1-開班數'!$A$6:$B$65,2,0)&amp;"、"&amp;VLOOKUP(F459,'附件一之1-開班數'!$A$6:$B$65,2,0)&amp;"、"&amp;VLOOKUP(G459,'附件一之1-開班數'!$A$6:$B$65,2,0)&amp;"、"&amp;VLOOKUP(H459,'附件一之1-開班數'!$A$6:$B$65,2,0)&amp;"、"&amp;VLOOKUP(I459,'附件一之1-開班數'!$A$6:$B$65,2,0),IF(D459="","","學生無班級"))))))),"有班級不存在,或跳格輸入")</f>
        <v/>
      </c>
      <c r="K459" s="16"/>
      <c r="L459" s="16"/>
      <c r="M459" s="16"/>
      <c r="N459" s="16"/>
      <c r="O459" s="16"/>
      <c r="P459" s="16"/>
      <c r="Q459" s="16"/>
      <c r="R459" s="16"/>
      <c r="S459" s="145">
        <f t="shared" si="45"/>
        <v>1</v>
      </c>
      <c r="T459" s="145">
        <f t="shared" si="46"/>
        <v>1</v>
      </c>
      <c r="U459" s="10">
        <f t="shared" si="44"/>
        <v>1</v>
      </c>
      <c r="V459" s="10">
        <f t="shared" si="47"/>
        <v>1</v>
      </c>
      <c r="W459" s="10">
        <f t="shared" si="48"/>
        <v>3</v>
      </c>
    </row>
    <row r="460" spans="1:23">
      <c r="A460" s="149" t="str">
        <f t="shared" si="43"/>
        <v/>
      </c>
      <c r="B460" s="16"/>
      <c r="C460" s="16"/>
      <c r="D460" s="16"/>
      <c r="E460" s="16"/>
      <c r="F460" s="16"/>
      <c r="G460" s="16"/>
      <c r="H460" s="16"/>
      <c r="I460" s="16"/>
      <c r="J460" s="150" t="str">
        <f>IFERROR(IF(COUNTIF(E460:I460,E460)+COUNTIF(E460:I460,F460)+COUNTIF(E460:I460,G460)+COUNTIF(E460:I460,H460)+COUNTIF(E460:I460,I460)-COUNT(E460:I460)&lt;&gt;0,"學生班級重複",IF(COUNT(E460:I460)=1,VLOOKUP(E460,'附件一之1-開班數'!$A$6:$B$65,2,0),IF(COUNT(E460:I460)=2,VLOOKUP(E460,'附件一之1-開班數'!$A$6:$B$65,2,0)&amp;"、"&amp;VLOOKUP(F460,'附件一之1-開班數'!$A$6:$B$65,2,0),IF(COUNT(E460:I460)=3,VLOOKUP(E460,'附件一之1-開班數'!$A$6:$B$65,2,0)&amp;"、"&amp;VLOOKUP(F460,'附件一之1-開班數'!$A$6:$B$65,2,0)&amp;"、"&amp;VLOOKUP(G460,'附件一之1-開班數'!$A$6:$B$65,2,0),IF(COUNT(E460:I460)=4,VLOOKUP(E460,'附件一之1-開班數'!$A$6:$B$65,2,0)&amp;"、"&amp;VLOOKUP(F460,'附件一之1-開班數'!$A$6:$B$65,2,0)&amp;"、"&amp;VLOOKUP(G460,'附件一之1-開班數'!$A$6:$B$65,2,0)&amp;"、"&amp;VLOOKUP(H460,'附件一之1-開班數'!$A$6:$B$65,2,0),IF(COUNT(E460:I460)=5,VLOOKUP(E460,'附件一之1-開班數'!$A$6:$B$65,2,0)&amp;"、"&amp;VLOOKUP(F460,'附件一之1-開班數'!$A$6:$B$65,2,0)&amp;"、"&amp;VLOOKUP(G460,'附件一之1-開班數'!$A$6:$B$65,2,0)&amp;"、"&amp;VLOOKUP(H460,'附件一之1-開班數'!$A$6:$B$65,2,0)&amp;"、"&amp;VLOOKUP(I460,'附件一之1-開班數'!$A$6:$B$65,2,0),IF(D460="","","學生無班級"))))))),"有班級不存在,或跳格輸入")</f>
        <v/>
      </c>
      <c r="K460" s="16"/>
      <c r="L460" s="16"/>
      <c r="M460" s="16"/>
      <c r="N460" s="16"/>
      <c r="O460" s="16"/>
      <c r="P460" s="16"/>
      <c r="Q460" s="16"/>
      <c r="R460" s="16"/>
      <c r="S460" s="145">
        <f t="shared" si="45"/>
        <v>1</v>
      </c>
      <c r="T460" s="145">
        <f t="shared" si="46"/>
        <v>1</v>
      </c>
      <c r="U460" s="10">
        <f t="shared" si="44"/>
        <v>1</v>
      </c>
      <c r="V460" s="10">
        <f t="shared" si="47"/>
        <v>1</v>
      </c>
      <c r="W460" s="10">
        <f t="shared" si="48"/>
        <v>3</v>
      </c>
    </row>
    <row r="461" spans="1:23">
      <c r="A461" s="149" t="str">
        <f t="shared" si="43"/>
        <v/>
      </c>
      <c r="B461" s="16"/>
      <c r="C461" s="16"/>
      <c r="D461" s="16"/>
      <c r="E461" s="16"/>
      <c r="F461" s="16"/>
      <c r="G461" s="16"/>
      <c r="H461" s="16"/>
      <c r="I461" s="16"/>
      <c r="J461" s="150" t="str">
        <f>IFERROR(IF(COUNTIF(E461:I461,E461)+COUNTIF(E461:I461,F461)+COUNTIF(E461:I461,G461)+COUNTIF(E461:I461,H461)+COUNTIF(E461:I461,I461)-COUNT(E461:I461)&lt;&gt;0,"學生班級重複",IF(COUNT(E461:I461)=1,VLOOKUP(E461,'附件一之1-開班數'!$A$6:$B$65,2,0),IF(COUNT(E461:I461)=2,VLOOKUP(E461,'附件一之1-開班數'!$A$6:$B$65,2,0)&amp;"、"&amp;VLOOKUP(F461,'附件一之1-開班數'!$A$6:$B$65,2,0),IF(COUNT(E461:I461)=3,VLOOKUP(E461,'附件一之1-開班數'!$A$6:$B$65,2,0)&amp;"、"&amp;VLOOKUP(F461,'附件一之1-開班數'!$A$6:$B$65,2,0)&amp;"、"&amp;VLOOKUP(G461,'附件一之1-開班數'!$A$6:$B$65,2,0),IF(COUNT(E461:I461)=4,VLOOKUP(E461,'附件一之1-開班數'!$A$6:$B$65,2,0)&amp;"、"&amp;VLOOKUP(F461,'附件一之1-開班數'!$A$6:$B$65,2,0)&amp;"、"&amp;VLOOKUP(G461,'附件一之1-開班數'!$A$6:$B$65,2,0)&amp;"、"&amp;VLOOKUP(H461,'附件一之1-開班數'!$A$6:$B$65,2,0),IF(COUNT(E461:I461)=5,VLOOKUP(E461,'附件一之1-開班數'!$A$6:$B$65,2,0)&amp;"、"&amp;VLOOKUP(F461,'附件一之1-開班數'!$A$6:$B$65,2,0)&amp;"、"&amp;VLOOKUP(G461,'附件一之1-開班數'!$A$6:$B$65,2,0)&amp;"、"&amp;VLOOKUP(H461,'附件一之1-開班數'!$A$6:$B$65,2,0)&amp;"、"&amp;VLOOKUP(I461,'附件一之1-開班數'!$A$6:$B$65,2,0),IF(D461="","","學生無班級"))))))),"有班級不存在,或跳格輸入")</f>
        <v/>
      </c>
      <c r="K461" s="16"/>
      <c r="L461" s="16"/>
      <c r="M461" s="16"/>
      <c r="N461" s="16"/>
      <c r="O461" s="16"/>
      <c r="P461" s="16"/>
      <c r="Q461" s="16"/>
      <c r="R461" s="16"/>
      <c r="S461" s="145">
        <f t="shared" si="45"/>
        <v>1</v>
      </c>
      <c r="T461" s="145">
        <f t="shared" si="46"/>
        <v>1</v>
      </c>
      <c r="U461" s="10">
        <f t="shared" si="44"/>
        <v>1</v>
      </c>
      <c r="V461" s="10">
        <f t="shared" si="47"/>
        <v>1</v>
      </c>
      <c r="W461" s="10">
        <f t="shared" si="48"/>
        <v>3</v>
      </c>
    </row>
    <row r="462" spans="1:23">
      <c r="A462" s="149" t="str">
        <f t="shared" si="43"/>
        <v/>
      </c>
      <c r="B462" s="16"/>
      <c r="C462" s="16"/>
      <c r="D462" s="16"/>
      <c r="E462" s="16"/>
      <c r="F462" s="16"/>
      <c r="G462" s="16"/>
      <c r="H462" s="16"/>
      <c r="I462" s="16"/>
      <c r="J462" s="150" t="str">
        <f>IFERROR(IF(COUNTIF(E462:I462,E462)+COUNTIF(E462:I462,F462)+COUNTIF(E462:I462,G462)+COUNTIF(E462:I462,H462)+COUNTIF(E462:I462,I462)-COUNT(E462:I462)&lt;&gt;0,"學生班級重複",IF(COUNT(E462:I462)=1,VLOOKUP(E462,'附件一之1-開班數'!$A$6:$B$65,2,0),IF(COUNT(E462:I462)=2,VLOOKUP(E462,'附件一之1-開班數'!$A$6:$B$65,2,0)&amp;"、"&amp;VLOOKUP(F462,'附件一之1-開班數'!$A$6:$B$65,2,0),IF(COUNT(E462:I462)=3,VLOOKUP(E462,'附件一之1-開班數'!$A$6:$B$65,2,0)&amp;"、"&amp;VLOOKUP(F462,'附件一之1-開班數'!$A$6:$B$65,2,0)&amp;"、"&amp;VLOOKUP(G462,'附件一之1-開班數'!$A$6:$B$65,2,0),IF(COUNT(E462:I462)=4,VLOOKUP(E462,'附件一之1-開班數'!$A$6:$B$65,2,0)&amp;"、"&amp;VLOOKUP(F462,'附件一之1-開班數'!$A$6:$B$65,2,0)&amp;"、"&amp;VLOOKUP(G462,'附件一之1-開班數'!$A$6:$B$65,2,0)&amp;"、"&amp;VLOOKUP(H462,'附件一之1-開班數'!$A$6:$B$65,2,0),IF(COUNT(E462:I462)=5,VLOOKUP(E462,'附件一之1-開班數'!$A$6:$B$65,2,0)&amp;"、"&amp;VLOOKUP(F462,'附件一之1-開班數'!$A$6:$B$65,2,0)&amp;"、"&amp;VLOOKUP(G462,'附件一之1-開班數'!$A$6:$B$65,2,0)&amp;"、"&amp;VLOOKUP(H462,'附件一之1-開班數'!$A$6:$B$65,2,0)&amp;"、"&amp;VLOOKUP(I462,'附件一之1-開班數'!$A$6:$B$65,2,0),IF(D462="","","學生無班級"))))))),"有班級不存在,或跳格輸入")</f>
        <v/>
      </c>
      <c r="K462" s="16"/>
      <c r="L462" s="16"/>
      <c r="M462" s="16"/>
      <c r="N462" s="16"/>
      <c r="O462" s="16"/>
      <c r="P462" s="16"/>
      <c r="Q462" s="16"/>
      <c r="R462" s="16"/>
      <c r="S462" s="145">
        <f t="shared" si="45"/>
        <v>1</v>
      </c>
      <c r="T462" s="145">
        <f t="shared" si="46"/>
        <v>1</v>
      </c>
      <c r="U462" s="10">
        <f t="shared" si="44"/>
        <v>1</v>
      </c>
      <c r="V462" s="10">
        <f t="shared" si="47"/>
        <v>1</v>
      </c>
      <c r="W462" s="10">
        <f t="shared" si="48"/>
        <v>3</v>
      </c>
    </row>
    <row r="463" spans="1:23">
      <c r="A463" s="149" t="str">
        <f t="shared" si="43"/>
        <v/>
      </c>
      <c r="B463" s="16"/>
      <c r="C463" s="16"/>
      <c r="D463" s="16"/>
      <c r="E463" s="16"/>
      <c r="F463" s="16"/>
      <c r="G463" s="16"/>
      <c r="H463" s="16"/>
      <c r="I463" s="16"/>
      <c r="J463" s="150" t="str">
        <f>IFERROR(IF(COUNTIF(E463:I463,E463)+COUNTIF(E463:I463,F463)+COUNTIF(E463:I463,G463)+COUNTIF(E463:I463,H463)+COUNTIF(E463:I463,I463)-COUNT(E463:I463)&lt;&gt;0,"學生班級重複",IF(COUNT(E463:I463)=1,VLOOKUP(E463,'附件一之1-開班數'!$A$6:$B$65,2,0),IF(COUNT(E463:I463)=2,VLOOKUP(E463,'附件一之1-開班數'!$A$6:$B$65,2,0)&amp;"、"&amp;VLOOKUP(F463,'附件一之1-開班數'!$A$6:$B$65,2,0),IF(COUNT(E463:I463)=3,VLOOKUP(E463,'附件一之1-開班數'!$A$6:$B$65,2,0)&amp;"、"&amp;VLOOKUP(F463,'附件一之1-開班數'!$A$6:$B$65,2,0)&amp;"、"&amp;VLOOKUP(G463,'附件一之1-開班數'!$A$6:$B$65,2,0),IF(COUNT(E463:I463)=4,VLOOKUP(E463,'附件一之1-開班數'!$A$6:$B$65,2,0)&amp;"、"&amp;VLOOKUP(F463,'附件一之1-開班數'!$A$6:$B$65,2,0)&amp;"、"&amp;VLOOKUP(G463,'附件一之1-開班數'!$A$6:$B$65,2,0)&amp;"、"&amp;VLOOKUP(H463,'附件一之1-開班數'!$A$6:$B$65,2,0),IF(COUNT(E463:I463)=5,VLOOKUP(E463,'附件一之1-開班數'!$A$6:$B$65,2,0)&amp;"、"&amp;VLOOKUP(F463,'附件一之1-開班數'!$A$6:$B$65,2,0)&amp;"、"&amp;VLOOKUP(G463,'附件一之1-開班數'!$A$6:$B$65,2,0)&amp;"、"&amp;VLOOKUP(H463,'附件一之1-開班數'!$A$6:$B$65,2,0)&amp;"、"&amp;VLOOKUP(I463,'附件一之1-開班數'!$A$6:$B$65,2,0),IF(D463="","","學生無班級"))))))),"有班級不存在,或跳格輸入")</f>
        <v/>
      </c>
      <c r="K463" s="16"/>
      <c r="L463" s="16"/>
      <c r="M463" s="16"/>
      <c r="N463" s="16"/>
      <c r="O463" s="16"/>
      <c r="P463" s="16"/>
      <c r="Q463" s="16"/>
      <c r="R463" s="16"/>
      <c r="S463" s="145">
        <f t="shared" si="45"/>
        <v>1</v>
      </c>
      <c r="T463" s="145">
        <f t="shared" si="46"/>
        <v>1</v>
      </c>
      <c r="U463" s="10">
        <f t="shared" si="44"/>
        <v>1</v>
      </c>
      <c r="V463" s="10">
        <f t="shared" si="47"/>
        <v>1</v>
      </c>
      <c r="W463" s="10">
        <f t="shared" si="48"/>
        <v>3</v>
      </c>
    </row>
    <row r="464" spans="1:23">
      <c r="A464" s="149" t="str">
        <f t="shared" si="43"/>
        <v/>
      </c>
      <c r="B464" s="16"/>
      <c r="C464" s="16"/>
      <c r="D464" s="16"/>
      <c r="E464" s="16"/>
      <c r="F464" s="16"/>
      <c r="G464" s="16"/>
      <c r="H464" s="16"/>
      <c r="I464" s="16"/>
      <c r="J464" s="150" t="str">
        <f>IFERROR(IF(COUNTIF(E464:I464,E464)+COUNTIF(E464:I464,F464)+COUNTIF(E464:I464,G464)+COUNTIF(E464:I464,H464)+COUNTIF(E464:I464,I464)-COUNT(E464:I464)&lt;&gt;0,"學生班級重複",IF(COUNT(E464:I464)=1,VLOOKUP(E464,'附件一之1-開班數'!$A$6:$B$65,2,0),IF(COUNT(E464:I464)=2,VLOOKUP(E464,'附件一之1-開班數'!$A$6:$B$65,2,0)&amp;"、"&amp;VLOOKUP(F464,'附件一之1-開班數'!$A$6:$B$65,2,0),IF(COUNT(E464:I464)=3,VLOOKUP(E464,'附件一之1-開班數'!$A$6:$B$65,2,0)&amp;"、"&amp;VLOOKUP(F464,'附件一之1-開班數'!$A$6:$B$65,2,0)&amp;"、"&amp;VLOOKUP(G464,'附件一之1-開班數'!$A$6:$B$65,2,0),IF(COUNT(E464:I464)=4,VLOOKUP(E464,'附件一之1-開班數'!$A$6:$B$65,2,0)&amp;"、"&amp;VLOOKUP(F464,'附件一之1-開班數'!$A$6:$B$65,2,0)&amp;"、"&amp;VLOOKUP(G464,'附件一之1-開班數'!$A$6:$B$65,2,0)&amp;"、"&amp;VLOOKUP(H464,'附件一之1-開班數'!$A$6:$B$65,2,0),IF(COUNT(E464:I464)=5,VLOOKUP(E464,'附件一之1-開班數'!$A$6:$B$65,2,0)&amp;"、"&amp;VLOOKUP(F464,'附件一之1-開班數'!$A$6:$B$65,2,0)&amp;"、"&amp;VLOOKUP(G464,'附件一之1-開班數'!$A$6:$B$65,2,0)&amp;"、"&amp;VLOOKUP(H464,'附件一之1-開班數'!$A$6:$B$65,2,0)&amp;"、"&amp;VLOOKUP(I464,'附件一之1-開班數'!$A$6:$B$65,2,0),IF(D464="","","學生無班級"))))))),"有班級不存在,或跳格輸入")</f>
        <v/>
      </c>
      <c r="K464" s="16"/>
      <c r="L464" s="16"/>
      <c r="M464" s="16"/>
      <c r="N464" s="16"/>
      <c r="O464" s="16"/>
      <c r="P464" s="16"/>
      <c r="Q464" s="16"/>
      <c r="R464" s="16"/>
      <c r="S464" s="145">
        <f t="shared" si="45"/>
        <v>1</v>
      </c>
      <c r="T464" s="145">
        <f t="shared" si="46"/>
        <v>1</v>
      </c>
      <c r="U464" s="10">
        <f t="shared" si="44"/>
        <v>1</v>
      </c>
      <c r="V464" s="10">
        <f t="shared" si="47"/>
        <v>1</v>
      </c>
      <c r="W464" s="10">
        <f t="shared" si="48"/>
        <v>3</v>
      </c>
    </row>
    <row r="465" spans="1:23">
      <c r="A465" s="149" t="str">
        <f t="shared" si="43"/>
        <v/>
      </c>
      <c r="B465" s="16"/>
      <c r="C465" s="16"/>
      <c r="D465" s="16"/>
      <c r="E465" s="16"/>
      <c r="F465" s="16"/>
      <c r="G465" s="16"/>
      <c r="H465" s="16"/>
      <c r="I465" s="16"/>
      <c r="J465" s="150" t="str">
        <f>IFERROR(IF(COUNTIF(E465:I465,E465)+COUNTIF(E465:I465,F465)+COUNTIF(E465:I465,G465)+COUNTIF(E465:I465,H465)+COUNTIF(E465:I465,I465)-COUNT(E465:I465)&lt;&gt;0,"學生班級重複",IF(COUNT(E465:I465)=1,VLOOKUP(E465,'附件一之1-開班數'!$A$6:$B$65,2,0),IF(COUNT(E465:I465)=2,VLOOKUP(E465,'附件一之1-開班數'!$A$6:$B$65,2,0)&amp;"、"&amp;VLOOKUP(F465,'附件一之1-開班數'!$A$6:$B$65,2,0),IF(COUNT(E465:I465)=3,VLOOKUP(E465,'附件一之1-開班數'!$A$6:$B$65,2,0)&amp;"、"&amp;VLOOKUP(F465,'附件一之1-開班數'!$A$6:$B$65,2,0)&amp;"、"&amp;VLOOKUP(G465,'附件一之1-開班數'!$A$6:$B$65,2,0),IF(COUNT(E465:I465)=4,VLOOKUP(E465,'附件一之1-開班數'!$A$6:$B$65,2,0)&amp;"、"&amp;VLOOKUP(F465,'附件一之1-開班數'!$A$6:$B$65,2,0)&amp;"、"&amp;VLOOKUP(G465,'附件一之1-開班數'!$A$6:$B$65,2,0)&amp;"、"&amp;VLOOKUP(H465,'附件一之1-開班數'!$A$6:$B$65,2,0),IF(COUNT(E465:I465)=5,VLOOKUP(E465,'附件一之1-開班數'!$A$6:$B$65,2,0)&amp;"、"&amp;VLOOKUP(F465,'附件一之1-開班數'!$A$6:$B$65,2,0)&amp;"、"&amp;VLOOKUP(G465,'附件一之1-開班數'!$A$6:$B$65,2,0)&amp;"、"&amp;VLOOKUP(H465,'附件一之1-開班數'!$A$6:$B$65,2,0)&amp;"、"&amp;VLOOKUP(I465,'附件一之1-開班數'!$A$6:$B$65,2,0),IF(D465="","","學生無班級"))))))),"有班級不存在,或跳格輸入")</f>
        <v/>
      </c>
      <c r="K465" s="16"/>
      <c r="L465" s="16"/>
      <c r="M465" s="16"/>
      <c r="N465" s="16"/>
      <c r="O465" s="16"/>
      <c r="P465" s="16"/>
      <c r="Q465" s="16"/>
      <c r="R465" s="16"/>
      <c r="S465" s="145">
        <f t="shared" si="45"/>
        <v>1</v>
      </c>
      <c r="T465" s="145">
        <f t="shared" si="46"/>
        <v>1</v>
      </c>
      <c r="U465" s="10">
        <f t="shared" si="44"/>
        <v>1</v>
      </c>
      <c r="V465" s="10">
        <f t="shared" si="47"/>
        <v>1</v>
      </c>
      <c r="W465" s="10">
        <f t="shared" si="48"/>
        <v>3</v>
      </c>
    </row>
    <row r="466" spans="1:23">
      <c r="A466" s="149" t="str">
        <f t="shared" si="43"/>
        <v/>
      </c>
      <c r="B466" s="16"/>
      <c r="C466" s="16"/>
      <c r="D466" s="16"/>
      <c r="E466" s="16"/>
      <c r="F466" s="16"/>
      <c r="G466" s="16"/>
      <c r="H466" s="16"/>
      <c r="I466" s="16"/>
      <c r="J466" s="150" t="str">
        <f>IFERROR(IF(COUNTIF(E466:I466,E466)+COUNTIF(E466:I466,F466)+COUNTIF(E466:I466,G466)+COUNTIF(E466:I466,H466)+COUNTIF(E466:I466,I466)-COUNT(E466:I466)&lt;&gt;0,"學生班級重複",IF(COUNT(E466:I466)=1,VLOOKUP(E466,'附件一之1-開班數'!$A$6:$B$65,2,0),IF(COUNT(E466:I466)=2,VLOOKUP(E466,'附件一之1-開班數'!$A$6:$B$65,2,0)&amp;"、"&amp;VLOOKUP(F466,'附件一之1-開班數'!$A$6:$B$65,2,0),IF(COUNT(E466:I466)=3,VLOOKUP(E466,'附件一之1-開班數'!$A$6:$B$65,2,0)&amp;"、"&amp;VLOOKUP(F466,'附件一之1-開班數'!$A$6:$B$65,2,0)&amp;"、"&amp;VLOOKUP(G466,'附件一之1-開班數'!$A$6:$B$65,2,0),IF(COUNT(E466:I466)=4,VLOOKUP(E466,'附件一之1-開班數'!$A$6:$B$65,2,0)&amp;"、"&amp;VLOOKUP(F466,'附件一之1-開班數'!$A$6:$B$65,2,0)&amp;"、"&amp;VLOOKUP(G466,'附件一之1-開班數'!$A$6:$B$65,2,0)&amp;"、"&amp;VLOOKUP(H466,'附件一之1-開班數'!$A$6:$B$65,2,0),IF(COUNT(E466:I466)=5,VLOOKUP(E466,'附件一之1-開班數'!$A$6:$B$65,2,0)&amp;"、"&amp;VLOOKUP(F466,'附件一之1-開班數'!$A$6:$B$65,2,0)&amp;"、"&amp;VLOOKUP(G466,'附件一之1-開班數'!$A$6:$B$65,2,0)&amp;"、"&amp;VLOOKUP(H466,'附件一之1-開班數'!$A$6:$B$65,2,0)&amp;"、"&amp;VLOOKUP(I466,'附件一之1-開班數'!$A$6:$B$65,2,0),IF(D466="","","學生無班級"))))))),"有班級不存在,或跳格輸入")</f>
        <v/>
      </c>
      <c r="K466" s="16"/>
      <c r="L466" s="16"/>
      <c r="M466" s="16"/>
      <c r="N466" s="16"/>
      <c r="O466" s="16"/>
      <c r="P466" s="16"/>
      <c r="Q466" s="16"/>
      <c r="R466" s="16"/>
      <c r="S466" s="145">
        <f t="shared" si="45"/>
        <v>1</v>
      </c>
      <c r="T466" s="145">
        <f t="shared" si="46"/>
        <v>1</v>
      </c>
      <c r="U466" s="10">
        <f t="shared" si="44"/>
        <v>1</v>
      </c>
      <c r="V466" s="10">
        <f t="shared" si="47"/>
        <v>1</v>
      </c>
      <c r="W466" s="10">
        <f t="shared" si="48"/>
        <v>3</v>
      </c>
    </row>
    <row r="467" spans="1:23">
      <c r="A467" s="149" t="str">
        <f t="shared" si="43"/>
        <v/>
      </c>
      <c r="B467" s="16"/>
      <c r="C467" s="16"/>
      <c r="D467" s="16"/>
      <c r="E467" s="16"/>
      <c r="F467" s="16"/>
      <c r="G467" s="16"/>
      <c r="H467" s="16"/>
      <c r="I467" s="16"/>
      <c r="J467" s="150" t="str">
        <f>IFERROR(IF(COUNTIF(E467:I467,E467)+COUNTIF(E467:I467,F467)+COUNTIF(E467:I467,G467)+COUNTIF(E467:I467,H467)+COUNTIF(E467:I467,I467)-COUNT(E467:I467)&lt;&gt;0,"學生班級重複",IF(COUNT(E467:I467)=1,VLOOKUP(E467,'附件一之1-開班數'!$A$6:$B$65,2,0),IF(COUNT(E467:I467)=2,VLOOKUP(E467,'附件一之1-開班數'!$A$6:$B$65,2,0)&amp;"、"&amp;VLOOKUP(F467,'附件一之1-開班數'!$A$6:$B$65,2,0),IF(COUNT(E467:I467)=3,VLOOKUP(E467,'附件一之1-開班數'!$A$6:$B$65,2,0)&amp;"、"&amp;VLOOKUP(F467,'附件一之1-開班數'!$A$6:$B$65,2,0)&amp;"、"&amp;VLOOKUP(G467,'附件一之1-開班數'!$A$6:$B$65,2,0),IF(COUNT(E467:I467)=4,VLOOKUP(E467,'附件一之1-開班數'!$A$6:$B$65,2,0)&amp;"、"&amp;VLOOKUP(F467,'附件一之1-開班數'!$A$6:$B$65,2,0)&amp;"、"&amp;VLOOKUP(G467,'附件一之1-開班數'!$A$6:$B$65,2,0)&amp;"、"&amp;VLOOKUP(H467,'附件一之1-開班數'!$A$6:$B$65,2,0),IF(COUNT(E467:I467)=5,VLOOKUP(E467,'附件一之1-開班數'!$A$6:$B$65,2,0)&amp;"、"&amp;VLOOKUP(F467,'附件一之1-開班數'!$A$6:$B$65,2,0)&amp;"、"&amp;VLOOKUP(G467,'附件一之1-開班數'!$A$6:$B$65,2,0)&amp;"、"&amp;VLOOKUP(H467,'附件一之1-開班數'!$A$6:$B$65,2,0)&amp;"、"&amp;VLOOKUP(I467,'附件一之1-開班數'!$A$6:$B$65,2,0),IF(D467="","","學生無班級"))))))),"有班級不存在,或跳格輸入")</f>
        <v/>
      </c>
      <c r="K467" s="16"/>
      <c r="L467" s="16"/>
      <c r="M467" s="16"/>
      <c r="N467" s="16"/>
      <c r="O467" s="16"/>
      <c r="P467" s="16"/>
      <c r="Q467" s="16"/>
      <c r="R467" s="16"/>
      <c r="S467" s="145">
        <f t="shared" si="45"/>
        <v>1</v>
      </c>
      <c r="T467" s="145">
        <f t="shared" si="46"/>
        <v>1</v>
      </c>
      <c r="U467" s="10">
        <f t="shared" si="44"/>
        <v>1</v>
      </c>
      <c r="V467" s="10">
        <f t="shared" si="47"/>
        <v>1</v>
      </c>
      <c r="W467" s="10">
        <f t="shared" si="48"/>
        <v>3</v>
      </c>
    </row>
    <row r="468" spans="1:23">
      <c r="A468" s="149" t="str">
        <f t="shared" si="43"/>
        <v/>
      </c>
      <c r="B468" s="16"/>
      <c r="C468" s="16"/>
      <c r="D468" s="16"/>
      <c r="E468" s="16"/>
      <c r="F468" s="16"/>
      <c r="G468" s="16"/>
      <c r="H468" s="16"/>
      <c r="I468" s="16"/>
      <c r="J468" s="150" t="str">
        <f>IFERROR(IF(COUNTIF(E468:I468,E468)+COUNTIF(E468:I468,F468)+COUNTIF(E468:I468,G468)+COUNTIF(E468:I468,H468)+COUNTIF(E468:I468,I468)-COUNT(E468:I468)&lt;&gt;0,"學生班級重複",IF(COUNT(E468:I468)=1,VLOOKUP(E468,'附件一之1-開班數'!$A$6:$B$65,2,0),IF(COUNT(E468:I468)=2,VLOOKUP(E468,'附件一之1-開班數'!$A$6:$B$65,2,0)&amp;"、"&amp;VLOOKUP(F468,'附件一之1-開班數'!$A$6:$B$65,2,0),IF(COUNT(E468:I468)=3,VLOOKUP(E468,'附件一之1-開班數'!$A$6:$B$65,2,0)&amp;"、"&amp;VLOOKUP(F468,'附件一之1-開班數'!$A$6:$B$65,2,0)&amp;"、"&amp;VLOOKUP(G468,'附件一之1-開班數'!$A$6:$B$65,2,0),IF(COUNT(E468:I468)=4,VLOOKUP(E468,'附件一之1-開班數'!$A$6:$B$65,2,0)&amp;"、"&amp;VLOOKUP(F468,'附件一之1-開班數'!$A$6:$B$65,2,0)&amp;"、"&amp;VLOOKUP(G468,'附件一之1-開班數'!$A$6:$B$65,2,0)&amp;"、"&amp;VLOOKUP(H468,'附件一之1-開班數'!$A$6:$B$65,2,0),IF(COUNT(E468:I468)=5,VLOOKUP(E468,'附件一之1-開班數'!$A$6:$B$65,2,0)&amp;"、"&amp;VLOOKUP(F468,'附件一之1-開班數'!$A$6:$B$65,2,0)&amp;"、"&amp;VLOOKUP(G468,'附件一之1-開班數'!$A$6:$B$65,2,0)&amp;"、"&amp;VLOOKUP(H468,'附件一之1-開班數'!$A$6:$B$65,2,0)&amp;"、"&amp;VLOOKUP(I468,'附件一之1-開班數'!$A$6:$B$65,2,0),IF(D468="","","學生無班級"))))))),"有班級不存在,或跳格輸入")</f>
        <v/>
      </c>
      <c r="K468" s="16"/>
      <c r="L468" s="16"/>
      <c r="M468" s="16"/>
      <c r="N468" s="16"/>
      <c r="O468" s="16"/>
      <c r="P468" s="16"/>
      <c r="Q468" s="16"/>
      <c r="R468" s="16"/>
      <c r="S468" s="145">
        <f t="shared" si="45"/>
        <v>1</v>
      </c>
      <c r="T468" s="145">
        <f t="shared" si="46"/>
        <v>1</v>
      </c>
      <c r="U468" s="10">
        <f t="shared" si="44"/>
        <v>1</v>
      </c>
      <c r="V468" s="10">
        <f t="shared" si="47"/>
        <v>1</v>
      </c>
      <c r="W468" s="10">
        <f t="shared" si="48"/>
        <v>3</v>
      </c>
    </row>
    <row r="469" spans="1:23">
      <c r="A469" s="149" t="str">
        <f t="shared" si="43"/>
        <v/>
      </c>
      <c r="B469" s="16"/>
      <c r="C469" s="16"/>
      <c r="D469" s="16"/>
      <c r="E469" s="16"/>
      <c r="F469" s="16"/>
      <c r="G469" s="16"/>
      <c r="H469" s="16"/>
      <c r="I469" s="16"/>
      <c r="J469" s="150" t="str">
        <f>IFERROR(IF(COUNTIF(E469:I469,E469)+COUNTIF(E469:I469,F469)+COUNTIF(E469:I469,G469)+COUNTIF(E469:I469,H469)+COUNTIF(E469:I469,I469)-COUNT(E469:I469)&lt;&gt;0,"學生班級重複",IF(COUNT(E469:I469)=1,VLOOKUP(E469,'附件一之1-開班數'!$A$6:$B$65,2,0),IF(COUNT(E469:I469)=2,VLOOKUP(E469,'附件一之1-開班數'!$A$6:$B$65,2,0)&amp;"、"&amp;VLOOKUP(F469,'附件一之1-開班數'!$A$6:$B$65,2,0),IF(COUNT(E469:I469)=3,VLOOKUP(E469,'附件一之1-開班數'!$A$6:$B$65,2,0)&amp;"、"&amp;VLOOKUP(F469,'附件一之1-開班數'!$A$6:$B$65,2,0)&amp;"、"&amp;VLOOKUP(G469,'附件一之1-開班數'!$A$6:$B$65,2,0),IF(COUNT(E469:I469)=4,VLOOKUP(E469,'附件一之1-開班數'!$A$6:$B$65,2,0)&amp;"、"&amp;VLOOKUP(F469,'附件一之1-開班數'!$A$6:$B$65,2,0)&amp;"、"&amp;VLOOKUP(G469,'附件一之1-開班數'!$A$6:$B$65,2,0)&amp;"、"&amp;VLOOKUP(H469,'附件一之1-開班數'!$A$6:$B$65,2,0),IF(COUNT(E469:I469)=5,VLOOKUP(E469,'附件一之1-開班數'!$A$6:$B$65,2,0)&amp;"、"&amp;VLOOKUP(F469,'附件一之1-開班數'!$A$6:$B$65,2,0)&amp;"、"&amp;VLOOKUP(G469,'附件一之1-開班數'!$A$6:$B$65,2,0)&amp;"、"&amp;VLOOKUP(H469,'附件一之1-開班數'!$A$6:$B$65,2,0)&amp;"、"&amp;VLOOKUP(I469,'附件一之1-開班數'!$A$6:$B$65,2,0),IF(D469="","","學生無班級"))))))),"有班級不存在,或跳格輸入")</f>
        <v/>
      </c>
      <c r="K469" s="16"/>
      <c r="L469" s="16"/>
      <c r="M469" s="16"/>
      <c r="N469" s="16"/>
      <c r="O469" s="16"/>
      <c r="P469" s="16"/>
      <c r="Q469" s="16"/>
      <c r="R469" s="16"/>
      <c r="S469" s="145">
        <f t="shared" si="45"/>
        <v>1</v>
      </c>
      <c r="T469" s="145">
        <f t="shared" si="46"/>
        <v>1</v>
      </c>
      <c r="U469" s="10">
        <f t="shared" si="44"/>
        <v>1</v>
      </c>
      <c r="V469" s="10">
        <f t="shared" si="47"/>
        <v>1</v>
      </c>
      <c r="W469" s="10">
        <f t="shared" si="48"/>
        <v>3</v>
      </c>
    </row>
    <row r="470" spans="1:23">
      <c r="A470" s="149" t="str">
        <f t="shared" si="43"/>
        <v/>
      </c>
      <c r="B470" s="16"/>
      <c r="C470" s="16"/>
      <c r="D470" s="16"/>
      <c r="E470" s="16"/>
      <c r="F470" s="16"/>
      <c r="G470" s="16"/>
      <c r="H470" s="16"/>
      <c r="I470" s="16"/>
      <c r="J470" s="150" t="str">
        <f>IFERROR(IF(COUNTIF(E470:I470,E470)+COUNTIF(E470:I470,F470)+COUNTIF(E470:I470,G470)+COUNTIF(E470:I470,H470)+COUNTIF(E470:I470,I470)-COUNT(E470:I470)&lt;&gt;0,"學生班級重複",IF(COUNT(E470:I470)=1,VLOOKUP(E470,'附件一之1-開班數'!$A$6:$B$65,2,0),IF(COUNT(E470:I470)=2,VLOOKUP(E470,'附件一之1-開班數'!$A$6:$B$65,2,0)&amp;"、"&amp;VLOOKUP(F470,'附件一之1-開班數'!$A$6:$B$65,2,0),IF(COUNT(E470:I470)=3,VLOOKUP(E470,'附件一之1-開班數'!$A$6:$B$65,2,0)&amp;"、"&amp;VLOOKUP(F470,'附件一之1-開班數'!$A$6:$B$65,2,0)&amp;"、"&amp;VLOOKUP(G470,'附件一之1-開班數'!$A$6:$B$65,2,0),IF(COUNT(E470:I470)=4,VLOOKUP(E470,'附件一之1-開班數'!$A$6:$B$65,2,0)&amp;"、"&amp;VLOOKUP(F470,'附件一之1-開班數'!$A$6:$B$65,2,0)&amp;"、"&amp;VLOOKUP(G470,'附件一之1-開班數'!$A$6:$B$65,2,0)&amp;"、"&amp;VLOOKUP(H470,'附件一之1-開班數'!$A$6:$B$65,2,0),IF(COUNT(E470:I470)=5,VLOOKUP(E470,'附件一之1-開班數'!$A$6:$B$65,2,0)&amp;"、"&amp;VLOOKUP(F470,'附件一之1-開班數'!$A$6:$B$65,2,0)&amp;"、"&amp;VLOOKUP(G470,'附件一之1-開班數'!$A$6:$B$65,2,0)&amp;"、"&amp;VLOOKUP(H470,'附件一之1-開班數'!$A$6:$B$65,2,0)&amp;"、"&amp;VLOOKUP(I470,'附件一之1-開班數'!$A$6:$B$65,2,0),IF(D470="","","學生無班級"))))))),"有班級不存在,或跳格輸入")</f>
        <v/>
      </c>
      <c r="K470" s="16"/>
      <c r="L470" s="16"/>
      <c r="M470" s="16"/>
      <c r="N470" s="16"/>
      <c r="O470" s="16"/>
      <c r="P470" s="16"/>
      <c r="Q470" s="16"/>
      <c r="R470" s="16"/>
      <c r="S470" s="145">
        <f t="shared" si="45"/>
        <v>1</v>
      </c>
      <c r="T470" s="145">
        <f t="shared" si="46"/>
        <v>1</v>
      </c>
      <c r="U470" s="10">
        <f t="shared" si="44"/>
        <v>1</v>
      </c>
      <c r="V470" s="10">
        <f t="shared" si="47"/>
        <v>1</v>
      </c>
      <c r="W470" s="10">
        <f t="shared" si="48"/>
        <v>3</v>
      </c>
    </row>
    <row r="471" spans="1:23">
      <c r="A471" s="149" t="str">
        <f t="shared" si="43"/>
        <v/>
      </c>
      <c r="B471" s="16"/>
      <c r="C471" s="16"/>
      <c r="D471" s="16"/>
      <c r="E471" s="16"/>
      <c r="F471" s="16"/>
      <c r="G471" s="16"/>
      <c r="H471" s="16"/>
      <c r="I471" s="16"/>
      <c r="J471" s="150" t="str">
        <f>IFERROR(IF(COUNTIF(E471:I471,E471)+COUNTIF(E471:I471,F471)+COUNTIF(E471:I471,G471)+COUNTIF(E471:I471,H471)+COUNTIF(E471:I471,I471)-COUNT(E471:I471)&lt;&gt;0,"學生班級重複",IF(COUNT(E471:I471)=1,VLOOKUP(E471,'附件一之1-開班數'!$A$6:$B$65,2,0),IF(COUNT(E471:I471)=2,VLOOKUP(E471,'附件一之1-開班數'!$A$6:$B$65,2,0)&amp;"、"&amp;VLOOKUP(F471,'附件一之1-開班數'!$A$6:$B$65,2,0),IF(COUNT(E471:I471)=3,VLOOKUP(E471,'附件一之1-開班數'!$A$6:$B$65,2,0)&amp;"、"&amp;VLOOKUP(F471,'附件一之1-開班數'!$A$6:$B$65,2,0)&amp;"、"&amp;VLOOKUP(G471,'附件一之1-開班數'!$A$6:$B$65,2,0),IF(COUNT(E471:I471)=4,VLOOKUP(E471,'附件一之1-開班數'!$A$6:$B$65,2,0)&amp;"、"&amp;VLOOKUP(F471,'附件一之1-開班數'!$A$6:$B$65,2,0)&amp;"、"&amp;VLOOKUP(G471,'附件一之1-開班數'!$A$6:$B$65,2,0)&amp;"、"&amp;VLOOKUP(H471,'附件一之1-開班數'!$A$6:$B$65,2,0),IF(COUNT(E471:I471)=5,VLOOKUP(E471,'附件一之1-開班數'!$A$6:$B$65,2,0)&amp;"、"&amp;VLOOKUP(F471,'附件一之1-開班數'!$A$6:$B$65,2,0)&amp;"、"&amp;VLOOKUP(G471,'附件一之1-開班數'!$A$6:$B$65,2,0)&amp;"、"&amp;VLOOKUP(H471,'附件一之1-開班數'!$A$6:$B$65,2,0)&amp;"、"&amp;VLOOKUP(I471,'附件一之1-開班數'!$A$6:$B$65,2,0),IF(D471="","","學生無班級"))))))),"有班級不存在,或跳格輸入")</f>
        <v/>
      </c>
      <c r="K471" s="16"/>
      <c r="L471" s="16"/>
      <c r="M471" s="16"/>
      <c r="N471" s="16"/>
      <c r="O471" s="16"/>
      <c r="P471" s="16"/>
      <c r="Q471" s="16"/>
      <c r="R471" s="16"/>
      <c r="S471" s="145">
        <f t="shared" si="45"/>
        <v>1</v>
      </c>
      <c r="T471" s="145">
        <f t="shared" si="46"/>
        <v>1</v>
      </c>
      <c r="U471" s="10">
        <f t="shared" si="44"/>
        <v>1</v>
      </c>
      <c r="V471" s="10">
        <f t="shared" si="47"/>
        <v>1</v>
      </c>
      <c r="W471" s="10">
        <f t="shared" si="48"/>
        <v>3</v>
      </c>
    </row>
    <row r="472" spans="1:23">
      <c r="A472" s="149" t="str">
        <f t="shared" si="43"/>
        <v/>
      </c>
      <c r="B472" s="16"/>
      <c r="C472" s="16"/>
      <c r="D472" s="16"/>
      <c r="E472" s="16"/>
      <c r="F472" s="16"/>
      <c r="G472" s="16"/>
      <c r="H472" s="16"/>
      <c r="I472" s="16"/>
      <c r="J472" s="150" t="str">
        <f>IFERROR(IF(COUNTIF(E472:I472,E472)+COUNTIF(E472:I472,F472)+COUNTIF(E472:I472,G472)+COUNTIF(E472:I472,H472)+COUNTIF(E472:I472,I472)-COUNT(E472:I472)&lt;&gt;0,"學生班級重複",IF(COUNT(E472:I472)=1,VLOOKUP(E472,'附件一之1-開班數'!$A$6:$B$65,2,0),IF(COUNT(E472:I472)=2,VLOOKUP(E472,'附件一之1-開班數'!$A$6:$B$65,2,0)&amp;"、"&amp;VLOOKUP(F472,'附件一之1-開班數'!$A$6:$B$65,2,0),IF(COUNT(E472:I472)=3,VLOOKUP(E472,'附件一之1-開班數'!$A$6:$B$65,2,0)&amp;"、"&amp;VLOOKUP(F472,'附件一之1-開班數'!$A$6:$B$65,2,0)&amp;"、"&amp;VLOOKUP(G472,'附件一之1-開班數'!$A$6:$B$65,2,0),IF(COUNT(E472:I472)=4,VLOOKUP(E472,'附件一之1-開班數'!$A$6:$B$65,2,0)&amp;"、"&amp;VLOOKUP(F472,'附件一之1-開班數'!$A$6:$B$65,2,0)&amp;"、"&amp;VLOOKUP(G472,'附件一之1-開班數'!$A$6:$B$65,2,0)&amp;"、"&amp;VLOOKUP(H472,'附件一之1-開班數'!$A$6:$B$65,2,0),IF(COUNT(E472:I472)=5,VLOOKUP(E472,'附件一之1-開班數'!$A$6:$B$65,2,0)&amp;"、"&amp;VLOOKUP(F472,'附件一之1-開班數'!$A$6:$B$65,2,0)&amp;"、"&amp;VLOOKUP(G472,'附件一之1-開班數'!$A$6:$B$65,2,0)&amp;"、"&amp;VLOOKUP(H472,'附件一之1-開班數'!$A$6:$B$65,2,0)&amp;"、"&amp;VLOOKUP(I472,'附件一之1-開班數'!$A$6:$B$65,2,0),IF(D472="","","學生無班級"))))))),"有班級不存在,或跳格輸入")</f>
        <v/>
      </c>
      <c r="K472" s="16"/>
      <c r="L472" s="16"/>
      <c r="M472" s="16"/>
      <c r="N472" s="16"/>
      <c r="O472" s="16"/>
      <c r="P472" s="16"/>
      <c r="Q472" s="16"/>
      <c r="R472" s="16"/>
      <c r="S472" s="145">
        <f t="shared" si="45"/>
        <v>1</v>
      </c>
      <c r="T472" s="145">
        <f t="shared" si="46"/>
        <v>1</v>
      </c>
      <c r="U472" s="10">
        <f t="shared" si="44"/>
        <v>1</v>
      </c>
      <c r="V472" s="10">
        <f t="shared" si="47"/>
        <v>1</v>
      </c>
      <c r="W472" s="10">
        <f t="shared" si="48"/>
        <v>3</v>
      </c>
    </row>
    <row r="473" spans="1:23">
      <c r="A473" s="149" t="str">
        <f t="shared" si="43"/>
        <v/>
      </c>
      <c r="B473" s="16"/>
      <c r="C473" s="16"/>
      <c r="D473" s="16"/>
      <c r="E473" s="16"/>
      <c r="F473" s="16"/>
      <c r="G473" s="16"/>
      <c r="H473" s="16"/>
      <c r="I473" s="16"/>
      <c r="J473" s="150" t="str">
        <f>IFERROR(IF(COUNTIF(E473:I473,E473)+COUNTIF(E473:I473,F473)+COUNTIF(E473:I473,G473)+COUNTIF(E473:I473,H473)+COUNTIF(E473:I473,I473)-COUNT(E473:I473)&lt;&gt;0,"學生班級重複",IF(COUNT(E473:I473)=1,VLOOKUP(E473,'附件一之1-開班數'!$A$6:$B$65,2,0),IF(COUNT(E473:I473)=2,VLOOKUP(E473,'附件一之1-開班數'!$A$6:$B$65,2,0)&amp;"、"&amp;VLOOKUP(F473,'附件一之1-開班數'!$A$6:$B$65,2,0),IF(COUNT(E473:I473)=3,VLOOKUP(E473,'附件一之1-開班數'!$A$6:$B$65,2,0)&amp;"、"&amp;VLOOKUP(F473,'附件一之1-開班數'!$A$6:$B$65,2,0)&amp;"、"&amp;VLOOKUP(G473,'附件一之1-開班數'!$A$6:$B$65,2,0),IF(COUNT(E473:I473)=4,VLOOKUP(E473,'附件一之1-開班數'!$A$6:$B$65,2,0)&amp;"、"&amp;VLOOKUP(F473,'附件一之1-開班數'!$A$6:$B$65,2,0)&amp;"、"&amp;VLOOKUP(G473,'附件一之1-開班數'!$A$6:$B$65,2,0)&amp;"、"&amp;VLOOKUP(H473,'附件一之1-開班數'!$A$6:$B$65,2,0),IF(COUNT(E473:I473)=5,VLOOKUP(E473,'附件一之1-開班數'!$A$6:$B$65,2,0)&amp;"、"&amp;VLOOKUP(F473,'附件一之1-開班數'!$A$6:$B$65,2,0)&amp;"、"&amp;VLOOKUP(G473,'附件一之1-開班數'!$A$6:$B$65,2,0)&amp;"、"&amp;VLOOKUP(H473,'附件一之1-開班數'!$A$6:$B$65,2,0)&amp;"、"&amp;VLOOKUP(I473,'附件一之1-開班數'!$A$6:$B$65,2,0),IF(D473="","","學生無班級"))))))),"有班級不存在,或跳格輸入")</f>
        <v/>
      </c>
      <c r="K473" s="16"/>
      <c r="L473" s="16"/>
      <c r="M473" s="16"/>
      <c r="N473" s="16"/>
      <c r="O473" s="16"/>
      <c r="P473" s="16"/>
      <c r="Q473" s="16"/>
      <c r="R473" s="16"/>
      <c r="S473" s="145">
        <f t="shared" si="45"/>
        <v>1</v>
      </c>
      <c r="T473" s="145">
        <f t="shared" si="46"/>
        <v>1</v>
      </c>
      <c r="U473" s="10">
        <f t="shared" si="44"/>
        <v>1</v>
      </c>
      <c r="V473" s="10">
        <f t="shared" si="47"/>
        <v>1</v>
      </c>
      <c r="W473" s="10">
        <f t="shared" si="48"/>
        <v>3</v>
      </c>
    </row>
    <row r="474" spans="1:23">
      <c r="A474" s="149" t="str">
        <f t="shared" si="43"/>
        <v/>
      </c>
      <c r="B474" s="16"/>
      <c r="C474" s="16"/>
      <c r="D474" s="16"/>
      <c r="E474" s="16"/>
      <c r="F474" s="16"/>
      <c r="G474" s="16"/>
      <c r="H474" s="16"/>
      <c r="I474" s="16"/>
      <c r="J474" s="150" t="str">
        <f>IFERROR(IF(COUNTIF(E474:I474,E474)+COUNTIF(E474:I474,F474)+COUNTIF(E474:I474,G474)+COUNTIF(E474:I474,H474)+COUNTIF(E474:I474,I474)-COUNT(E474:I474)&lt;&gt;0,"學生班級重複",IF(COUNT(E474:I474)=1,VLOOKUP(E474,'附件一之1-開班數'!$A$6:$B$65,2,0),IF(COUNT(E474:I474)=2,VLOOKUP(E474,'附件一之1-開班數'!$A$6:$B$65,2,0)&amp;"、"&amp;VLOOKUP(F474,'附件一之1-開班數'!$A$6:$B$65,2,0),IF(COUNT(E474:I474)=3,VLOOKUP(E474,'附件一之1-開班數'!$A$6:$B$65,2,0)&amp;"、"&amp;VLOOKUP(F474,'附件一之1-開班數'!$A$6:$B$65,2,0)&amp;"、"&amp;VLOOKUP(G474,'附件一之1-開班數'!$A$6:$B$65,2,0),IF(COUNT(E474:I474)=4,VLOOKUP(E474,'附件一之1-開班數'!$A$6:$B$65,2,0)&amp;"、"&amp;VLOOKUP(F474,'附件一之1-開班數'!$A$6:$B$65,2,0)&amp;"、"&amp;VLOOKUP(G474,'附件一之1-開班數'!$A$6:$B$65,2,0)&amp;"、"&amp;VLOOKUP(H474,'附件一之1-開班數'!$A$6:$B$65,2,0),IF(COUNT(E474:I474)=5,VLOOKUP(E474,'附件一之1-開班數'!$A$6:$B$65,2,0)&amp;"、"&amp;VLOOKUP(F474,'附件一之1-開班數'!$A$6:$B$65,2,0)&amp;"、"&amp;VLOOKUP(G474,'附件一之1-開班數'!$A$6:$B$65,2,0)&amp;"、"&amp;VLOOKUP(H474,'附件一之1-開班數'!$A$6:$B$65,2,0)&amp;"、"&amp;VLOOKUP(I474,'附件一之1-開班數'!$A$6:$B$65,2,0),IF(D474="","","學生無班級"))))))),"有班級不存在,或跳格輸入")</f>
        <v/>
      </c>
      <c r="K474" s="16"/>
      <c r="L474" s="16"/>
      <c r="M474" s="16"/>
      <c r="N474" s="16"/>
      <c r="O474" s="16"/>
      <c r="P474" s="16"/>
      <c r="Q474" s="16"/>
      <c r="R474" s="16"/>
      <c r="S474" s="145">
        <f t="shared" si="45"/>
        <v>1</v>
      </c>
      <c r="T474" s="145">
        <f t="shared" si="46"/>
        <v>1</v>
      </c>
      <c r="U474" s="10">
        <f t="shared" si="44"/>
        <v>1</v>
      </c>
      <c r="V474" s="10">
        <f t="shared" si="47"/>
        <v>1</v>
      </c>
      <c r="W474" s="10">
        <f t="shared" si="48"/>
        <v>3</v>
      </c>
    </row>
    <row r="475" spans="1:23">
      <c r="A475" s="149" t="str">
        <f t="shared" si="43"/>
        <v/>
      </c>
      <c r="B475" s="16"/>
      <c r="C475" s="16"/>
      <c r="D475" s="16"/>
      <c r="E475" s="16"/>
      <c r="F475" s="16"/>
      <c r="G475" s="16"/>
      <c r="H475" s="16"/>
      <c r="I475" s="16"/>
      <c r="J475" s="150" t="str">
        <f>IFERROR(IF(COUNTIF(E475:I475,E475)+COUNTIF(E475:I475,F475)+COUNTIF(E475:I475,G475)+COUNTIF(E475:I475,H475)+COUNTIF(E475:I475,I475)-COUNT(E475:I475)&lt;&gt;0,"學生班級重複",IF(COUNT(E475:I475)=1,VLOOKUP(E475,'附件一之1-開班數'!$A$6:$B$65,2,0),IF(COUNT(E475:I475)=2,VLOOKUP(E475,'附件一之1-開班數'!$A$6:$B$65,2,0)&amp;"、"&amp;VLOOKUP(F475,'附件一之1-開班數'!$A$6:$B$65,2,0),IF(COUNT(E475:I475)=3,VLOOKUP(E475,'附件一之1-開班數'!$A$6:$B$65,2,0)&amp;"、"&amp;VLOOKUP(F475,'附件一之1-開班數'!$A$6:$B$65,2,0)&amp;"、"&amp;VLOOKUP(G475,'附件一之1-開班數'!$A$6:$B$65,2,0),IF(COUNT(E475:I475)=4,VLOOKUP(E475,'附件一之1-開班數'!$A$6:$B$65,2,0)&amp;"、"&amp;VLOOKUP(F475,'附件一之1-開班數'!$A$6:$B$65,2,0)&amp;"、"&amp;VLOOKUP(G475,'附件一之1-開班數'!$A$6:$B$65,2,0)&amp;"、"&amp;VLOOKUP(H475,'附件一之1-開班數'!$A$6:$B$65,2,0),IF(COUNT(E475:I475)=5,VLOOKUP(E475,'附件一之1-開班數'!$A$6:$B$65,2,0)&amp;"、"&amp;VLOOKUP(F475,'附件一之1-開班數'!$A$6:$B$65,2,0)&amp;"、"&amp;VLOOKUP(G475,'附件一之1-開班數'!$A$6:$B$65,2,0)&amp;"、"&amp;VLOOKUP(H475,'附件一之1-開班數'!$A$6:$B$65,2,0)&amp;"、"&amp;VLOOKUP(I475,'附件一之1-開班數'!$A$6:$B$65,2,0),IF(D475="","","學生無班級"))))))),"有班級不存在,或跳格輸入")</f>
        <v/>
      </c>
      <c r="K475" s="16"/>
      <c r="L475" s="16"/>
      <c r="M475" s="16"/>
      <c r="N475" s="16"/>
      <c r="O475" s="16"/>
      <c r="P475" s="16"/>
      <c r="Q475" s="16"/>
      <c r="R475" s="16"/>
      <c r="S475" s="145">
        <f t="shared" si="45"/>
        <v>1</v>
      </c>
      <c r="T475" s="145">
        <f t="shared" si="46"/>
        <v>1</v>
      </c>
      <c r="U475" s="10">
        <f t="shared" si="44"/>
        <v>1</v>
      </c>
      <c r="V475" s="10">
        <f t="shared" si="47"/>
        <v>1</v>
      </c>
      <c r="W475" s="10">
        <f t="shared" si="48"/>
        <v>3</v>
      </c>
    </row>
    <row r="476" spans="1:23">
      <c r="A476" s="149" t="str">
        <f t="shared" si="43"/>
        <v/>
      </c>
      <c r="B476" s="16"/>
      <c r="C476" s="16"/>
      <c r="D476" s="16"/>
      <c r="E476" s="16"/>
      <c r="F476" s="16"/>
      <c r="G476" s="16"/>
      <c r="H476" s="16"/>
      <c r="I476" s="16"/>
      <c r="J476" s="150" t="str">
        <f>IFERROR(IF(COUNTIF(E476:I476,E476)+COUNTIF(E476:I476,F476)+COUNTIF(E476:I476,G476)+COUNTIF(E476:I476,H476)+COUNTIF(E476:I476,I476)-COUNT(E476:I476)&lt;&gt;0,"學生班級重複",IF(COUNT(E476:I476)=1,VLOOKUP(E476,'附件一之1-開班數'!$A$6:$B$65,2,0),IF(COUNT(E476:I476)=2,VLOOKUP(E476,'附件一之1-開班數'!$A$6:$B$65,2,0)&amp;"、"&amp;VLOOKUP(F476,'附件一之1-開班數'!$A$6:$B$65,2,0),IF(COUNT(E476:I476)=3,VLOOKUP(E476,'附件一之1-開班數'!$A$6:$B$65,2,0)&amp;"、"&amp;VLOOKUP(F476,'附件一之1-開班數'!$A$6:$B$65,2,0)&amp;"、"&amp;VLOOKUP(G476,'附件一之1-開班數'!$A$6:$B$65,2,0),IF(COUNT(E476:I476)=4,VLOOKUP(E476,'附件一之1-開班數'!$A$6:$B$65,2,0)&amp;"、"&amp;VLOOKUP(F476,'附件一之1-開班數'!$A$6:$B$65,2,0)&amp;"、"&amp;VLOOKUP(G476,'附件一之1-開班數'!$A$6:$B$65,2,0)&amp;"、"&amp;VLOOKUP(H476,'附件一之1-開班數'!$A$6:$B$65,2,0),IF(COUNT(E476:I476)=5,VLOOKUP(E476,'附件一之1-開班數'!$A$6:$B$65,2,0)&amp;"、"&amp;VLOOKUP(F476,'附件一之1-開班數'!$A$6:$B$65,2,0)&amp;"、"&amp;VLOOKUP(G476,'附件一之1-開班數'!$A$6:$B$65,2,0)&amp;"、"&amp;VLOOKUP(H476,'附件一之1-開班數'!$A$6:$B$65,2,0)&amp;"、"&amp;VLOOKUP(I476,'附件一之1-開班數'!$A$6:$B$65,2,0),IF(D476="","","學生無班級"))))))),"有班級不存在,或跳格輸入")</f>
        <v/>
      </c>
      <c r="K476" s="16"/>
      <c r="L476" s="16"/>
      <c r="M476" s="16"/>
      <c r="N476" s="16"/>
      <c r="O476" s="16"/>
      <c r="P476" s="16"/>
      <c r="Q476" s="16"/>
      <c r="R476" s="16"/>
      <c r="S476" s="145">
        <f t="shared" si="45"/>
        <v>1</v>
      </c>
      <c r="T476" s="145">
        <f t="shared" si="46"/>
        <v>1</v>
      </c>
      <c r="U476" s="10">
        <f t="shared" si="44"/>
        <v>1</v>
      </c>
      <c r="V476" s="10">
        <f t="shared" si="47"/>
        <v>1</v>
      </c>
      <c r="W476" s="10">
        <f t="shared" si="48"/>
        <v>3</v>
      </c>
    </row>
    <row r="477" spans="1:23">
      <c r="A477" s="149" t="str">
        <f t="shared" si="43"/>
        <v/>
      </c>
      <c r="B477" s="16"/>
      <c r="C477" s="16"/>
      <c r="D477" s="16"/>
      <c r="E477" s="16"/>
      <c r="F477" s="16"/>
      <c r="G477" s="16"/>
      <c r="H477" s="16"/>
      <c r="I477" s="16"/>
      <c r="J477" s="150" t="str">
        <f>IFERROR(IF(COUNTIF(E477:I477,E477)+COUNTIF(E477:I477,F477)+COUNTIF(E477:I477,G477)+COUNTIF(E477:I477,H477)+COUNTIF(E477:I477,I477)-COUNT(E477:I477)&lt;&gt;0,"學生班級重複",IF(COUNT(E477:I477)=1,VLOOKUP(E477,'附件一之1-開班數'!$A$6:$B$65,2,0),IF(COUNT(E477:I477)=2,VLOOKUP(E477,'附件一之1-開班數'!$A$6:$B$65,2,0)&amp;"、"&amp;VLOOKUP(F477,'附件一之1-開班數'!$A$6:$B$65,2,0),IF(COUNT(E477:I477)=3,VLOOKUP(E477,'附件一之1-開班數'!$A$6:$B$65,2,0)&amp;"、"&amp;VLOOKUP(F477,'附件一之1-開班數'!$A$6:$B$65,2,0)&amp;"、"&amp;VLOOKUP(G477,'附件一之1-開班數'!$A$6:$B$65,2,0),IF(COUNT(E477:I477)=4,VLOOKUP(E477,'附件一之1-開班數'!$A$6:$B$65,2,0)&amp;"、"&amp;VLOOKUP(F477,'附件一之1-開班數'!$A$6:$B$65,2,0)&amp;"、"&amp;VLOOKUP(G477,'附件一之1-開班數'!$A$6:$B$65,2,0)&amp;"、"&amp;VLOOKUP(H477,'附件一之1-開班數'!$A$6:$B$65,2,0),IF(COUNT(E477:I477)=5,VLOOKUP(E477,'附件一之1-開班數'!$A$6:$B$65,2,0)&amp;"、"&amp;VLOOKUP(F477,'附件一之1-開班數'!$A$6:$B$65,2,0)&amp;"、"&amp;VLOOKUP(G477,'附件一之1-開班數'!$A$6:$B$65,2,0)&amp;"、"&amp;VLOOKUP(H477,'附件一之1-開班數'!$A$6:$B$65,2,0)&amp;"、"&amp;VLOOKUP(I477,'附件一之1-開班數'!$A$6:$B$65,2,0),IF(D477="","","學生無班級"))))))),"有班級不存在,或跳格輸入")</f>
        <v/>
      </c>
      <c r="K477" s="16"/>
      <c r="L477" s="16"/>
      <c r="M477" s="16"/>
      <c r="N477" s="16"/>
      <c r="O477" s="16"/>
      <c r="P477" s="16"/>
      <c r="Q477" s="16"/>
      <c r="R477" s="16"/>
      <c r="S477" s="145">
        <f t="shared" si="45"/>
        <v>1</v>
      </c>
      <c r="T477" s="145">
        <f t="shared" si="46"/>
        <v>1</v>
      </c>
      <c r="U477" s="10">
        <f t="shared" si="44"/>
        <v>1</v>
      </c>
      <c r="V477" s="10">
        <f t="shared" si="47"/>
        <v>1</v>
      </c>
      <c r="W477" s="10">
        <f t="shared" si="48"/>
        <v>3</v>
      </c>
    </row>
    <row r="478" spans="1:23">
      <c r="A478" s="149" t="str">
        <f t="shared" si="43"/>
        <v/>
      </c>
      <c r="B478" s="16"/>
      <c r="C478" s="16"/>
      <c r="D478" s="16"/>
      <c r="E478" s="16"/>
      <c r="F478" s="16"/>
      <c r="G478" s="16"/>
      <c r="H478" s="16"/>
      <c r="I478" s="16"/>
      <c r="J478" s="150" t="str">
        <f>IFERROR(IF(COUNTIF(E478:I478,E478)+COUNTIF(E478:I478,F478)+COUNTIF(E478:I478,G478)+COUNTIF(E478:I478,H478)+COUNTIF(E478:I478,I478)-COUNT(E478:I478)&lt;&gt;0,"學生班級重複",IF(COUNT(E478:I478)=1,VLOOKUP(E478,'附件一之1-開班數'!$A$6:$B$65,2,0),IF(COUNT(E478:I478)=2,VLOOKUP(E478,'附件一之1-開班數'!$A$6:$B$65,2,0)&amp;"、"&amp;VLOOKUP(F478,'附件一之1-開班數'!$A$6:$B$65,2,0),IF(COUNT(E478:I478)=3,VLOOKUP(E478,'附件一之1-開班數'!$A$6:$B$65,2,0)&amp;"、"&amp;VLOOKUP(F478,'附件一之1-開班數'!$A$6:$B$65,2,0)&amp;"、"&amp;VLOOKUP(G478,'附件一之1-開班數'!$A$6:$B$65,2,0),IF(COUNT(E478:I478)=4,VLOOKUP(E478,'附件一之1-開班數'!$A$6:$B$65,2,0)&amp;"、"&amp;VLOOKUP(F478,'附件一之1-開班數'!$A$6:$B$65,2,0)&amp;"、"&amp;VLOOKUP(G478,'附件一之1-開班數'!$A$6:$B$65,2,0)&amp;"、"&amp;VLOOKUP(H478,'附件一之1-開班數'!$A$6:$B$65,2,0),IF(COUNT(E478:I478)=5,VLOOKUP(E478,'附件一之1-開班數'!$A$6:$B$65,2,0)&amp;"、"&amp;VLOOKUP(F478,'附件一之1-開班數'!$A$6:$B$65,2,0)&amp;"、"&amp;VLOOKUP(G478,'附件一之1-開班數'!$A$6:$B$65,2,0)&amp;"、"&amp;VLOOKUP(H478,'附件一之1-開班數'!$A$6:$B$65,2,0)&amp;"、"&amp;VLOOKUP(I478,'附件一之1-開班數'!$A$6:$B$65,2,0),IF(D478="","","學生無班級"))))))),"有班級不存在,或跳格輸入")</f>
        <v/>
      </c>
      <c r="K478" s="16"/>
      <c r="L478" s="16"/>
      <c r="M478" s="16"/>
      <c r="N478" s="16"/>
      <c r="O478" s="16"/>
      <c r="P478" s="16"/>
      <c r="Q478" s="16"/>
      <c r="R478" s="16"/>
      <c r="S478" s="145">
        <f t="shared" si="45"/>
        <v>1</v>
      </c>
      <c r="T478" s="145">
        <f t="shared" si="46"/>
        <v>1</v>
      </c>
      <c r="U478" s="10">
        <f t="shared" si="44"/>
        <v>1</v>
      </c>
      <c r="V478" s="10">
        <f t="shared" si="47"/>
        <v>1</v>
      </c>
      <c r="W478" s="10">
        <f t="shared" si="48"/>
        <v>3</v>
      </c>
    </row>
    <row r="479" spans="1:23">
      <c r="A479" s="149" t="str">
        <f t="shared" si="43"/>
        <v/>
      </c>
      <c r="B479" s="16"/>
      <c r="C479" s="16"/>
      <c r="D479" s="16"/>
      <c r="E479" s="16"/>
      <c r="F479" s="16"/>
      <c r="G479" s="16"/>
      <c r="H479" s="16"/>
      <c r="I479" s="16"/>
      <c r="J479" s="150" t="str">
        <f>IFERROR(IF(COUNTIF(E479:I479,E479)+COUNTIF(E479:I479,F479)+COUNTIF(E479:I479,G479)+COUNTIF(E479:I479,H479)+COUNTIF(E479:I479,I479)-COUNT(E479:I479)&lt;&gt;0,"學生班級重複",IF(COUNT(E479:I479)=1,VLOOKUP(E479,'附件一之1-開班數'!$A$6:$B$65,2,0),IF(COUNT(E479:I479)=2,VLOOKUP(E479,'附件一之1-開班數'!$A$6:$B$65,2,0)&amp;"、"&amp;VLOOKUP(F479,'附件一之1-開班數'!$A$6:$B$65,2,0),IF(COUNT(E479:I479)=3,VLOOKUP(E479,'附件一之1-開班數'!$A$6:$B$65,2,0)&amp;"、"&amp;VLOOKUP(F479,'附件一之1-開班數'!$A$6:$B$65,2,0)&amp;"、"&amp;VLOOKUP(G479,'附件一之1-開班數'!$A$6:$B$65,2,0),IF(COUNT(E479:I479)=4,VLOOKUP(E479,'附件一之1-開班數'!$A$6:$B$65,2,0)&amp;"、"&amp;VLOOKUP(F479,'附件一之1-開班數'!$A$6:$B$65,2,0)&amp;"、"&amp;VLOOKUP(G479,'附件一之1-開班數'!$A$6:$B$65,2,0)&amp;"、"&amp;VLOOKUP(H479,'附件一之1-開班數'!$A$6:$B$65,2,0),IF(COUNT(E479:I479)=5,VLOOKUP(E479,'附件一之1-開班數'!$A$6:$B$65,2,0)&amp;"、"&amp;VLOOKUP(F479,'附件一之1-開班數'!$A$6:$B$65,2,0)&amp;"、"&amp;VLOOKUP(G479,'附件一之1-開班數'!$A$6:$B$65,2,0)&amp;"、"&amp;VLOOKUP(H479,'附件一之1-開班數'!$A$6:$B$65,2,0)&amp;"、"&amp;VLOOKUP(I479,'附件一之1-開班數'!$A$6:$B$65,2,0),IF(D479="","","學生無班級"))))))),"有班級不存在,或跳格輸入")</f>
        <v/>
      </c>
      <c r="K479" s="16"/>
      <c r="L479" s="16"/>
      <c r="M479" s="16"/>
      <c r="N479" s="16"/>
      <c r="O479" s="16"/>
      <c r="P479" s="16"/>
      <c r="Q479" s="16"/>
      <c r="R479" s="16"/>
      <c r="S479" s="145">
        <f t="shared" si="45"/>
        <v>1</v>
      </c>
      <c r="T479" s="145">
        <f t="shared" si="46"/>
        <v>1</v>
      </c>
      <c r="U479" s="10">
        <f t="shared" si="44"/>
        <v>1</v>
      </c>
      <c r="V479" s="10">
        <f t="shared" si="47"/>
        <v>1</v>
      </c>
      <c r="W479" s="10">
        <f t="shared" si="48"/>
        <v>3</v>
      </c>
    </row>
    <row r="480" spans="1:23">
      <c r="A480" s="149" t="str">
        <f t="shared" si="43"/>
        <v/>
      </c>
      <c r="B480" s="16"/>
      <c r="C480" s="16"/>
      <c r="D480" s="16"/>
      <c r="E480" s="16"/>
      <c r="F480" s="16"/>
      <c r="G480" s="16"/>
      <c r="H480" s="16"/>
      <c r="I480" s="16"/>
      <c r="J480" s="150" t="str">
        <f>IFERROR(IF(COUNTIF(E480:I480,E480)+COUNTIF(E480:I480,F480)+COUNTIF(E480:I480,G480)+COUNTIF(E480:I480,H480)+COUNTIF(E480:I480,I480)-COUNT(E480:I480)&lt;&gt;0,"學生班級重複",IF(COUNT(E480:I480)=1,VLOOKUP(E480,'附件一之1-開班數'!$A$6:$B$65,2,0),IF(COUNT(E480:I480)=2,VLOOKUP(E480,'附件一之1-開班數'!$A$6:$B$65,2,0)&amp;"、"&amp;VLOOKUP(F480,'附件一之1-開班數'!$A$6:$B$65,2,0),IF(COUNT(E480:I480)=3,VLOOKUP(E480,'附件一之1-開班數'!$A$6:$B$65,2,0)&amp;"、"&amp;VLOOKUP(F480,'附件一之1-開班數'!$A$6:$B$65,2,0)&amp;"、"&amp;VLOOKUP(G480,'附件一之1-開班數'!$A$6:$B$65,2,0),IF(COUNT(E480:I480)=4,VLOOKUP(E480,'附件一之1-開班數'!$A$6:$B$65,2,0)&amp;"、"&amp;VLOOKUP(F480,'附件一之1-開班數'!$A$6:$B$65,2,0)&amp;"、"&amp;VLOOKUP(G480,'附件一之1-開班數'!$A$6:$B$65,2,0)&amp;"、"&amp;VLOOKUP(H480,'附件一之1-開班數'!$A$6:$B$65,2,0),IF(COUNT(E480:I480)=5,VLOOKUP(E480,'附件一之1-開班數'!$A$6:$B$65,2,0)&amp;"、"&amp;VLOOKUP(F480,'附件一之1-開班數'!$A$6:$B$65,2,0)&amp;"、"&amp;VLOOKUP(G480,'附件一之1-開班數'!$A$6:$B$65,2,0)&amp;"、"&amp;VLOOKUP(H480,'附件一之1-開班數'!$A$6:$B$65,2,0)&amp;"、"&amp;VLOOKUP(I480,'附件一之1-開班數'!$A$6:$B$65,2,0),IF(D480="","","學生無班級"))))))),"有班級不存在,或跳格輸入")</f>
        <v/>
      </c>
      <c r="K480" s="16"/>
      <c r="L480" s="16"/>
      <c r="M480" s="16"/>
      <c r="N480" s="16"/>
      <c r="O480" s="16"/>
      <c r="P480" s="16"/>
      <c r="Q480" s="16"/>
      <c r="R480" s="16"/>
      <c r="S480" s="145">
        <f t="shared" si="45"/>
        <v>1</v>
      </c>
      <c r="T480" s="145">
        <f t="shared" si="46"/>
        <v>1</v>
      </c>
      <c r="U480" s="10">
        <f t="shared" si="44"/>
        <v>1</v>
      </c>
      <c r="V480" s="10">
        <f t="shared" si="47"/>
        <v>1</v>
      </c>
      <c r="W480" s="10">
        <f t="shared" si="48"/>
        <v>3</v>
      </c>
    </row>
    <row r="481" spans="1:23">
      <c r="A481" s="149" t="str">
        <f t="shared" si="43"/>
        <v/>
      </c>
      <c r="B481" s="16"/>
      <c r="C481" s="16"/>
      <c r="D481" s="16"/>
      <c r="E481" s="16"/>
      <c r="F481" s="16"/>
      <c r="G481" s="16"/>
      <c r="H481" s="16"/>
      <c r="I481" s="16"/>
      <c r="J481" s="150" t="str">
        <f>IFERROR(IF(COUNTIF(E481:I481,E481)+COUNTIF(E481:I481,F481)+COUNTIF(E481:I481,G481)+COUNTIF(E481:I481,H481)+COUNTIF(E481:I481,I481)-COUNT(E481:I481)&lt;&gt;0,"學生班級重複",IF(COUNT(E481:I481)=1,VLOOKUP(E481,'附件一之1-開班數'!$A$6:$B$65,2,0),IF(COUNT(E481:I481)=2,VLOOKUP(E481,'附件一之1-開班數'!$A$6:$B$65,2,0)&amp;"、"&amp;VLOOKUP(F481,'附件一之1-開班數'!$A$6:$B$65,2,0),IF(COUNT(E481:I481)=3,VLOOKUP(E481,'附件一之1-開班數'!$A$6:$B$65,2,0)&amp;"、"&amp;VLOOKUP(F481,'附件一之1-開班數'!$A$6:$B$65,2,0)&amp;"、"&amp;VLOOKUP(G481,'附件一之1-開班數'!$A$6:$B$65,2,0),IF(COUNT(E481:I481)=4,VLOOKUP(E481,'附件一之1-開班數'!$A$6:$B$65,2,0)&amp;"、"&amp;VLOOKUP(F481,'附件一之1-開班數'!$A$6:$B$65,2,0)&amp;"、"&amp;VLOOKUP(G481,'附件一之1-開班數'!$A$6:$B$65,2,0)&amp;"、"&amp;VLOOKUP(H481,'附件一之1-開班數'!$A$6:$B$65,2,0),IF(COUNT(E481:I481)=5,VLOOKUP(E481,'附件一之1-開班數'!$A$6:$B$65,2,0)&amp;"、"&amp;VLOOKUP(F481,'附件一之1-開班數'!$A$6:$B$65,2,0)&amp;"、"&amp;VLOOKUP(G481,'附件一之1-開班數'!$A$6:$B$65,2,0)&amp;"、"&amp;VLOOKUP(H481,'附件一之1-開班數'!$A$6:$B$65,2,0)&amp;"、"&amp;VLOOKUP(I481,'附件一之1-開班數'!$A$6:$B$65,2,0),IF(D481="","","學生無班級"))))))),"有班級不存在,或跳格輸入")</f>
        <v/>
      </c>
      <c r="K481" s="16"/>
      <c r="L481" s="16"/>
      <c r="M481" s="16"/>
      <c r="N481" s="16"/>
      <c r="O481" s="16"/>
      <c r="P481" s="16"/>
      <c r="Q481" s="16"/>
      <c r="R481" s="16"/>
      <c r="S481" s="145">
        <f t="shared" si="45"/>
        <v>1</v>
      </c>
      <c r="T481" s="145">
        <f t="shared" si="46"/>
        <v>1</v>
      </c>
      <c r="U481" s="10">
        <f t="shared" si="44"/>
        <v>1</v>
      </c>
      <c r="V481" s="10">
        <f t="shared" si="47"/>
        <v>1</v>
      </c>
      <c r="W481" s="10">
        <f t="shared" si="48"/>
        <v>3</v>
      </c>
    </row>
    <row r="482" spans="1:23">
      <c r="A482" s="149" t="str">
        <f t="shared" si="43"/>
        <v/>
      </c>
      <c r="B482" s="16"/>
      <c r="C482" s="16"/>
      <c r="D482" s="16"/>
      <c r="E482" s="16"/>
      <c r="F482" s="16"/>
      <c r="G482" s="16"/>
      <c r="H482" s="16"/>
      <c r="I482" s="16"/>
      <c r="J482" s="150" t="str">
        <f>IFERROR(IF(COUNTIF(E482:I482,E482)+COUNTIF(E482:I482,F482)+COUNTIF(E482:I482,G482)+COUNTIF(E482:I482,H482)+COUNTIF(E482:I482,I482)-COUNT(E482:I482)&lt;&gt;0,"學生班級重複",IF(COUNT(E482:I482)=1,VLOOKUP(E482,'附件一之1-開班數'!$A$6:$B$65,2,0),IF(COUNT(E482:I482)=2,VLOOKUP(E482,'附件一之1-開班數'!$A$6:$B$65,2,0)&amp;"、"&amp;VLOOKUP(F482,'附件一之1-開班數'!$A$6:$B$65,2,0),IF(COUNT(E482:I482)=3,VLOOKUP(E482,'附件一之1-開班數'!$A$6:$B$65,2,0)&amp;"、"&amp;VLOOKUP(F482,'附件一之1-開班數'!$A$6:$B$65,2,0)&amp;"、"&amp;VLOOKUP(G482,'附件一之1-開班數'!$A$6:$B$65,2,0),IF(COUNT(E482:I482)=4,VLOOKUP(E482,'附件一之1-開班數'!$A$6:$B$65,2,0)&amp;"、"&amp;VLOOKUP(F482,'附件一之1-開班數'!$A$6:$B$65,2,0)&amp;"、"&amp;VLOOKUP(G482,'附件一之1-開班數'!$A$6:$B$65,2,0)&amp;"、"&amp;VLOOKUP(H482,'附件一之1-開班數'!$A$6:$B$65,2,0),IF(COUNT(E482:I482)=5,VLOOKUP(E482,'附件一之1-開班數'!$A$6:$B$65,2,0)&amp;"、"&amp;VLOOKUP(F482,'附件一之1-開班數'!$A$6:$B$65,2,0)&amp;"、"&amp;VLOOKUP(G482,'附件一之1-開班數'!$A$6:$B$65,2,0)&amp;"、"&amp;VLOOKUP(H482,'附件一之1-開班數'!$A$6:$B$65,2,0)&amp;"、"&amp;VLOOKUP(I482,'附件一之1-開班數'!$A$6:$B$65,2,0),IF(D482="","","學生無班級"))))))),"有班級不存在,或跳格輸入")</f>
        <v/>
      </c>
      <c r="K482" s="16"/>
      <c r="L482" s="16"/>
      <c r="M482" s="16"/>
      <c r="N482" s="16"/>
      <c r="O482" s="16"/>
      <c r="P482" s="16"/>
      <c r="Q482" s="16"/>
      <c r="R482" s="16"/>
      <c r="S482" s="145">
        <f t="shared" si="45"/>
        <v>1</v>
      </c>
      <c r="T482" s="145">
        <f t="shared" si="46"/>
        <v>1</v>
      </c>
      <c r="U482" s="10">
        <f t="shared" si="44"/>
        <v>1</v>
      </c>
      <c r="V482" s="10">
        <f t="shared" si="47"/>
        <v>1</v>
      </c>
      <c r="W482" s="10">
        <f t="shared" si="48"/>
        <v>3</v>
      </c>
    </row>
    <row r="483" spans="1:23">
      <c r="A483" s="149" t="str">
        <f t="shared" si="43"/>
        <v/>
      </c>
      <c r="B483" s="16"/>
      <c r="C483" s="16"/>
      <c r="D483" s="16"/>
      <c r="E483" s="16"/>
      <c r="F483" s="16"/>
      <c r="G483" s="16"/>
      <c r="H483" s="16"/>
      <c r="I483" s="16"/>
      <c r="J483" s="150" t="str">
        <f>IFERROR(IF(COUNTIF(E483:I483,E483)+COUNTIF(E483:I483,F483)+COUNTIF(E483:I483,G483)+COUNTIF(E483:I483,H483)+COUNTIF(E483:I483,I483)-COUNT(E483:I483)&lt;&gt;0,"學生班級重複",IF(COUNT(E483:I483)=1,VLOOKUP(E483,'附件一之1-開班數'!$A$6:$B$65,2,0),IF(COUNT(E483:I483)=2,VLOOKUP(E483,'附件一之1-開班數'!$A$6:$B$65,2,0)&amp;"、"&amp;VLOOKUP(F483,'附件一之1-開班數'!$A$6:$B$65,2,0),IF(COUNT(E483:I483)=3,VLOOKUP(E483,'附件一之1-開班數'!$A$6:$B$65,2,0)&amp;"、"&amp;VLOOKUP(F483,'附件一之1-開班數'!$A$6:$B$65,2,0)&amp;"、"&amp;VLOOKUP(G483,'附件一之1-開班數'!$A$6:$B$65,2,0),IF(COUNT(E483:I483)=4,VLOOKUP(E483,'附件一之1-開班數'!$A$6:$B$65,2,0)&amp;"、"&amp;VLOOKUP(F483,'附件一之1-開班數'!$A$6:$B$65,2,0)&amp;"、"&amp;VLOOKUP(G483,'附件一之1-開班數'!$A$6:$B$65,2,0)&amp;"、"&amp;VLOOKUP(H483,'附件一之1-開班數'!$A$6:$B$65,2,0),IF(COUNT(E483:I483)=5,VLOOKUP(E483,'附件一之1-開班數'!$A$6:$B$65,2,0)&amp;"、"&amp;VLOOKUP(F483,'附件一之1-開班數'!$A$6:$B$65,2,0)&amp;"、"&amp;VLOOKUP(G483,'附件一之1-開班數'!$A$6:$B$65,2,0)&amp;"、"&amp;VLOOKUP(H483,'附件一之1-開班數'!$A$6:$B$65,2,0)&amp;"、"&amp;VLOOKUP(I483,'附件一之1-開班數'!$A$6:$B$65,2,0),IF(D483="","","學生無班級"))))))),"有班級不存在,或跳格輸入")</f>
        <v/>
      </c>
      <c r="K483" s="16"/>
      <c r="L483" s="16"/>
      <c r="M483" s="16"/>
      <c r="N483" s="16"/>
      <c r="O483" s="16"/>
      <c r="P483" s="16"/>
      <c r="Q483" s="16"/>
      <c r="R483" s="16"/>
      <c r="S483" s="145">
        <f t="shared" si="45"/>
        <v>1</v>
      </c>
      <c r="T483" s="145">
        <f t="shared" si="46"/>
        <v>1</v>
      </c>
      <c r="U483" s="10">
        <f t="shared" si="44"/>
        <v>1</v>
      </c>
      <c r="V483" s="10">
        <f t="shared" si="47"/>
        <v>1</v>
      </c>
      <c r="W483" s="10">
        <f t="shared" si="48"/>
        <v>3</v>
      </c>
    </row>
    <row r="484" spans="1:23">
      <c r="A484" s="149" t="str">
        <f t="shared" si="43"/>
        <v/>
      </c>
      <c r="B484" s="16"/>
      <c r="C484" s="16"/>
      <c r="D484" s="16"/>
      <c r="E484" s="16"/>
      <c r="F484" s="16"/>
      <c r="G484" s="16"/>
      <c r="H484" s="16"/>
      <c r="I484" s="16"/>
      <c r="J484" s="150" t="str">
        <f>IFERROR(IF(COUNTIF(E484:I484,E484)+COUNTIF(E484:I484,F484)+COUNTIF(E484:I484,G484)+COUNTIF(E484:I484,H484)+COUNTIF(E484:I484,I484)-COUNT(E484:I484)&lt;&gt;0,"學生班級重複",IF(COUNT(E484:I484)=1,VLOOKUP(E484,'附件一之1-開班數'!$A$6:$B$65,2,0),IF(COUNT(E484:I484)=2,VLOOKUP(E484,'附件一之1-開班數'!$A$6:$B$65,2,0)&amp;"、"&amp;VLOOKUP(F484,'附件一之1-開班數'!$A$6:$B$65,2,0),IF(COUNT(E484:I484)=3,VLOOKUP(E484,'附件一之1-開班數'!$A$6:$B$65,2,0)&amp;"、"&amp;VLOOKUP(F484,'附件一之1-開班數'!$A$6:$B$65,2,0)&amp;"、"&amp;VLOOKUP(G484,'附件一之1-開班數'!$A$6:$B$65,2,0),IF(COUNT(E484:I484)=4,VLOOKUP(E484,'附件一之1-開班數'!$A$6:$B$65,2,0)&amp;"、"&amp;VLOOKUP(F484,'附件一之1-開班數'!$A$6:$B$65,2,0)&amp;"、"&amp;VLOOKUP(G484,'附件一之1-開班數'!$A$6:$B$65,2,0)&amp;"、"&amp;VLOOKUP(H484,'附件一之1-開班數'!$A$6:$B$65,2,0),IF(COUNT(E484:I484)=5,VLOOKUP(E484,'附件一之1-開班數'!$A$6:$B$65,2,0)&amp;"、"&amp;VLOOKUP(F484,'附件一之1-開班數'!$A$6:$B$65,2,0)&amp;"、"&amp;VLOOKUP(G484,'附件一之1-開班數'!$A$6:$B$65,2,0)&amp;"、"&amp;VLOOKUP(H484,'附件一之1-開班數'!$A$6:$B$65,2,0)&amp;"、"&amp;VLOOKUP(I484,'附件一之1-開班數'!$A$6:$B$65,2,0),IF(D484="","","學生無班級"))))))),"有班級不存在,或跳格輸入")</f>
        <v/>
      </c>
      <c r="K484" s="16"/>
      <c r="L484" s="16"/>
      <c r="M484" s="16"/>
      <c r="N484" s="16"/>
      <c r="O484" s="16"/>
      <c r="P484" s="16"/>
      <c r="Q484" s="16"/>
      <c r="R484" s="16"/>
      <c r="S484" s="145">
        <f t="shared" si="45"/>
        <v>1</v>
      </c>
      <c r="T484" s="145">
        <f t="shared" si="46"/>
        <v>1</v>
      </c>
      <c r="U484" s="10">
        <f t="shared" si="44"/>
        <v>1</v>
      </c>
      <c r="V484" s="10">
        <f t="shared" si="47"/>
        <v>1</v>
      </c>
      <c r="W484" s="10">
        <f t="shared" si="48"/>
        <v>3</v>
      </c>
    </row>
    <row r="485" spans="1:23">
      <c r="A485" s="149" t="str">
        <f t="shared" si="43"/>
        <v/>
      </c>
      <c r="B485" s="16"/>
      <c r="C485" s="16"/>
      <c r="D485" s="16"/>
      <c r="E485" s="16"/>
      <c r="F485" s="16"/>
      <c r="G485" s="16"/>
      <c r="H485" s="16"/>
      <c r="I485" s="16"/>
      <c r="J485" s="150" t="str">
        <f>IFERROR(IF(COUNTIF(E485:I485,E485)+COUNTIF(E485:I485,F485)+COUNTIF(E485:I485,G485)+COUNTIF(E485:I485,H485)+COUNTIF(E485:I485,I485)-COUNT(E485:I485)&lt;&gt;0,"學生班級重複",IF(COUNT(E485:I485)=1,VLOOKUP(E485,'附件一之1-開班數'!$A$6:$B$65,2,0),IF(COUNT(E485:I485)=2,VLOOKUP(E485,'附件一之1-開班數'!$A$6:$B$65,2,0)&amp;"、"&amp;VLOOKUP(F485,'附件一之1-開班數'!$A$6:$B$65,2,0),IF(COUNT(E485:I485)=3,VLOOKUP(E485,'附件一之1-開班數'!$A$6:$B$65,2,0)&amp;"、"&amp;VLOOKUP(F485,'附件一之1-開班數'!$A$6:$B$65,2,0)&amp;"、"&amp;VLOOKUP(G485,'附件一之1-開班數'!$A$6:$B$65,2,0),IF(COUNT(E485:I485)=4,VLOOKUP(E485,'附件一之1-開班數'!$A$6:$B$65,2,0)&amp;"、"&amp;VLOOKUP(F485,'附件一之1-開班數'!$A$6:$B$65,2,0)&amp;"、"&amp;VLOOKUP(G485,'附件一之1-開班數'!$A$6:$B$65,2,0)&amp;"、"&amp;VLOOKUP(H485,'附件一之1-開班數'!$A$6:$B$65,2,0),IF(COUNT(E485:I485)=5,VLOOKUP(E485,'附件一之1-開班數'!$A$6:$B$65,2,0)&amp;"、"&amp;VLOOKUP(F485,'附件一之1-開班數'!$A$6:$B$65,2,0)&amp;"、"&amp;VLOOKUP(G485,'附件一之1-開班數'!$A$6:$B$65,2,0)&amp;"、"&amp;VLOOKUP(H485,'附件一之1-開班數'!$A$6:$B$65,2,0)&amp;"、"&amp;VLOOKUP(I485,'附件一之1-開班數'!$A$6:$B$65,2,0),IF(D485="","","學生無班級"))))))),"有班級不存在,或跳格輸入")</f>
        <v/>
      </c>
      <c r="K485" s="16"/>
      <c r="L485" s="16"/>
      <c r="M485" s="16"/>
      <c r="N485" s="16"/>
      <c r="O485" s="16"/>
      <c r="P485" s="16"/>
      <c r="Q485" s="16"/>
      <c r="R485" s="16"/>
      <c r="S485" s="145">
        <f t="shared" si="45"/>
        <v>1</v>
      </c>
      <c r="T485" s="145">
        <f t="shared" si="46"/>
        <v>1</v>
      </c>
      <c r="U485" s="10">
        <f t="shared" si="44"/>
        <v>1</v>
      </c>
      <c r="V485" s="10">
        <f t="shared" si="47"/>
        <v>1</v>
      </c>
      <c r="W485" s="10">
        <f t="shared" si="48"/>
        <v>3</v>
      </c>
    </row>
    <row r="486" spans="1:23">
      <c r="A486" s="149" t="str">
        <f t="shared" si="43"/>
        <v/>
      </c>
      <c r="B486" s="16"/>
      <c r="C486" s="16"/>
      <c r="D486" s="16"/>
      <c r="E486" s="16"/>
      <c r="F486" s="16"/>
      <c r="G486" s="16"/>
      <c r="H486" s="16"/>
      <c r="I486" s="16"/>
      <c r="J486" s="150" t="str">
        <f>IFERROR(IF(COUNTIF(E486:I486,E486)+COUNTIF(E486:I486,F486)+COUNTIF(E486:I486,G486)+COUNTIF(E486:I486,H486)+COUNTIF(E486:I486,I486)-COUNT(E486:I486)&lt;&gt;0,"學生班級重複",IF(COUNT(E486:I486)=1,VLOOKUP(E486,'附件一之1-開班數'!$A$6:$B$65,2,0),IF(COUNT(E486:I486)=2,VLOOKUP(E486,'附件一之1-開班數'!$A$6:$B$65,2,0)&amp;"、"&amp;VLOOKUP(F486,'附件一之1-開班數'!$A$6:$B$65,2,0),IF(COUNT(E486:I486)=3,VLOOKUP(E486,'附件一之1-開班數'!$A$6:$B$65,2,0)&amp;"、"&amp;VLOOKUP(F486,'附件一之1-開班數'!$A$6:$B$65,2,0)&amp;"、"&amp;VLOOKUP(G486,'附件一之1-開班數'!$A$6:$B$65,2,0),IF(COUNT(E486:I486)=4,VLOOKUP(E486,'附件一之1-開班數'!$A$6:$B$65,2,0)&amp;"、"&amp;VLOOKUP(F486,'附件一之1-開班數'!$A$6:$B$65,2,0)&amp;"、"&amp;VLOOKUP(G486,'附件一之1-開班數'!$A$6:$B$65,2,0)&amp;"、"&amp;VLOOKUP(H486,'附件一之1-開班數'!$A$6:$B$65,2,0),IF(COUNT(E486:I486)=5,VLOOKUP(E486,'附件一之1-開班數'!$A$6:$B$65,2,0)&amp;"、"&amp;VLOOKUP(F486,'附件一之1-開班數'!$A$6:$B$65,2,0)&amp;"、"&amp;VLOOKUP(G486,'附件一之1-開班數'!$A$6:$B$65,2,0)&amp;"、"&amp;VLOOKUP(H486,'附件一之1-開班數'!$A$6:$B$65,2,0)&amp;"、"&amp;VLOOKUP(I486,'附件一之1-開班數'!$A$6:$B$65,2,0),IF(D486="","","學生無班級"))))))),"有班級不存在,或跳格輸入")</f>
        <v/>
      </c>
      <c r="K486" s="16"/>
      <c r="L486" s="16"/>
      <c r="M486" s="16"/>
      <c r="N486" s="16"/>
      <c r="O486" s="16"/>
      <c r="P486" s="16"/>
      <c r="Q486" s="16"/>
      <c r="R486" s="16"/>
      <c r="S486" s="145">
        <f t="shared" si="45"/>
        <v>1</v>
      </c>
      <c r="T486" s="145">
        <f t="shared" si="46"/>
        <v>1</v>
      </c>
      <c r="U486" s="10">
        <f t="shared" si="44"/>
        <v>1</v>
      </c>
      <c r="V486" s="10">
        <f t="shared" si="47"/>
        <v>1</v>
      </c>
      <c r="W486" s="10">
        <f t="shared" si="48"/>
        <v>3</v>
      </c>
    </row>
    <row r="487" spans="1:23">
      <c r="A487" s="149" t="str">
        <f t="shared" si="43"/>
        <v/>
      </c>
      <c r="B487" s="16"/>
      <c r="C487" s="16"/>
      <c r="D487" s="16"/>
      <c r="E487" s="16"/>
      <c r="F487" s="16"/>
      <c r="G487" s="16"/>
      <c r="H487" s="16"/>
      <c r="I487" s="16"/>
      <c r="J487" s="150" t="str">
        <f>IFERROR(IF(COUNTIF(E487:I487,E487)+COUNTIF(E487:I487,F487)+COUNTIF(E487:I487,G487)+COUNTIF(E487:I487,H487)+COUNTIF(E487:I487,I487)-COUNT(E487:I487)&lt;&gt;0,"學生班級重複",IF(COUNT(E487:I487)=1,VLOOKUP(E487,'附件一之1-開班數'!$A$6:$B$65,2,0),IF(COUNT(E487:I487)=2,VLOOKUP(E487,'附件一之1-開班數'!$A$6:$B$65,2,0)&amp;"、"&amp;VLOOKUP(F487,'附件一之1-開班數'!$A$6:$B$65,2,0),IF(COUNT(E487:I487)=3,VLOOKUP(E487,'附件一之1-開班數'!$A$6:$B$65,2,0)&amp;"、"&amp;VLOOKUP(F487,'附件一之1-開班數'!$A$6:$B$65,2,0)&amp;"、"&amp;VLOOKUP(G487,'附件一之1-開班數'!$A$6:$B$65,2,0),IF(COUNT(E487:I487)=4,VLOOKUP(E487,'附件一之1-開班數'!$A$6:$B$65,2,0)&amp;"、"&amp;VLOOKUP(F487,'附件一之1-開班數'!$A$6:$B$65,2,0)&amp;"、"&amp;VLOOKUP(G487,'附件一之1-開班數'!$A$6:$B$65,2,0)&amp;"、"&amp;VLOOKUP(H487,'附件一之1-開班數'!$A$6:$B$65,2,0),IF(COUNT(E487:I487)=5,VLOOKUP(E487,'附件一之1-開班數'!$A$6:$B$65,2,0)&amp;"、"&amp;VLOOKUP(F487,'附件一之1-開班數'!$A$6:$B$65,2,0)&amp;"、"&amp;VLOOKUP(G487,'附件一之1-開班數'!$A$6:$B$65,2,0)&amp;"、"&amp;VLOOKUP(H487,'附件一之1-開班數'!$A$6:$B$65,2,0)&amp;"、"&amp;VLOOKUP(I487,'附件一之1-開班數'!$A$6:$B$65,2,0),IF(D487="","","學生無班級"))))))),"有班級不存在,或跳格輸入")</f>
        <v/>
      </c>
      <c r="K487" s="16"/>
      <c r="L487" s="16"/>
      <c r="M487" s="16"/>
      <c r="N487" s="16"/>
      <c r="O487" s="16"/>
      <c r="P487" s="16"/>
      <c r="Q487" s="16"/>
      <c r="R487" s="16"/>
      <c r="S487" s="145">
        <f t="shared" si="45"/>
        <v>1</v>
      </c>
      <c r="T487" s="145">
        <f t="shared" si="46"/>
        <v>1</v>
      </c>
      <c r="U487" s="10">
        <f t="shared" si="44"/>
        <v>1</v>
      </c>
      <c r="V487" s="10">
        <f t="shared" si="47"/>
        <v>1</v>
      </c>
      <c r="W487" s="10">
        <f t="shared" si="48"/>
        <v>3</v>
      </c>
    </row>
    <row r="488" spans="1:23">
      <c r="A488" s="149" t="str">
        <f t="shared" si="43"/>
        <v/>
      </c>
      <c r="B488" s="16"/>
      <c r="C488" s="16"/>
      <c r="D488" s="16"/>
      <c r="E488" s="16"/>
      <c r="F488" s="16"/>
      <c r="G488" s="16"/>
      <c r="H488" s="16"/>
      <c r="I488" s="16"/>
      <c r="J488" s="150" t="str">
        <f>IFERROR(IF(COUNTIF(E488:I488,E488)+COUNTIF(E488:I488,F488)+COUNTIF(E488:I488,G488)+COUNTIF(E488:I488,H488)+COUNTIF(E488:I488,I488)-COUNT(E488:I488)&lt;&gt;0,"學生班級重複",IF(COUNT(E488:I488)=1,VLOOKUP(E488,'附件一之1-開班數'!$A$6:$B$65,2,0),IF(COUNT(E488:I488)=2,VLOOKUP(E488,'附件一之1-開班數'!$A$6:$B$65,2,0)&amp;"、"&amp;VLOOKUP(F488,'附件一之1-開班數'!$A$6:$B$65,2,0),IF(COUNT(E488:I488)=3,VLOOKUP(E488,'附件一之1-開班數'!$A$6:$B$65,2,0)&amp;"、"&amp;VLOOKUP(F488,'附件一之1-開班數'!$A$6:$B$65,2,0)&amp;"、"&amp;VLOOKUP(G488,'附件一之1-開班數'!$A$6:$B$65,2,0),IF(COUNT(E488:I488)=4,VLOOKUP(E488,'附件一之1-開班數'!$A$6:$B$65,2,0)&amp;"、"&amp;VLOOKUP(F488,'附件一之1-開班數'!$A$6:$B$65,2,0)&amp;"、"&amp;VLOOKUP(G488,'附件一之1-開班數'!$A$6:$B$65,2,0)&amp;"、"&amp;VLOOKUP(H488,'附件一之1-開班數'!$A$6:$B$65,2,0),IF(COUNT(E488:I488)=5,VLOOKUP(E488,'附件一之1-開班數'!$A$6:$B$65,2,0)&amp;"、"&amp;VLOOKUP(F488,'附件一之1-開班數'!$A$6:$B$65,2,0)&amp;"、"&amp;VLOOKUP(G488,'附件一之1-開班數'!$A$6:$B$65,2,0)&amp;"、"&amp;VLOOKUP(H488,'附件一之1-開班數'!$A$6:$B$65,2,0)&amp;"、"&amp;VLOOKUP(I488,'附件一之1-開班數'!$A$6:$B$65,2,0),IF(D488="","","學生無班級"))))))),"有班級不存在,或跳格輸入")</f>
        <v/>
      </c>
      <c r="K488" s="16"/>
      <c r="L488" s="16"/>
      <c r="M488" s="16"/>
      <c r="N488" s="16"/>
      <c r="O488" s="16"/>
      <c r="P488" s="16"/>
      <c r="Q488" s="16"/>
      <c r="R488" s="16"/>
      <c r="S488" s="145">
        <f t="shared" si="45"/>
        <v>1</v>
      </c>
      <c r="T488" s="145">
        <f t="shared" si="46"/>
        <v>1</v>
      </c>
      <c r="U488" s="10">
        <f t="shared" si="44"/>
        <v>1</v>
      </c>
      <c r="V488" s="10">
        <f t="shared" si="47"/>
        <v>1</v>
      </c>
      <c r="W488" s="10">
        <f t="shared" si="48"/>
        <v>3</v>
      </c>
    </row>
    <row r="489" spans="1:23">
      <c r="A489" s="149" t="str">
        <f t="shared" si="43"/>
        <v/>
      </c>
      <c r="B489" s="16"/>
      <c r="C489" s="16"/>
      <c r="D489" s="16"/>
      <c r="E489" s="16"/>
      <c r="F489" s="16"/>
      <c r="G489" s="16"/>
      <c r="H489" s="16"/>
      <c r="I489" s="16"/>
      <c r="J489" s="150" t="str">
        <f>IFERROR(IF(COUNTIF(E489:I489,E489)+COUNTIF(E489:I489,F489)+COUNTIF(E489:I489,G489)+COUNTIF(E489:I489,H489)+COUNTIF(E489:I489,I489)-COUNT(E489:I489)&lt;&gt;0,"學生班級重複",IF(COUNT(E489:I489)=1,VLOOKUP(E489,'附件一之1-開班數'!$A$6:$B$65,2,0),IF(COUNT(E489:I489)=2,VLOOKUP(E489,'附件一之1-開班數'!$A$6:$B$65,2,0)&amp;"、"&amp;VLOOKUP(F489,'附件一之1-開班數'!$A$6:$B$65,2,0),IF(COUNT(E489:I489)=3,VLOOKUP(E489,'附件一之1-開班數'!$A$6:$B$65,2,0)&amp;"、"&amp;VLOOKUP(F489,'附件一之1-開班數'!$A$6:$B$65,2,0)&amp;"、"&amp;VLOOKUP(G489,'附件一之1-開班數'!$A$6:$B$65,2,0),IF(COUNT(E489:I489)=4,VLOOKUP(E489,'附件一之1-開班數'!$A$6:$B$65,2,0)&amp;"、"&amp;VLOOKUP(F489,'附件一之1-開班數'!$A$6:$B$65,2,0)&amp;"、"&amp;VLOOKUP(G489,'附件一之1-開班數'!$A$6:$B$65,2,0)&amp;"、"&amp;VLOOKUP(H489,'附件一之1-開班數'!$A$6:$B$65,2,0),IF(COUNT(E489:I489)=5,VLOOKUP(E489,'附件一之1-開班數'!$A$6:$B$65,2,0)&amp;"、"&amp;VLOOKUP(F489,'附件一之1-開班數'!$A$6:$B$65,2,0)&amp;"、"&amp;VLOOKUP(G489,'附件一之1-開班數'!$A$6:$B$65,2,0)&amp;"、"&amp;VLOOKUP(H489,'附件一之1-開班數'!$A$6:$B$65,2,0)&amp;"、"&amp;VLOOKUP(I489,'附件一之1-開班數'!$A$6:$B$65,2,0),IF(D489="","","學生無班級"))))))),"有班級不存在,或跳格輸入")</f>
        <v/>
      </c>
      <c r="K489" s="16"/>
      <c r="L489" s="16"/>
      <c r="M489" s="16"/>
      <c r="N489" s="16"/>
      <c r="O489" s="16"/>
      <c r="P489" s="16"/>
      <c r="Q489" s="16"/>
      <c r="R489" s="16"/>
      <c r="S489" s="145">
        <f t="shared" si="45"/>
        <v>1</v>
      </c>
      <c r="T489" s="145">
        <f t="shared" si="46"/>
        <v>1</v>
      </c>
      <c r="U489" s="10">
        <f t="shared" si="44"/>
        <v>1</v>
      </c>
      <c r="V489" s="10">
        <f t="shared" si="47"/>
        <v>1</v>
      </c>
      <c r="W489" s="10">
        <f t="shared" si="48"/>
        <v>3</v>
      </c>
    </row>
    <row r="490" spans="1:23">
      <c r="A490" s="149" t="str">
        <f t="shared" si="43"/>
        <v/>
      </c>
      <c r="B490" s="16"/>
      <c r="C490" s="16"/>
      <c r="D490" s="16"/>
      <c r="E490" s="16"/>
      <c r="F490" s="16"/>
      <c r="G490" s="16"/>
      <c r="H490" s="16"/>
      <c r="I490" s="16"/>
      <c r="J490" s="150" t="str">
        <f>IFERROR(IF(COUNTIF(E490:I490,E490)+COUNTIF(E490:I490,F490)+COUNTIF(E490:I490,G490)+COUNTIF(E490:I490,H490)+COUNTIF(E490:I490,I490)-COUNT(E490:I490)&lt;&gt;0,"學生班級重複",IF(COUNT(E490:I490)=1,VLOOKUP(E490,'附件一之1-開班數'!$A$6:$B$65,2,0),IF(COUNT(E490:I490)=2,VLOOKUP(E490,'附件一之1-開班數'!$A$6:$B$65,2,0)&amp;"、"&amp;VLOOKUP(F490,'附件一之1-開班數'!$A$6:$B$65,2,0),IF(COUNT(E490:I490)=3,VLOOKUP(E490,'附件一之1-開班數'!$A$6:$B$65,2,0)&amp;"、"&amp;VLOOKUP(F490,'附件一之1-開班數'!$A$6:$B$65,2,0)&amp;"、"&amp;VLOOKUP(G490,'附件一之1-開班數'!$A$6:$B$65,2,0),IF(COUNT(E490:I490)=4,VLOOKUP(E490,'附件一之1-開班數'!$A$6:$B$65,2,0)&amp;"、"&amp;VLOOKUP(F490,'附件一之1-開班數'!$A$6:$B$65,2,0)&amp;"、"&amp;VLOOKUP(G490,'附件一之1-開班數'!$A$6:$B$65,2,0)&amp;"、"&amp;VLOOKUP(H490,'附件一之1-開班數'!$A$6:$B$65,2,0),IF(COUNT(E490:I490)=5,VLOOKUP(E490,'附件一之1-開班數'!$A$6:$B$65,2,0)&amp;"、"&amp;VLOOKUP(F490,'附件一之1-開班數'!$A$6:$B$65,2,0)&amp;"、"&amp;VLOOKUP(G490,'附件一之1-開班數'!$A$6:$B$65,2,0)&amp;"、"&amp;VLOOKUP(H490,'附件一之1-開班數'!$A$6:$B$65,2,0)&amp;"、"&amp;VLOOKUP(I490,'附件一之1-開班數'!$A$6:$B$65,2,0),IF(D490="","","學生無班級"))))))),"有班級不存在,或跳格輸入")</f>
        <v/>
      </c>
      <c r="K490" s="16"/>
      <c r="L490" s="16"/>
      <c r="M490" s="16"/>
      <c r="N490" s="16"/>
      <c r="O490" s="16"/>
      <c r="P490" s="16"/>
      <c r="Q490" s="16"/>
      <c r="R490" s="16"/>
      <c r="S490" s="145">
        <f t="shared" si="45"/>
        <v>1</v>
      </c>
      <c r="T490" s="145">
        <f t="shared" si="46"/>
        <v>1</v>
      </c>
      <c r="U490" s="10">
        <f t="shared" si="44"/>
        <v>1</v>
      </c>
      <c r="V490" s="10">
        <f t="shared" si="47"/>
        <v>1</v>
      </c>
      <c r="W490" s="10">
        <f t="shared" si="48"/>
        <v>3</v>
      </c>
    </row>
    <row r="491" spans="1:23">
      <c r="A491" s="149" t="str">
        <f t="shared" si="43"/>
        <v/>
      </c>
      <c r="B491" s="16"/>
      <c r="C491" s="16"/>
      <c r="D491" s="16"/>
      <c r="E491" s="16"/>
      <c r="F491" s="16"/>
      <c r="G491" s="16"/>
      <c r="H491" s="16"/>
      <c r="I491" s="16"/>
      <c r="J491" s="150" t="str">
        <f>IFERROR(IF(COUNTIF(E491:I491,E491)+COUNTIF(E491:I491,F491)+COUNTIF(E491:I491,G491)+COUNTIF(E491:I491,H491)+COUNTIF(E491:I491,I491)-COUNT(E491:I491)&lt;&gt;0,"學生班級重複",IF(COUNT(E491:I491)=1,VLOOKUP(E491,'附件一之1-開班數'!$A$6:$B$65,2,0),IF(COUNT(E491:I491)=2,VLOOKUP(E491,'附件一之1-開班數'!$A$6:$B$65,2,0)&amp;"、"&amp;VLOOKUP(F491,'附件一之1-開班數'!$A$6:$B$65,2,0),IF(COUNT(E491:I491)=3,VLOOKUP(E491,'附件一之1-開班數'!$A$6:$B$65,2,0)&amp;"、"&amp;VLOOKUP(F491,'附件一之1-開班數'!$A$6:$B$65,2,0)&amp;"、"&amp;VLOOKUP(G491,'附件一之1-開班數'!$A$6:$B$65,2,0),IF(COUNT(E491:I491)=4,VLOOKUP(E491,'附件一之1-開班數'!$A$6:$B$65,2,0)&amp;"、"&amp;VLOOKUP(F491,'附件一之1-開班數'!$A$6:$B$65,2,0)&amp;"、"&amp;VLOOKUP(G491,'附件一之1-開班數'!$A$6:$B$65,2,0)&amp;"、"&amp;VLOOKUP(H491,'附件一之1-開班數'!$A$6:$B$65,2,0),IF(COUNT(E491:I491)=5,VLOOKUP(E491,'附件一之1-開班數'!$A$6:$B$65,2,0)&amp;"、"&amp;VLOOKUP(F491,'附件一之1-開班數'!$A$6:$B$65,2,0)&amp;"、"&amp;VLOOKUP(G491,'附件一之1-開班數'!$A$6:$B$65,2,0)&amp;"、"&amp;VLOOKUP(H491,'附件一之1-開班數'!$A$6:$B$65,2,0)&amp;"、"&amp;VLOOKUP(I491,'附件一之1-開班數'!$A$6:$B$65,2,0),IF(D491="","","學生無班級"))))))),"有班級不存在,或跳格輸入")</f>
        <v/>
      </c>
      <c r="K491" s="16"/>
      <c r="L491" s="16"/>
      <c r="M491" s="16"/>
      <c r="N491" s="16"/>
      <c r="O491" s="16"/>
      <c r="P491" s="16"/>
      <c r="Q491" s="16"/>
      <c r="R491" s="16"/>
      <c r="S491" s="145">
        <f t="shared" si="45"/>
        <v>1</v>
      </c>
      <c r="T491" s="145">
        <f t="shared" si="46"/>
        <v>1</v>
      </c>
      <c r="U491" s="10">
        <f t="shared" si="44"/>
        <v>1</v>
      </c>
      <c r="V491" s="10">
        <f t="shared" si="47"/>
        <v>1</v>
      </c>
      <c r="W491" s="10">
        <f t="shared" si="48"/>
        <v>3</v>
      </c>
    </row>
    <row r="492" spans="1:23">
      <c r="A492" s="149" t="str">
        <f t="shared" si="43"/>
        <v/>
      </c>
      <c r="B492" s="16"/>
      <c r="C492" s="16"/>
      <c r="D492" s="16"/>
      <c r="E492" s="16"/>
      <c r="F492" s="16"/>
      <c r="G492" s="16"/>
      <c r="H492" s="16"/>
      <c r="I492" s="16"/>
      <c r="J492" s="150" t="str">
        <f>IFERROR(IF(COUNTIF(E492:I492,E492)+COUNTIF(E492:I492,F492)+COUNTIF(E492:I492,G492)+COUNTIF(E492:I492,H492)+COUNTIF(E492:I492,I492)-COUNT(E492:I492)&lt;&gt;0,"學生班級重複",IF(COUNT(E492:I492)=1,VLOOKUP(E492,'附件一之1-開班數'!$A$6:$B$65,2,0),IF(COUNT(E492:I492)=2,VLOOKUP(E492,'附件一之1-開班數'!$A$6:$B$65,2,0)&amp;"、"&amp;VLOOKUP(F492,'附件一之1-開班數'!$A$6:$B$65,2,0),IF(COUNT(E492:I492)=3,VLOOKUP(E492,'附件一之1-開班數'!$A$6:$B$65,2,0)&amp;"、"&amp;VLOOKUP(F492,'附件一之1-開班數'!$A$6:$B$65,2,0)&amp;"、"&amp;VLOOKUP(G492,'附件一之1-開班數'!$A$6:$B$65,2,0),IF(COUNT(E492:I492)=4,VLOOKUP(E492,'附件一之1-開班數'!$A$6:$B$65,2,0)&amp;"、"&amp;VLOOKUP(F492,'附件一之1-開班數'!$A$6:$B$65,2,0)&amp;"、"&amp;VLOOKUP(G492,'附件一之1-開班數'!$A$6:$B$65,2,0)&amp;"、"&amp;VLOOKUP(H492,'附件一之1-開班數'!$A$6:$B$65,2,0),IF(COUNT(E492:I492)=5,VLOOKUP(E492,'附件一之1-開班數'!$A$6:$B$65,2,0)&amp;"、"&amp;VLOOKUP(F492,'附件一之1-開班數'!$A$6:$B$65,2,0)&amp;"、"&amp;VLOOKUP(G492,'附件一之1-開班數'!$A$6:$B$65,2,0)&amp;"、"&amp;VLOOKUP(H492,'附件一之1-開班數'!$A$6:$B$65,2,0)&amp;"、"&amp;VLOOKUP(I492,'附件一之1-開班數'!$A$6:$B$65,2,0),IF(D492="","","學生無班級"))))))),"有班級不存在,或跳格輸入")</f>
        <v/>
      </c>
      <c r="K492" s="16"/>
      <c r="L492" s="16"/>
      <c r="M492" s="16"/>
      <c r="N492" s="16"/>
      <c r="O492" s="16"/>
      <c r="P492" s="16"/>
      <c r="Q492" s="16"/>
      <c r="R492" s="16"/>
      <c r="S492" s="145">
        <f t="shared" si="45"/>
        <v>1</v>
      </c>
      <c r="T492" s="145">
        <f t="shared" si="46"/>
        <v>1</v>
      </c>
      <c r="U492" s="10">
        <f t="shared" si="44"/>
        <v>1</v>
      </c>
      <c r="V492" s="10">
        <f t="shared" si="47"/>
        <v>1</v>
      </c>
      <c r="W492" s="10">
        <f t="shared" si="48"/>
        <v>3</v>
      </c>
    </row>
    <row r="493" spans="1:23">
      <c r="A493" s="149" t="str">
        <f t="shared" si="43"/>
        <v/>
      </c>
      <c r="B493" s="16"/>
      <c r="C493" s="16"/>
      <c r="D493" s="16"/>
      <c r="E493" s="16"/>
      <c r="F493" s="16"/>
      <c r="G493" s="16"/>
      <c r="H493" s="16"/>
      <c r="I493" s="16"/>
      <c r="J493" s="150" t="str">
        <f>IFERROR(IF(COUNTIF(E493:I493,E493)+COUNTIF(E493:I493,F493)+COUNTIF(E493:I493,G493)+COUNTIF(E493:I493,H493)+COUNTIF(E493:I493,I493)-COUNT(E493:I493)&lt;&gt;0,"學生班級重複",IF(COUNT(E493:I493)=1,VLOOKUP(E493,'附件一之1-開班數'!$A$6:$B$65,2,0),IF(COUNT(E493:I493)=2,VLOOKUP(E493,'附件一之1-開班數'!$A$6:$B$65,2,0)&amp;"、"&amp;VLOOKUP(F493,'附件一之1-開班數'!$A$6:$B$65,2,0),IF(COUNT(E493:I493)=3,VLOOKUP(E493,'附件一之1-開班數'!$A$6:$B$65,2,0)&amp;"、"&amp;VLOOKUP(F493,'附件一之1-開班數'!$A$6:$B$65,2,0)&amp;"、"&amp;VLOOKUP(G493,'附件一之1-開班數'!$A$6:$B$65,2,0),IF(COUNT(E493:I493)=4,VLOOKUP(E493,'附件一之1-開班數'!$A$6:$B$65,2,0)&amp;"、"&amp;VLOOKUP(F493,'附件一之1-開班數'!$A$6:$B$65,2,0)&amp;"、"&amp;VLOOKUP(G493,'附件一之1-開班數'!$A$6:$B$65,2,0)&amp;"、"&amp;VLOOKUP(H493,'附件一之1-開班數'!$A$6:$B$65,2,0),IF(COUNT(E493:I493)=5,VLOOKUP(E493,'附件一之1-開班數'!$A$6:$B$65,2,0)&amp;"、"&amp;VLOOKUP(F493,'附件一之1-開班數'!$A$6:$B$65,2,0)&amp;"、"&amp;VLOOKUP(G493,'附件一之1-開班數'!$A$6:$B$65,2,0)&amp;"、"&amp;VLOOKUP(H493,'附件一之1-開班數'!$A$6:$B$65,2,0)&amp;"、"&amp;VLOOKUP(I493,'附件一之1-開班數'!$A$6:$B$65,2,0),IF(D493="","","學生無班級"))))))),"有班級不存在,或跳格輸入")</f>
        <v/>
      </c>
      <c r="K493" s="16"/>
      <c r="L493" s="16"/>
      <c r="M493" s="16"/>
      <c r="N493" s="16"/>
      <c r="O493" s="16"/>
      <c r="P493" s="16"/>
      <c r="Q493" s="16"/>
      <c r="R493" s="16"/>
      <c r="S493" s="145">
        <f t="shared" si="45"/>
        <v>1</v>
      </c>
      <c r="T493" s="145">
        <f t="shared" si="46"/>
        <v>1</v>
      </c>
      <c r="U493" s="10">
        <f t="shared" si="44"/>
        <v>1</v>
      </c>
      <c r="V493" s="10">
        <f t="shared" si="47"/>
        <v>1</v>
      </c>
      <c r="W493" s="10">
        <f t="shared" si="48"/>
        <v>3</v>
      </c>
    </row>
    <row r="494" spans="1:23">
      <c r="A494" s="149" t="str">
        <f t="shared" si="43"/>
        <v/>
      </c>
      <c r="B494" s="16"/>
      <c r="C494" s="16"/>
      <c r="D494" s="16"/>
      <c r="E494" s="16"/>
      <c r="F494" s="16"/>
      <c r="G494" s="16"/>
      <c r="H494" s="16"/>
      <c r="I494" s="16"/>
      <c r="J494" s="150" t="str">
        <f>IFERROR(IF(COUNTIF(E494:I494,E494)+COUNTIF(E494:I494,F494)+COUNTIF(E494:I494,G494)+COUNTIF(E494:I494,H494)+COUNTIF(E494:I494,I494)-COUNT(E494:I494)&lt;&gt;0,"學生班級重複",IF(COUNT(E494:I494)=1,VLOOKUP(E494,'附件一之1-開班數'!$A$6:$B$65,2,0),IF(COUNT(E494:I494)=2,VLOOKUP(E494,'附件一之1-開班數'!$A$6:$B$65,2,0)&amp;"、"&amp;VLOOKUP(F494,'附件一之1-開班數'!$A$6:$B$65,2,0),IF(COUNT(E494:I494)=3,VLOOKUP(E494,'附件一之1-開班數'!$A$6:$B$65,2,0)&amp;"、"&amp;VLOOKUP(F494,'附件一之1-開班數'!$A$6:$B$65,2,0)&amp;"、"&amp;VLOOKUP(G494,'附件一之1-開班數'!$A$6:$B$65,2,0),IF(COUNT(E494:I494)=4,VLOOKUP(E494,'附件一之1-開班數'!$A$6:$B$65,2,0)&amp;"、"&amp;VLOOKUP(F494,'附件一之1-開班數'!$A$6:$B$65,2,0)&amp;"、"&amp;VLOOKUP(G494,'附件一之1-開班數'!$A$6:$B$65,2,0)&amp;"、"&amp;VLOOKUP(H494,'附件一之1-開班數'!$A$6:$B$65,2,0),IF(COUNT(E494:I494)=5,VLOOKUP(E494,'附件一之1-開班數'!$A$6:$B$65,2,0)&amp;"、"&amp;VLOOKUP(F494,'附件一之1-開班數'!$A$6:$B$65,2,0)&amp;"、"&amp;VLOOKUP(G494,'附件一之1-開班數'!$A$6:$B$65,2,0)&amp;"、"&amp;VLOOKUP(H494,'附件一之1-開班數'!$A$6:$B$65,2,0)&amp;"、"&amp;VLOOKUP(I494,'附件一之1-開班數'!$A$6:$B$65,2,0),IF(D494="","","學生無班級"))))))),"有班級不存在,或跳格輸入")</f>
        <v/>
      </c>
      <c r="K494" s="16"/>
      <c r="L494" s="16"/>
      <c r="M494" s="16"/>
      <c r="N494" s="16"/>
      <c r="O494" s="16"/>
      <c r="P494" s="16"/>
      <c r="Q494" s="16"/>
      <c r="R494" s="16"/>
      <c r="S494" s="145">
        <f t="shared" si="45"/>
        <v>1</v>
      </c>
      <c r="T494" s="145">
        <f t="shared" si="46"/>
        <v>1</v>
      </c>
      <c r="U494" s="10">
        <f t="shared" si="44"/>
        <v>1</v>
      </c>
      <c r="V494" s="10">
        <f t="shared" si="47"/>
        <v>1</v>
      </c>
      <c r="W494" s="10">
        <f t="shared" si="48"/>
        <v>3</v>
      </c>
    </row>
    <row r="495" spans="1:23">
      <c r="A495" s="149" t="str">
        <f t="shared" si="43"/>
        <v/>
      </c>
      <c r="B495" s="16"/>
      <c r="C495" s="16"/>
      <c r="D495" s="16"/>
      <c r="E495" s="16"/>
      <c r="F495" s="16"/>
      <c r="G495" s="16"/>
      <c r="H495" s="16"/>
      <c r="I495" s="16"/>
      <c r="J495" s="150" t="str">
        <f>IFERROR(IF(COUNTIF(E495:I495,E495)+COUNTIF(E495:I495,F495)+COUNTIF(E495:I495,G495)+COUNTIF(E495:I495,H495)+COUNTIF(E495:I495,I495)-COUNT(E495:I495)&lt;&gt;0,"學生班級重複",IF(COUNT(E495:I495)=1,VLOOKUP(E495,'附件一之1-開班數'!$A$6:$B$65,2,0),IF(COUNT(E495:I495)=2,VLOOKUP(E495,'附件一之1-開班數'!$A$6:$B$65,2,0)&amp;"、"&amp;VLOOKUP(F495,'附件一之1-開班數'!$A$6:$B$65,2,0),IF(COUNT(E495:I495)=3,VLOOKUP(E495,'附件一之1-開班數'!$A$6:$B$65,2,0)&amp;"、"&amp;VLOOKUP(F495,'附件一之1-開班數'!$A$6:$B$65,2,0)&amp;"、"&amp;VLOOKUP(G495,'附件一之1-開班數'!$A$6:$B$65,2,0),IF(COUNT(E495:I495)=4,VLOOKUP(E495,'附件一之1-開班數'!$A$6:$B$65,2,0)&amp;"、"&amp;VLOOKUP(F495,'附件一之1-開班數'!$A$6:$B$65,2,0)&amp;"、"&amp;VLOOKUP(G495,'附件一之1-開班數'!$A$6:$B$65,2,0)&amp;"、"&amp;VLOOKUP(H495,'附件一之1-開班數'!$A$6:$B$65,2,0),IF(COUNT(E495:I495)=5,VLOOKUP(E495,'附件一之1-開班數'!$A$6:$B$65,2,0)&amp;"、"&amp;VLOOKUP(F495,'附件一之1-開班數'!$A$6:$B$65,2,0)&amp;"、"&amp;VLOOKUP(G495,'附件一之1-開班數'!$A$6:$B$65,2,0)&amp;"、"&amp;VLOOKUP(H495,'附件一之1-開班數'!$A$6:$B$65,2,0)&amp;"、"&amp;VLOOKUP(I495,'附件一之1-開班數'!$A$6:$B$65,2,0),IF(D495="","","學生無班級"))))))),"有班級不存在,或跳格輸入")</f>
        <v/>
      </c>
      <c r="K495" s="16"/>
      <c r="L495" s="16"/>
      <c r="M495" s="16"/>
      <c r="N495" s="16"/>
      <c r="O495" s="16"/>
      <c r="P495" s="16"/>
      <c r="Q495" s="16"/>
      <c r="R495" s="16"/>
      <c r="S495" s="145">
        <f t="shared" si="45"/>
        <v>1</v>
      </c>
      <c r="T495" s="145">
        <f t="shared" si="46"/>
        <v>1</v>
      </c>
      <c r="U495" s="10">
        <f t="shared" si="44"/>
        <v>1</v>
      </c>
      <c r="V495" s="10">
        <f t="shared" si="47"/>
        <v>1</v>
      </c>
      <c r="W495" s="10">
        <f t="shared" si="48"/>
        <v>3</v>
      </c>
    </row>
    <row r="496" spans="1:23">
      <c r="A496" s="149" t="str">
        <f t="shared" si="43"/>
        <v/>
      </c>
      <c r="B496" s="16"/>
      <c r="C496" s="16"/>
      <c r="D496" s="16"/>
      <c r="E496" s="16"/>
      <c r="F496" s="16"/>
      <c r="G496" s="16"/>
      <c r="H496" s="16"/>
      <c r="I496" s="16"/>
      <c r="J496" s="150" t="str">
        <f>IFERROR(IF(COUNTIF(E496:I496,E496)+COUNTIF(E496:I496,F496)+COUNTIF(E496:I496,G496)+COUNTIF(E496:I496,H496)+COUNTIF(E496:I496,I496)-COUNT(E496:I496)&lt;&gt;0,"學生班級重複",IF(COUNT(E496:I496)=1,VLOOKUP(E496,'附件一之1-開班數'!$A$6:$B$65,2,0),IF(COUNT(E496:I496)=2,VLOOKUP(E496,'附件一之1-開班數'!$A$6:$B$65,2,0)&amp;"、"&amp;VLOOKUP(F496,'附件一之1-開班數'!$A$6:$B$65,2,0),IF(COUNT(E496:I496)=3,VLOOKUP(E496,'附件一之1-開班數'!$A$6:$B$65,2,0)&amp;"、"&amp;VLOOKUP(F496,'附件一之1-開班數'!$A$6:$B$65,2,0)&amp;"、"&amp;VLOOKUP(G496,'附件一之1-開班數'!$A$6:$B$65,2,0),IF(COUNT(E496:I496)=4,VLOOKUP(E496,'附件一之1-開班數'!$A$6:$B$65,2,0)&amp;"、"&amp;VLOOKUP(F496,'附件一之1-開班數'!$A$6:$B$65,2,0)&amp;"、"&amp;VLOOKUP(G496,'附件一之1-開班數'!$A$6:$B$65,2,0)&amp;"、"&amp;VLOOKUP(H496,'附件一之1-開班數'!$A$6:$B$65,2,0),IF(COUNT(E496:I496)=5,VLOOKUP(E496,'附件一之1-開班數'!$A$6:$B$65,2,0)&amp;"、"&amp;VLOOKUP(F496,'附件一之1-開班數'!$A$6:$B$65,2,0)&amp;"、"&amp;VLOOKUP(G496,'附件一之1-開班數'!$A$6:$B$65,2,0)&amp;"、"&amp;VLOOKUP(H496,'附件一之1-開班數'!$A$6:$B$65,2,0)&amp;"、"&amp;VLOOKUP(I496,'附件一之1-開班數'!$A$6:$B$65,2,0),IF(D496="","","學生無班級"))))))),"有班級不存在,或跳格輸入")</f>
        <v/>
      </c>
      <c r="K496" s="16"/>
      <c r="L496" s="16"/>
      <c r="M496" s="16"/>
      <c r="N496" s="16"/>
      <c r="O496" s="16"/>
      <c r="P496" s="16"/>
      <c r="Q496" s="16"/>
      <c r="R496" s="16"/>
      <c r="S496" s="145">
        <f t="shared" si="45"/>
        <v>1</v>
      </c>
      <c r="T496" s="145">
        <f t="shared" si="46"/>
        <v>1</v>
      </c>
      <c r="U496" s="10">
        <f t="shared" si="44"/>
        <v>1</v>
      </c>
      <c r="V496" s="10">
        <f t="shared" si="47"/>
        <v>1</v>
      </c>
      <c r="W496" s="10">
        <f t="shared" si="48"/>
        <v>3</v>
      </c>
    </row>
    <row r="497" spans="1:23">
      <c r="A497" s="149" t="str">
        <f t="shared" si="43"/>
        <v/>
      </c>
      <c r="B497" s="16"/>
      <c r="C497" s="16"/>
      <c r="D497" s="16"/>
      <c r="E497" s="16"/>
      <c r="F497" s="16"/>
      <c r="G497" s="16"/>
      <c r="H497" s="16"/>
      <c r="I497" s="16"/>
      <c r="J497" s="150" t="str">
        <f>IFERROR(IF(COUNTIF(E497:I497,E497)+COUNTIF(E497:I497,F497)+COUNTIF(E497:I497,G497)+COUNTIF(E497:I497,H497)+COUNTIF(E497:I497,I497)-COUNT(E497:I497)&lt;&gt;0,"學生班級重複",IF(COUNT(E497:I497)=1,VLOOKUP(E497,'附件一之1-開班數'!$A$6:$B$65,2,0),IF(COUNT(E497:I497)=2,VLOOKUP(E497,'附件一之1-開班數'!$A$6:$B$65,2,0)&amp;"、"&amp;VLOOKUP(F497,'附件一之1-開班數'!$A$6:$B$65,2,0),IF(COUNT(E497:I497)=3,VLOOKUP(E497,'附件一之1-開班數'!$A$6:$B$65,2,0)&amp;"、"&amp;VLOOKUP(F497,'附件一之1-開班數'!$A$6:$B$65,2,0)&amp;"、"&amp;VLOOKUP(G497,'附件一之1-開班數'!$A$6:$B$65,2,0),IF(COUNT(E497:I497)=4,VLOOKUP(E497,'附件一之1-開班數'!$A$6:$B$65,2,0)&amp;"、"&amp;VLOOKUP(F497,'附件一之1-開班數'!$A$6:$B$65,2,0)&amp;"、"&amp;VLOOKUP(G497,'附件一之1-開班數'!$A$6:$B$65,2,0)&amp;"、"&amp;VLOOKUP(H497,'附件一之1-開班數'!$A$6:$B$65,2,0),IF(COUNT(E497:I497)=5,VLOOKUP(E497,'附件一之1-開班數'!$A$6:$B$65,2,0)&amp;"、"&amp;VLOOKUP(F497,'附件一之1-開班數'!$A$6:$B$65,2,0)&amp;"、"&amp;VLOOKUP(G497,'附件一之1-開班數'!$A$6:$B$65,2,0)&amp;"、"&amp;VLOOKUP(H497,'附件一之1-開班數'!$A$6:$B$65,2,0)&amp;"、"&amp;VLOOKUP(I497,'附件一之1-開班數'!$A$6:$B$65,2,0),IF(D497="","","學生無班級"))))))),"有班級不存在,或跳格輸入")</f>
        <v/>
      </c>
      <c r="K497" s="16"/>
      <c r="L497" s="16"/>
      <c r="M497" s="16"/>
      <c r="N497" s="16"/>
      <c r="O497" s="16"/>
      <c r="P497" s="16"/>
      <c r="Q497" s="16"/>
      <c r="R497" s="16"/>
      <c r="S497" s="145">
        <f t="shared" si="45"/>
        <v>1</v>
      </c>
      <c r="T497" s="145">
        <f t="shared" si="46"/>
        <v>1</v>
      </c>
      <c r="U497" s="10">
        <f t="shared" si="44"/>
        <v>1</v>
      </c>
      <c r="V497" s="10">
        <f t="shared" si="47"/>
        <v>1</v>
      </c>
      <c r="W497" s="10">
        <f t="shared" si="48"/>
        <v>3</v>
      </c>
    </row>
    <row r="498" spans="1:23">
      <c r="A498" s="149" t="str">
        <f t="shared" si="43"/>
        <v/>
      </c>
      <c r="B498" s="16"/>
      <c r="C498" s="16"/>
      <c r="D498" s="16"/>
      <c r="E498" s="16"/>
      <c r="F498" s="16"/>
      <c r="G498" s="16"/>
      <c r="H498" s="16"/>
      <c r="I498" s="16"/>
      <c r="J498" s="150" t="str">
        <f>IFERROR(IF(COUNTIF(E498:I498,E498)+COUNTIF(E498:I498,F498)+COUNTIF(E498:I498,G498)+COUNTIF(E498:I498,H498)+COUNTIF(E498:I498,I498)-COUNT(E498:I498)&lt;&gt;0,"學生班級重複",IF(COUNT(E498:I498)=1,VLOOKUP(E498,'附件一之1-開班數'!$A$6:$B$65,2,0),IF(COUNT(E498:I498)=2,VLOOKUP(E498,'附件一之1-開班數'!$A$6:$B$65,2,0)&amp;"、"&amp;VLOOKUP(F498,'附件一之1-開班數'!$A$6:$B$65,2,0),IF(COUNT(E498:I498)=3,VLOOKUP(E498,'附件一之1-開班數'!$A$6:$B$65,2,0)&amp;"、"&amp;VLOOKUP(F498,'附件一之1-開班數'!$A$6:$B$65,2,0)&amp;"、"&amp;VLOOKUP(G498,'附件一之1-開班數'!$A$6:$B$65,2,0),IF(COUNT(E498:I498)=4,VLOOKUP(E498,'附件一之1-開班數'!$A$6:$B$65,2,0)&amp;"、"&amp;VLOOKUP(F498,'附件一之1-開班數'!$A$6:$B$65,2,0)&amp;"、"&amp;VLOOKUP(G498,'附件一之1-開班數'!$A$6:$B$65,2,0)&amp;"、"&amp;VLOOKUP(H498,'附件一之1-開班數'!$A$6:$B$65,2,0),IF(COUNT(E498:I498)=5,VLOOKUP(E498,'附件一之1-開班數'!$A$6:$B$65,2,0)&amp;"、"&amp;VLOOKUP(F498,'附件一之1-開班數'!$A$6:$B$65,2,0)&amp;"、"&amp;VLOOKUP(G498,'附件一之1-開班數'!$A$6:$B$65,2,0)&amp;"、"&amp;VLOOKUP(H498,'附件一之1-開班數'!$A$6:$B$65,2,0)&amp;"、"&amp;VLOOKUP(I498,'附件一之1-開班數'!$A$6:$B$65,2,0),IF(D498="","","學生無班級"))))))),"有班級不存在,或跳格輸入")</f>
        <v/>
      </c>
      <c r="K498" s="16"/>
      <c r="L498" s="16"/>
      <c r="M498" s="16"/>
      <c r="N498" s="16"/>
      <c r="O498" s="16"/>
      <c r="P498" s="16"/>
      <c r="Q498" s="16"/>
      <c r="R498" s="16"/>
      <c r="S498" s="145">
        <f t="shared" si="45"/>
        <v>1</v>
      </c>
      <c r="T498" s="145">
        <f t="shared" si="46"/>
        <v>1</v>
      </c>
      <c r="U498" s="10">
        <f t="shared" si="44"/>
        <v>1</v>
      </c>
      <c r="V498" s="10">
        <f t="shared" si="47"/>
        <v>1</v>
      </c>
      <c r="W498" s="10">
        <f t="shared" si="48"/>
        <v>3</v>
      </c>
    </row>
    <row r="499" spans="1:23">
      <c r="A499" s="149" t="str">
        <f t="shared" si="43"/>
        <v/>
      </c>
      <c r="B499" s="16"/>
      <c r="C499" s="16"/>
      <c r="D499" s="16"/>
      <c r="E499" s="16"/>
      <c r="F499" s="16"/>
      <c r="G499" s="16"/>
      <c r="H499" s="16"/>
      <c r="I499" s="16"/>
      <c r="J499" s="150" t="str">
        <f>IFERROR(IF(COUNTIF(E499:I499,E499)+COUNTIF(E499:I499,F499)+COUNTIF(E499:I499,G499)+COUNTIF(E499:I499,H499)+COUNTIF(E499:I499,I499)-COUNT(E499:I499)&lt;&gt;0,"學生班級重複",IF(COUNT(E499:I499)=1,VLOOKUP(E499,'附件一之1-開班數'!$A$6:$B$65,2,0),IF(COUNT(E499:I499)=2,VLOOKUP(E499,'附件一之1-開班數'!$A$6:$B$65,2,0)&amp;"、"&amp;VLOOKUP(F499,'附件一之1-開班數'!$A$6:$B$65,2,0),IF(COUNT(E499:I499)=3,VLOOKUP(E499,'附件一之1-開班數'!$A$6:$B$65,2,0)&amp;"、"&amp;VLOOKUP(F499,'附件一之1-開班數'!$A$6:$B$65,2,0)&amp;"、"&amp;VLOOKUP(G499,'附件一之1-開班數'!$A$6:$B$65,2,0),IF(COUNT(E499:I499)=4,VLOOKUP(E499,'附件一之1-開班數'!$A$6:$B$65,2,0)&amp;"、"&amp;VLOOKUP(F499,'附件一之1-開班數'!$A$6:$B$65,2,0)&amp;"、"&amp;VLOOKUP(G499,'附件一之1-開班數'!$A$6:$B$65,2,0)&amp;"、"&amp;VLOOKUP(H499,'附件一之1-開班數'!$A$6:$B$65,2,0),IF(COUNT(E499:I499)=5,VLOOKUP(E499,'附件一之1-開班數'!$A$6:$B$65,2,0)&amp;"、"&amp;VLOOKUP(F499,'附件一之1-開班數'!$A$6:$B$65,2,0)&amp;"、"&amp;VLOOKUP(G499,'附件一之1-開班數'!$A$6:$B$65,2,0)&amp;"、"&amp;VLOOKUP(H499,'附件一之1-開班數'!$A$6:$B$65,2,0)&amp;"、"&amp;VLOOKUP(I499,'附件一之1-開班數'!$A$6:$B$65,2,0),IF(D499="","","學生無班級"))))))),"有班級不存在,或跳格輸入")</f>
        <v/>
      </c>
      <c r="K499" s="16"/>
      <c r="L499" s="16"/>
      <c r="M499" s="16"/>
      <c r="N499" s="16"/>
      <c r="O499" s="16"/>
      <c r="P499" s="16"/>
      <c r="Q499" s="16"/>
      <c r="R499" s="16"/>
      <c r="S499" s="145">
        <f t="shared" si="45"/>
        <v>1</v>
      </c>
      <c r="T499" s="145">
        <f t="shared" si="46"/>
        <v>1</v>
      </c>
      <c r="U499" s="10">
        <f t="shared" si="44"/>
        <v>1</v>
      </c>
      <c r="V499" s="10">
        <f t="shared" si="47"/>
        <v>1</v>
      </c>
      <c r="W499" s="10">
        <f t="shared" si="48"/>
        <v>3</v>
      </c>
    </row>
    <row r="500" spans="1:23">
      <c r="A500" s="149" t="str">
        <f t="shared" si="43"/>
        <v/>
      </c>
      <c r="B500" s="16"/>
      <c r="C500" s="16"/>
      <c r="D500" s="16"/>
      <c r="E500" s="16"/>
      <c r="F500" s="16"/>
      <c r="G500" s="16"/>
      <c r="H500" s="16"/>
      <c r="I500" s="16"/>
      <c r="J500" s="150" t="str">
        <f>IFERROR(IF(COUNTIF(E500:I500,E500)+COUNTIF(E500:I500,F500)+COUNTIF(E500:I500,G500)+COUNTIF(E500:I500,H500)+COUNTIF(E500:I500,I500)-COUNT(E500:I500)&lt;&gt;0,"學生班級重複",IF(COUNT(E500:I500)=1,VLOOKUP(E500,'附件一之1-開班數'!$A$6:$B$65,2,0),IF(COUNT(E500:I500)=2,VLOOKUP(E500,'附件一之1-開班數'!$A$6:$B$65,2,0)&amp;"、"&amp;VLOOKUP(F500,'附件一之1-開班數'!$A$6:$B$65,2,0),IF(COUNT(E500:I500)=3,VLOOKUP(E500,'附件一之1-開班數'!$A$6:$B$65,2,0)&amp;"、"&amp;VLOOKUP(F500,'附件一之1-開班數'!$A$6:$B$65,2,0)&amp;"、"&amp;VLOOKUP(G500,'附件一之1-開班數'!$A$6:$B$65,2,0),IF(COUNT(E500:I500)=4,VLOOKUP(E500,'附件一之1-開班數'!$A$6:$B$65,2,0)&amp;"、"&amp;VLOOKUP(F500,'附件一之1-開班數'!$A$6:$B$65,2,0)&amp;"、"&amp;VLOOKUP(G500,'附件一之1-開班數'!$A$6:$B$65,2,0)&amp;"、"&amp;VLOOKUP(H500,'附件一之1-開班數'!$A$6:$B$65,2,0),IF(COUNT(E500:I500)=5,VLOOKUP(E500,'附件一之1-開班數'!$A$6:$B$65,2,0)&amp;"、"&amp;VLOOKUP(F500,'附件一之1-開班數'!$A$6:$B$65,2,0)&amp;"、"&amp;VLOOKUP(G500,'附件一之1-開班數'!$A$6:$B$65,2,0)&amp;"、"&amp;VLOOKUP(H500,'附件一之1-開班數'!$A$6:$B$65,2,0)&amp;"、"&amp;VLOOKUP(I500,'附件一之1-開班數'!$A$6:$B$65,2,0),IF(D500="","","學生無班級"))))))),"有班級不存在,或跳格輸入")</f>
        <v/>
      </c>
      <c r="K500" s="16"/>
      <c r="L500" s="16"/>
      <c r="M500" s="16"/>
      <c r="N500" s="16"/>
      <c r="O500" s="16"/>
      <c r="P500" s="16"/>
      <c r="Q500" s="16"/>
      <c r="R500" s="16"/>
      <c r="S500" s="145">
        <f t="shared" si="45"/>
        <v>1</v>
      </c>
      <c r="T500" s="145">
        <f t="shared" si="46"/>
        <v>1</v>
      </c>
      <c r="U500" s="10">
        <f t="shared" si="44"/>
        <v>1</v>
      </c>
      <c r="V500" s="10">
        <f t="shared" si="47"/>
        <v>1</v>
      </c>
      <c r="W500" s="10">
        <f t="shared" si="48"/>
        <v>3</v>
      </c>
    </row>
    <row r="501" spans="1:23">
      <c r="A501" s="149" t="str">
        <f t="shared" si="43"/>
        <v/>
      </c>
      <c r="B501" s="16"/>
      <c r="C501" s="16"/>
      <c r="D501" s="16"/>
      <c r="E501" s="16"/>
      <c r="F501" s="16"/>
      <c r="G501" s="16"/>
      <c r="H501" s="16"/>
      <c r="I501" s="16"/>
      <c r="J501" s="150" t="str">
        <f>IFERROR(IF(COUNTIF(E501:I501,E501)+COUNTIF(E501:I501,F501)+COUNTIF(E501:I501,G501)+COUNTIF(E501:I501,H501)+COUNTIF(E501:I501,I501)-COUNT(E501:I501)&lt;&gt;0,"學生班級重複",IF(COUNT(E501:I501)=1,VLOOKUP(E501,'附件一之1-開班數'!$A$6:$B$65,2,0),IF(COUNT(E501:I501)=2,VLOOKUP(E501,'附件一之1-開班數'!$A$6:$B$65,2,0)&amp;"、"&amp;VLOOKUP(F501,'附件一之1-開班數'!$A$6:$B$65,2,0),IF(COUNT(E501:I501)=3,VLOOKUP(E501,'附件一之1-開班數'!$A$6:$B$65,2,0)&amp;"、"&amp;VLOOKUP(F501,'附件一之1-開班數'!$A$6:$B$65,2,0)&amp;"、"&amp;VLOOKUP(G501,'附件一之1-開班數'!$A$6:$B$65,2,0),IF(COUNT(E501:I501)=4,VLOOKUP(E501,'附件一之1-開班數'!$A$6:$B$65,2,0)&amp;"、"&amp;VLOOKUP(F501,'附件一之1-開班數'!$A$6:$B$65,2,0)&amp;"、"&amp;VLOOKUP(G501,'附件一之1-開班數'!$A$6:$B$65,2,0)&amp;"、"&amp;VLOOKUP(H501,'附件一之1-開班數'!$A$6:$B$65,2,0),IF(COUNT(E501:I501)=5,VLOOKUP(E501,'附件一之1-開班數'!$A$6:$B$65,2,0)&amp;"、"&amp;VLOOKUP(F501,'附件一之1-開班數'!$A$6:$B$65,2,0)&amp;"、"&amp;VLOOKUP(G501,'附件一之1-開班數'!$A$6:$B$65,2,0)&amp;"、"&amp;VLOOKUP(H501,'附件一之1-開班數'!$A$6:$B$65,2,0)&amp;"、"&amp;VLOOKUP(I501,'附件一之1-開班數'!$A$6:$B$65,2,0),IF(D501="","","學生無班級"))))))),"有班級不存在,或跳格輸入")</f>
        <v/>
      </c>
      <c r="K501" s="16"/>
      <c r="L501" s="16"/>
      <c r="M501" s="16"/>
      <c r="N501" s="16"/>
      <c r="O501" s="16"/>
      <c r="P501" s="16"/>
      <c r="Q501" s="16"/>
      <c r="R501" s="16"/>
      <c r="S501" s="145">
        <f t="shared" si="45"/>
        <v>1</v>
      </c>
      <c r="T501" s="145">
        <f t="shared" si="46"/>
        <v>1</v>
      </c>
      <c r="U501" s="10">
        <f t="shared" si="44"/>
        <v>1</v>
      </c>
      <c r="V501" s="10">
        <f t="shared" si="47"/>
        <v>1</v>
      </c>
      <c r="W501" s="10">
        <f t="shared" si="48"/>
        <v>3</v>
      </c>
    </row>
    <row r="502" spans="1:23">
      <c r="A502" s="149" t="str">
        <f t="shared" si="43"/>
        <v/>
      </c>
      <c r="B502" s="16"/>
      <c r="C502" s="16"/>
      <c r="D502" s="16"/>
      <c r="E502" s="16"/>
      <c r="F502" s="16"/>
      <c r="G502" s="16"/>
      <c r="H502" s="16"/>
      <c r="I502" s="16"/>
      <c r="J502" s="150" t="str">
        <f>IFERROR(IF(COUNTIF(E502:I502,E502)+COUNTIF(E502:I502,F502)+COUNTIF(E502:I502,G502)+COUNTIF(E502:I502,H502)+COUNTIF(E502:I502,I502)-COUNT(E502:I502)&lt;&gt;0,"學生班級重複",IF(COUNT(E502:I502)=1,VLOOKUP(E502,'附件一之1-開班數'!$A$6:$B$65,2,0),IF(COUNT(E502:I502)=2,VLOOKUP(E502,'附件一之1-開班數'!$A$6:$B$65,2,0)&amp;"、"&amp;VLOOKUP(F502,'附件一之1-開班數'!$A$6:$B$65,2,0),IF(COUNT(E502:I502)=3,VLOOKUP(E502,'附件一之1-開班數'!$A$6:$B$65,2,0)&amp;"、"&amp;VLOOKUP(F502,'附件一之1-開班數'!$A$6:$B$65,2,0)&amp;"、"&amp;VLOOKUP(G502,'附件一之1-開班數'!$A$6:$B$65,2,0),IF(COUNT(E502:I502)=4,VLOOKUP(E502,'附件一之1-開班數'!$A$6:$B$65,2,0)&amp;"、"&amp;VLOOKUP(F502,'附件一之1-開班數'!$A$6:$B$65,2,0)&amp;"、"&amp;VLOOKUP(G502,'附件一之1-開班數'!$A$6:$B$65,2,0)&amp;"、"&amp;VLOOKUP(H502,'附件一之1-開班數'!$A$6:$B$65,2,0),IF(COUNT(E502:I502)=5,VLOOKUP(E502,'附件一之1-開班數'!$A$6:$B$65,2,0)&amp;"、"&amp;VLOOKUP(F502,'附件一之1-開班數'!$A$6:$B$65,2,0)&amp;"、"&amp;VLOOKUP(G502,'附件一之1-開班數'!$A$6:$B$65,2,0)&amp;"、"&amp;VLOOKUP(H502,'附件一之1-開班數'!$A$6:$B$65,2,0)&amp;"、"&amp;VLOOKUP(I502,'附件一之1-開班數'!$A$6:$B$65,2,0),IF(D502="","","學生無班級"))))))),"有班級不存在,或跳格輸入")</f>
        <v/>
      </c>
      <c r="K502" s="16"/>
      <c r="L502" s="16"/>
      <c r="M502" s="16"/>
      <c r="N502" s="16"/>
      <c r="O502" s="16"/>
      <c r="P502" s="16"/>
      <c r="Q502" s="16"/>
      <c r="R502" s="16"/>
      <c r="S502" s="145">
        <f t="shared" si="45"/>
        <v>1</v>
      </c>
      <c r="T502" s="145">
        <f t="shared" si="46"/>
        <v>1</v>
      </c>
      <c r="U502" s="10">
        <f t="shared" si="44"/>
        <v>1</v>
      </c>
      <c r="V502" s="10">
        <f t="shared" si="47"/>
        <v>1</v>
      </c>
      <c r="W502" s="10">
        <f t="shared" si="48"/>
        <v>3</v>
      </c>
    </row>
    <row r="503" spans="1:23">
      <c r="A503" s="149" t="str">
        <f t="shared" si="43"/>
        <v/>
      </c>
      <c r="B503" s="16"/>
      <c r="C503" s="16"/>
      <c r="D503" s="16"/>
      <c r="E503" s="16"/>
      <c r="F503" s="16"/>
      <c r="G503" s="16"/>
      <c r="H503" s="16"/>
      <c r="I503" s="16"/>
      <c r="J503" s="150" t="str">
        <f>IFERROR(IF(COUNTIF(E503:I503,E503)+COUNTIF(E503:I503,F503)+COUNTIF(E503:I503,G503)+COUNTIF(E503:I503,H503)+COUNTIF(E503:I503,I503)-COUNT(E503:I503)&lt;&gt;0,"學生班級重複",IF(COUNT(E503:I503)=1,VLOOKUP(E503,'附件一之1-開班數'!$A$6:$B$65,2,0),IF(COUNT(E503:I503)=2,VLOOKUP(E503,'附件一之1-開班數'!$A$6:$B$65,2,0)&amp;"、"&amp;VLOOKUP(F503,'附件一之1-開班數'!$A$6:$B$65,2,0),IF(COUNT(E503:I503)=3,VLOOKUP(E503,'附件一之1-開班數'!$A$6:$B$65,2,0)&amp;"、"&amp;VLOOKUP(F503,'附件一之1-開班數'!$A$6:$B$65,2,0)&amp;"、"&amp;VLOOKUP(G503,'附件一之1-開班數'!$A$6:$B$65,2,0),IF(COUNT(E503:I503)=4,VLOOKUP(E503,'附件一之1-開班數'!$A$6:$B$65,2,0)&amp;"、"&amp;VLOOKUP(F503,'附件一之1-開班數'!$A$6:$B$65,2,0)&amp;"、"&amp;VLOOKUP(G503,'附件一之1-開班數'!$A$6:$B$65,2,0)&amp;"、"&amp;VLOOKUP(H503,'附件一之1-開班數'!$A$6:$B$65,2,0),IF(COUNT(E503:I503)=5,VLOOKUP(E503,'附件一之1-開班數'!$A$6:$B$65,2,0)&amp;"、"&amp;VLOOKUP(F503,'附件一之1-開班數'!$A$6:$B$65,2,0)&amp;"、"&amp;VLOOKUP(G503,'附件一之1-開班數'!$A$6:$B$65,2,0)&amp;"、"&amp;VLOOKUP(H503,'附件一之1-開班數'!$A$6:$B$65,2,0)&amp;"、"&amp;VLOOKUP(I503,'附件一之1-開班數'!$A$6:$B$65,2,0),IF(D503="","","學生無班級"))))))),"有班級不存在,或跳格輸入")</f>
        <v/>
      </c>
      <c r="K503" s="16"/>
      <c r="L503" s="16"/>
      <c r="M503" s="16"/>
      <c r="N503" s="16"/>
      <c r="O503" s="16"/>
      <c r="P503" s="16"/>
      <c r="Q503" s="16"/>
      <c r="R503" s="16"/>
      <c r="S503" s="145">
        <f t="shared" si="45"/>
        <v>1</v>
      </c>
      <c r="T503" s="145">
        <f t="shared" si="46"/>
        <v>1</v>
      </c>
      <c r="U503" s="10">
        <f t="shared" si="44"/>
        <v>1</v>
      </c>
      <c r="V503" s="10">
        <f t="shared" si="47"/>
        <v>1</v>
      </c>
      <c r="W503" s="10">
        <f t="shared" si="48"/>
        <v>3</v>
      </c>
    </row>
    <row r="504" spans="1:23">
      <c r="A504" s="149" t="str">
        <f t="shared" si="43"/>
        <v/>
      </c>
      <c r="B504" s="16"/>
      <c r="C504" s="16"/>
      <c r="D504" s="16"/>
      <c r="E504" s="16"/>
      <c r="F504" s="16"/>
      <c r="G504" s="16"/>
      <c r="H504" s="16"/>
      <c r="I504" s="16"/>
      <c r="J504" s="150" t="str">
        <f>IFERROR(IF(COUNTIF(E504:I504,E504)+COUNTIF(E504:I504,F504)+COUNTIF(E504:I504,G504)+COUNTIF(E504:I504,H504)+COUNTIF(E504:I504,I504)-COUNT(E504:I504)&lt;&gt;0,"學生班級重複",IF(COUNT(E504:I504)=1,VLOOKUP(E504,'附件一之1-開班數'!$A$6:$B$65,2,0),IF(COUNT(E504:I504)=2,VLOOKUP(E504,'附件一之1-開班數'!$A$6:$B$65,2,0)&amp;"、"&amp;VLOOKUP(F504,'附件一之1-開班數'!$A$6:$B$65,2,0),IF(COUNT(E504:I504)=3,VLOOKUP(E504,'附件一之1-開班數'!$A$6:$B$65,2,0)&amp;"、"&amp;VLOOKUP(F504,'附件一之1-開班數'!$A$6:$B$65,2,0)&amp;"、"&amp;VLOOKUP(G504,'附件一之1-開班數'!$A$6:$B$65,2,0),IF(COUNT(E504:I504)=4,VLOOKUP(E504,'附件一之1-開班數'!$A$6:$B$65,2,0)&amp;"、"&amp;VLOOKUP(F504,'附件一之1-開班數'!$A$6:$B$65,2,0)&amp;"、"&amp;VLOOKUP(G504,'附件一之1-開班數'!$A$6:$B$65,2,0)&amp;"、"&amp;VLOOKUP(H504,'附件一之1-開班數'!$A$6:$B$65,2,0),IF(COUNT(E504:I504)=5,VLOOKUP(E504,'附件一之1-開班數'!$A$6:$B$65,2,0)&amp;"、"&amp;VLOOKUP(F504,'附件一之1-開班數'!$A$6:$B$65,2,0)&amp;"、"&amp;VLOOKUP(G504,'附件一之1-開班數'!$A$6:$B$65,2,0)&amp;"、"&amp;VLOOKUP(H504,'附件一之1-開班數'!$A$6:$B$65,2,0)&amp;"、"&amp;VLOOKUP(I504,'附件一之1-開班數'!$A$6:$B$65,2,0),IF(D504="","","學生無班級"))))))),"有班級不存在,或跳格輸入")</f>
        <v/>
      </c>
      <c r="K504" s="16"/>
      <c r="L504" s="16"/>
      <c r="M504" s="16"/>
      <c r="N504" s="16"/>
      <c r="O504" s="16"/>
      <c r="P504" s="16"/>
      <c r="Q504" s="16"/>
      <c r="R504" s="16"/>
      <c r="S504" s="145">
        <f t="shared" si="45"/>
        <v>1</v>
      </c>
      <c r="T504" s="145">
        <f t="shared" si="46"/>
        <v>1</v>
      </c>
      <c r="U504" s="10">
        <f t="shared" si="44"/>
        <v>1</v>
      </c>
      <c r="V504" s="10">
        <f t="shared" si="47"/>
        <v>1</v>
      </c>
      <c r="W504" s="10">
        <f t="shared" si="48"/>
        <v>3</v>
      </c>
    </row>
    <row r="505" spans="1:23">
      <c r="A505" s="149" t="str">
        <f t="shared" si="43"/>
        <v/>
      </c>
      <c r="B505" s="16"/>
      <c r="C505" s="16"/>
      <c r="D505" s="16"/>
      <c r="E505" s="16"/>
      <c r="F505" s="16"/>
      <c r="G505" s="16"/>
      <c r="H505" s="16"/>
      <c r="I505" s="16"/>
      <c r="J505" s="150" t="str">
        <f>IFERROR(IF(COUNTIF(E505:I505,E505)+COUNTIF(E505:I505,F505)+COUNTIF(E505:I505,G505)+COUNTIF(E505:I505,H505)+COUNTIF(E505:I505,I505)-COUNT(E505:I505)&lt;&gt;0,"學生班級重複",IF(COUNT(E505:I505)=1,VLOOKUP(E505,'附件一之1-開班數'!$A$6:$B$65,2,0),IF(COUNT(E505:I505)=2,VLOOKUP(E505,'附件一之1-開班數'!$A$6:$B$65,2,0)&amp;"、"&amp;VLOOKUP(F505,'附件一之1-開班數'!$A$6:$B$65,2,0),IF(COUNT(E505:I505)=3,VLOOKUP(E505,'附件一之1-開班數'!$A$6:$B$65,2,0)&amp;"、"&amp;VLOOKUP(F505,'附件一之1-開班數'!$A$6:$B$65,2,0)&amp;"、"&amp;VLOOKUP(G505,'附件一之1-開班數'!$A$6:$B$65,2,0),IF(COUNT(E505:I505)=4,VLOOKUP(E505,'附件一之1-開班數'!$A$6:$B$65,2,0)&amp;"、"&amp;VLOOKUP(F505,'附件一之1-開班數'!$A$6:$B$65,2,0)&amp;"、"&amp;VLOOKUP(G505,'附件一之1-開班數'!$A$6:$B$65,2,0)&amp;"、"&amp;VLOOKUP(H505,'附件一之1-開班數'!$A$6:$B$65,2,0),IF(COUNT(E505:I505)=5,VLOOKUP(E505,'附件一之1-開班數'!$A$6:$B$65,2,0)&amp;"、"&amp;VLOOKUP(F505,'附件一之1-開班數'!$A$6:$B$65,2,0)&amp;"、"&amp;VLOOKUP(G505,'附件一之1-開班數'!$A$6:$B$65,2,0)&amp;"、"&amp;VLOOKUP(H505,'附件一之1-開班數'!$A$6:$B$65,2,0)&amp;"、"&amp;VLOOKUP(I505,'附件一之1-開班數'!$A$6:$B$65,2,0),IF(D505="","","學生無班級"))))))),"有班級不存在,或跳格輸入")</f>
        <v/>
      </c>
      <c r="K505" s="16"/>
      <c r="L505" s="16"/>
      <c r="M505" s="16"/>
      <c r="N505" s="16"/>
      <c r="O505" s="16"/>
      <c r="P505" s="16"/>
      <c r="Q505" s="16"/>
      <c r="R505" s="16"/>
      <c r="S505" s="145">
        <f t="shared" si="45"/>
        <v>1</v>
      </c>
      <c r="T505" s="145">
        <f t="shared" si="46"/>
        <v>1</v>
      </c>
      <c r="U505" s="10">
        <f t="shared" si="44"/>
        <v>1</v>
      </c>
      <c r="V505" s="10">
        <f t="shared" si="47"/>
        <v>1</v>
      </c>
      <c r="W505" s="10">
        <f t="shared" si="48"/>
        <v>3</v>
      </c>
    </row>
    <row r="506" spans="1:23">
      <c r="A506" s="149" t="str">
        <f t="shared" si="43"/>
        <v/>
      </c>
      <c r="B506" s="16"/>
      <c r="C506" s="16"/>
      <c r="D506" s="16"/>
      <c r="E506" s="16"/>
      <c r="F506" s="16"/>
      <c r="G506" s="16"/>
      <c r="H506" s="16"/>
      <c r="I506" s="16"/>
      <c r="J506" s="150" t="str">
        <f>IFERROR(IF(COUNTIF(E506:I506,E506)+COUNTIF(E506:I506,F506)+COUNTIF(E506:I506,G506)+COUNTIF(E506:I506,H506)+COUNTIF(E506:I506,I506)-COUNT(E506:I506)&lt;&gt;0,"學生班級重複",IF(COUNT(E506:I506)=1,VLOOKUP(E506,'附件一之1-開班數'!$A$6:$B$65,2,0),IF(COUNT(E506:I506)=2,VLOOKUP(E506,'附件一之1-開班數'!$A$6:$B$65,2,0)&amp;"、"&amp;VLOOKUP(F506,'附件一之1-開班數'!$A$6:$B$65,2,0),IF(COUNT(E506:I506)=3,VLOOKUP(E506,'附件一之1-開班數'!$A$6:$B$65,2,0)&amp;"、"&amp;VLOOKUP(F506,'附件一之1-開班數'!$A$6:$B$65,2,0)&amp;"、"&amp;VLOOKUP(G506,'附件一之1-開班數'!$A$6:$B$65,2,0),IF(COUNT(E506:I506)=4,VLOOKUP(E506,'附件一之1-開班數'!$A$6:$B$65,2,0)&amp;"、"&amp;VLOOKUP(F506,'附件一之1-開班數'!$A$6:$B$65,2,0)&amp;"、"&amp;VLOOKUP(G506,'附件一之1-開班數'!$A$6:$B$65,2,0)&amp;"、"&amp;VLOOKUP(H506,'附件一之1-開班數'!$A$6:$B$65,2,0),IF(COUNT(E506:I506)=5,VLOOKUP(E506,'附件一之1-開班數'!$A$6:$B$65,2,0)&amp;"、"&amp;VLOOKUP(F506,'附件一之1-開班數'!$A$6:$B$65,2,0)&amp;"、"&amp;VLOOKUP(G506,'附件一之1-開班數'!$A$6:$B$65,2,0)&amp;"、"&amp;VLOOKUP(H506,'附件一之1-開班數'!$A$6:$B$65,2,0)&amp;"、"&amp;VLOOKUP(I506,'附件一之1-開班數'!$A$6:$B$65,2,0),IF(D506="","","學生無班級"))))))),"有班級不存在,或跳格輸入")</f>
        <v/>
      </c>
      <c r="K506" s="16"/>
      <c r="L506" s="16"/>
      <c r="M506" s="16"/>
      <c r="N506" s="16"/>
      <c r="O506" s="16"/>
      <c r="P506" s="16"/>
      <c r="Q506" s="16"/>
      <c r="R506" s="16"/>
      <c r="S506" s="145">
        <f t="shared" si="45"/>
        <v>1</v>
      </c>
      <c r="T506" s="145">
        <f t="shared" si="46"/>
        <v>1</v>
      </c>
      <c r="U506" s="10">
        <f t="shared" si="44"/>
        <v>1</v>
      </c>
      <c r="V506" s="10">
        <f t="shared" si="47"/>
        <v>1</v>
      </c>
      <c r="W506" s="10">
        <f t="shared" si="48"/>
        <v>3</v>
      </c>
    </row>
    <row r="507" spans="1:23">
      <c r="A507" s="149" t="str">
        <f t="shared" si="43"/>
        <v/>
      </c>
      <c r="B507" s="16"/>
      <c r="C507" s="16"/>
      <c r="D507" s="16"/>
      <c r="E507" s="16"/>
      <c r="F507" s="16"/>
      <c r="G507" s="16"/>
      <c r="H507" s="16"/>
      <c r="I507" s="16"/>
      <c r="J507" s="150" t="str">
        <f>IFERROR(IF(COUNTIF(E507:I507,E507)+COUNTIF(E507:I507,F507)+COUNTIF(E507:I507,G507)+COUNTIF(E507:I507,H507)+COUNTIF(E507:I507,I507)-COUNT(E507:I507)&lt;&gt;0,"學生班級重複",IF(COUNT(E507:I507)=1,VLOOKUP(E507,'附件一之1-開班數'!$A$6:$B$65,2,0),IF(COUNT(E507:I507)=2,VLOOKUP(E507,'附件一之1-開班數'!$A$6:$B$65,2,0)&amp;"、"&amp;VLOOKUP(F507,'附件一之1-開班數'!$A$6:$B$65,2,0),IF(COUNT(E507:I507)=3,VLOOKUP(E507,'附件一之1-開班數'!$A$6:$B$65,2,0)&amp;"、"&amp;VLOOKUP(F507,'附件一之1-開班數'!$A$6:$B$65,2,0)&amp;"、"&amp;VLOOKUP(G507,'附件一之1-開班數'!$A$6:$B$65,2,0),IF(COUNT(E507:I507)=4,VLOOKUP(E507,'附件一之1-開班數'!$A$6:$B$65,2,0)&amp;"、"&amp;VLOOKUP(F507,'附件一之1-開班數'!$A$6:$B$65,2,0)&amp;"、"&amp;VLOOKUP(G507,'附件一之1-開班數'!$A$6:$B$65,2,0)&amp;"、"&amp;VLOOKUP(H507,'附件一之1-開班數'!$A$6:$B$65,2,0),IF(COUNT(E507:I507)=5,VLOOKUP(E507,'附件一之1-開班數'!$A$6:$B$65,2,0)&amp;"、"&amp;VLOOKUP(F507,'附件一之1-開班數'!$A$6:$B$65,2,0)&amp;"、"&amp;VLOOKUP(G507,'附件一之1-開班數'!$A$6:$B$65,2,0)&amp;"、"&amp;VLOOKUP(H507,'附件一之1-開班數'!$A$6:$B$65,2,0)&amp;"、"&amp;VLOOKUP(I507,'附件一之1-開班數'!$A$6:$B$65,2,0),IF(D507="","","學生無班級"))))))),"有班級不存在,或跳格輸入")</f>
        <v/>
      </c>
      <c r="K507" s="16"/>
      <c r="L507" s="16"/>
      <c r="M507" s="16"/>
      <c r="N507" s="16"/>
      <c r="O507" s="16"/>
      <c r="P507" s="16"/>
      <c r="Q507" s="16"/>
      <c r="R507" s="16"/>
      <c r="S507" s="145">
        <f t="shared" si="45"/>
        <v>1</v>
      </c>
      <c r="T507" s="145">
        <f t="shared" si="46"/>
        <v>1</v>
      </c>
      <c r="U507" s="10">
        <f t="shared" si="44"/>
        <v>1</v>
      </c>
      <c r="V507" s="10">
        <f t="shared" si="47"/>
        <v>1</v>
      </c>
      <c r="W507" s="10">
        <f t="shared" si="48"/>
        <v>3</v>
      </c>
    </row>
    <row r="508" spans="1:23">
      <c r="A508" s="149" t="str">
        <f t="shared" si="43"/>
        <v/>
      </c>
      <c r="B508" s="16"/>
      <c r="C508" s="16"/>
      <c r="D508" s="16"/>
      <c r="E508" s="16"/>
      <c r="F508" s="16"/>
      <c r="G508" s="16"/>
      <c r="H508" s="16"/>
      <c r="I508" s="16"/>
      <c r="J508" s="150" t="str">
        <f>IFERROR(IF(COUNTIF(E508:I508,E508)+COUNTIF(E508:I508,F508)+COUNTIF(E508:I508,G508)+COUNTIF(E508:I508,H508)+COUNTIF(E508:I508,I508)-COUNT(E508:I508)&lt;&gt;0,"學生班級重複",IF(COUNT(E508:I508)=1,VLOOKUP(E508,'附件一之1-開班數'!$A$6:$B$65,2,0),IF(COUNT(E508:I508)=2,VLOOKUP(E508,'附件一之1-開班數'!$A$6:$B$65,2,0)&amp;"、"&amp;VLOOKUP(F508,'附件一之1-開班數'!$A$6:$B$65,2,0),IF(COUNT(E508:I508)=3,VLOOKUP(E508,'附件一之1-開班數'!$A$6:$B$65,2,0)&amp;"、"&amp;VLOOKUP(F508,'附件一之1-開班數'!$A$6:$B$65,2,0)&amp;"、"&amp;VLOOKUP(G508,'附件一之1-開班數'!$A$6:$B$65,2,0),IF(COUNT(E508:I508)=4,VLOOKUP(E508,'附件一之1-開班數'!$A$6:$B$65,2,0)&amp;"、"&amp;VLOOKUP(F508,'附件一之1-開班數'!$A$6:$B$65,2,0)&amp;"、"&amp;VLOOKUP(G508,'附件一之1-開班數'!$A$6:$B$65,2,0)&amp;"、"&amp;VLOOKUP(H508,'附件一之1-開班數'!$A$6:$B$65,2,0),IF(COUNT(E508:I508)=5,VLOOKUP(E508,'附件一之1-開班數'!$A$6:$B$65,2,0)&amp;"、"&amp;VLOOKUP(F508,'附件一之1-開班數'!$A$6:$B$65,2,0)&amp;"、"&amp;VLOOKUP(G508,'附件一之1-開班數'!$A$6:$B$65,2,0)&amp;"、"&amp;VLOOKUP(H508,'附件一之1-開班數'!$A$6:$B$65,2,0)&amp;"、"&amp;VLOOKUP(I508,'附件一之1-開班數'!$A$6:$B$65,2,0),IF(D508="","","學生無班級"))))))),"有班級不存在,或跳格輸入")</f>
        <v/>
      </c>
      <c r="K508" s="16"/>
      <c r="L508" s="16"/>
      <c r="M508" s="16"/>
      <c r="N508" s="16"/>
      <c r="O508" s="16"/>
      <c r="P508" s="16"/>
      <c r="Q508" s="16"/>
      <c r="R508" s="16"/>
      <c r="S508" s="145">
        <f t="shared" si="45"/>
        <v>1</v>
      </c>
      <c r="T508" s="145">
        <f t="shared" si="46"/>
        <v>1</v>
      </c>
      <c r="U508" s="10">
        <f t="shared" si="44"/>
        <v>1</v>
      </c>
      <c r="V508" s="10">
        <f t="shared" si="47"/>
        <v>1</v>
      </c>
      <c r="W508" s="10">
        <f t="shared" si="48"/>
        <v>3</v>
      </c>
    </row>
    <row r="509" spans="1:23">
      <c r="A509" s="149" t="str">
        <f t="shared" si="43"/>
        <v/>
      </c>
      <c r="B509" s="16"/>
      <c r="C509" s="16"/>
      <c r="D509" s="16"/>
      <c r="E509" s="16"/>
      <c r="F509" s="16"/>
      <c r="G509" s="16"/>
      <c r="H509" s="16"/>
      <c r="I509" s="16"/>
      <c r="J509" s="150" t="str">
        <f>IFERROR(IF(COUNTIF(E509:I509,E509)+COUNTIF(E509:I509,F509)+COUNTIF(E509:I509,G509)+COUNTIF(E509:I509,H509)+COUNTIF(E509:I509,I509)-COUNT(E509:I509)&lt;&gt;0,"學生班級重複",IF(COUNT(E509:I509)=1,VLOOKUP(E509,'附件一之1-開班數'!$A$6:$B$65,2,0),IF(COUNT(E509:I509)=2,VLOOKUP(E509,'附件一之1-開班數'!$A$6:$B$65,2,0)&amp;"、"&amp;VLOOKUP(F509,'附件一之1-開班數'!$A$6:$B$65,2,0),IF(COUNT(E509:I509)=3,VLOOKUP(E509,'附件一之1-開班數'!$A$6:$B$65,2,0)&amp;"、"&amp;VLOOKUP(F509,'附件一之1-開班數'!$A$6:$B$65,2,0)&amp;"、"&amp;VLOOKUP(G509,'附件一之1-開班數'!$A$6:$B$65,2,0),IF(COUNT(E509:I509)=4,VLOOKUP(E509,'附件一之1-開班數'!$A$6:$B$65,2,0)&amp;"、"&amp;VLOOKUP(F509,'附件一之1-開班數'!$A$6:$B$65,2,0)&amp;"、"&amp;VLOOKUP(G509,'附件一之1-開班數'!$A$6:$B$65,2,0)&amp;"、"&amp;VLOOKUP(H509,'附件一之1-開班數'!$A$6:$B$65,2,0),IF(COUNT(E509:I509)=5,VLOOKUP(E509,'附件一之1-開班數'!$A$6:$B$65,2,0)&amp;"、"&amp;VLOOKUP(F509,'附件一之1-開班數'!$A$6:$B$65,2,0)&amp;"、"&amp;VLOOKUP(G509,'附件一之1-開班數'!$A$6:$B$65,2,0)&amp;"、"&amp;VLOOKUP(H509,'附件一之1-開班數'!$A$6:$B$65,2,0)&amp;"、"&amp;VLOOKUP(I509,'附件一之1-開班數'!$A$6:$B$65,2,0),IF(D509="","","學生無班級"))))))),"有班級不存在,或跳格輸入")</f>
        <v/>
      </c>
      <c r="K509" s="16"/>
      <c r="L509" s="16"/>
      <c r="M509" s="16"/>
      <c r="N509" s="16"/>
      <c r="O509" s="16"/>
      <c r="P509" s="16"/>
      <c r="Q509" s="16"/>
      <c r="R509" s="16"/>
      <c r="S509" s="145">
        <f t="shared" si="45"/>
        <v>1</v>
      </c>
      <c r="T509" s="145">
        <f t="shared" si="46"/>
        <v>1</v>
      </c>
      <c r="U509" s="10">
        <f t="shared" si="44"/>
        <v>1</v>
      </c>
      <c r="V509" s="10">
        <f t="shared" si="47"/>
        <v>1</v>
      </c>
      <c r="W509" s="10">
        <f t="shared" si="48"/>
        <v>3</v>
      </c>
    </row>
    <row r="510" spans="1:23">
      <c r="A510" s="149" t="str">
        <f t="shared" si="43"/>
        <v/>
      </c>
      <c r="B510" s="16"/>
      <c r="C510" s="16"/>
      <c r="D510" s="16"/>
      <c r="E510" s="16"/>
      <c r="F510" s="16"/>
      <c r="G510" s="16"/>
      <c r="H510" s="16"/>
      <c r="I510" s="16"/>
      <c r="J510" s="150" t="str">
        <f>IFERROR(IF(COUNTIF(E510:I510,E510)+COUNTIF(E510:I510,F510)+COUNTIF(E510:I510,G510)+COUNTIF(E510:I510,H510)+COUNTIF(E510:I510,I510)-COUNT(E510:I510)&lt;&gt;0,"學生班級重複",IF(COUNT(E510:I510)=1,VLOOKUP(E510,'附件一之1-開班數'!$A$6:$B$65,2,0),IF(COUNT(E510:I510)=2,VLOOKUP(E510,'附件一之1-開班數'!$A$6:$B$65,2,0)&amp;"、"&amp;VLOOKUP(F510,'附件一之1-開班數'!$A$6:$B$65,2,0),IF(COUNT(E510:I510)=3,VLOOKUP(E510,'附件一之1-開班數'!$A$6:$B$65,2,0)&amp;"、"&amp;VLOOKUP(F510,'附件一之1-開班數'!$A$6:$B$65,2,0)&amp;"、"&amp;VLOOKUP(G510,'附件一之1-開班數'!$A$6:$B$65,2,0),IF(COUNT(E510:I510)=4,VLOOKUP(E510,'附件一之1-開班數'!$A$6:$B$65,2,0)&amp;"、"&amp;VLOOKUP(F510,'附件一之1-開班數'!$A$6:$B$65,2,0)&amp;"、"&amp;VLOOKUP(G510,'附件一之1-開班數'!$A$6:$B$65,2,0)&amp;"、"&amp;VLOOKUP(H510,'附件一之1-開班數'!$A$6:$B$65,2,0),IF(COUNT(E510:I510)=5,VLOOKUP(E510,'附件一之1-開班數'!$A$6:$B$65,2,0)&amp;"、"&amp;VLOOKUP(F510,'附件一之1-開班數'!$A$6:$B$65,2,0)&amp;"、"&amp;VLOOKUP(G510,'附件一之1-開班數'!$A$6:$B$65,2,0)&amp;"、"&amp;VLOOKUP(H510,'附件一之1-開班數'!$A$6:$B$65,2,0)&amp;"、"&amp;VLOOKUP(I510,'附件一之1-開班數'!$A$6:$B$65,2,0),IF(D510="","","學生無班級"))))))),"有班級不存在,或跳格輸入")</f>
        <v/>
      </c>
      <c r="K510" s="16"/>
      <c r="L510" s="16"/>
      <c r="M510" s="16"/>
      <c r="N510" s="16"/>
      <c r="O510" s="16"/>
      <c r="P510" s="16"/>
      <c r="Q510" s="16"/>
      <c r="R510" s="16"/>
      <c r="S510" s="145">
        <f t="shared" si="45"/>
        <v>1</v>
      </c>
      <c r="T510" s="145">
        <f t="shared" si="46"/>
        <v>1</v>
      </c>
      <c r="U510" s="10">
        <f t="shared" si="44"/>
        <v>1</v>
      </c>
      <c r="V510" s="10">
        <f t="shared" si="47"/>
        <v>1</v>
      </c>
      <c r="W510" s="10">
        <f t="shared" si="48"/>
        <v>3</v>
      </c>
    </row>
    <row r="511" spans="1:23">
      <c r="A511" s="149" t="str">
        <f t="shared" si="43"/>
        <v/>
      </c>
      <c r="B511" s="16"/>
      <c r="C511" s="16"/>
      <c r="D511" s="16"/>
      <c r="E511" s="16"/>
      <c r="F511" s="16"/>
      <c r="G511" s="16"/>
      <c r="H511" s="16"/>
      <c r="I511" s="16"/>
      <c r="J511" s="150" t="str">
        <f>IFERROR(IF(COUNTIF(E511:I511,E511)+COUNTIF(E511:I511,F511)+COUNTIF(E511:I511,G511)+COUNTIF(E511:I511,H511)+COUNTIF(E511:I511,I511)-COUNT(E511:I511)&lt;&gt;0,"學生班級重複",IF(COUNT(E511:I511)=1,VLOOKUP(E511,'附件一之1-開班數'!$A$6:$B$65,2,0),IF(COUNT(E511:I511)=2,VLOOKUP(E511,'附件一之1-開班數'!$A$6:$B$65,2,0)&amp;"、"&amp;VLOOKUP(F511,'附件一之1-開班數'!$A$6:$B$65,2,0),IF(COUNT(E511:I511)=3,VLOOKUP(E511,'附件一之1-開班數'!$A$6:$B$65,2,0)&amp;"、"&amp;VLOOKUP(F511,'附件一之1-開班數'!$A$6:$B$65,2,0)&amp;"、"&amp;VLOOKUP(G511,'附件一之1-開班數'!$A$6:$B$65,2,0),IF(COUNT(E511:I511)=4,VLOOKUP(E511,'附件一之1-開班數'!$A$6:$B$65,2,0)&amp;"、"&amp;VLOOKUP(F511,'附件一之1-開班數'!$A$6:$B$65,2,0)&amp;"、"&amp;VLOOKUP(G511,'附件一之1-開班數'!$A$6:$B$65,2,0)&amp;"、"&amp;VLOOKUP(H511,'附件一之1-開班數'!$A$6:$B$65,2,0),IF(COUNT(E511:I511)=5,VLOOKUP(E511,'附件一之1-開班數'!$A$6:$B$65,2,0)&amp;"、"&amp;VLOOKUP(F511,'附件一之1-開班數'!$A$6:$B$65,2,0)&amp;"、"&amp;VLOOKUP(G511,'附件一之1-開班數'!$A$6:$B$65,2,0)&amp;"、"&amp;VLOOKUP(H511,'附件一之1-開班數'!$A$6:$B$65,2,0)&amp;"、"&amp;VLOOKUP(I511,'附件一之1-開班數'!$A$6:$B$65,2,0),IF(D511="","","學生無班級"))))))),"有班級不存在,或跳格輸入")</f>
        <v/>
      </c>
      <c r="K511" s="16"/>
      <c r="L511" s="16"/>
      <c r="M511" s="16"/>
      <c r="N511" s="16"/>
      <c r="O511" s="16"/>
      <c r="P511" s="16"/>
      <c r="Q511" s="16"/>
      <c r="R511" s="16"/>
      <c r="S511" s="145">
        <f t="shared" si="45"/>
        <v>1</v>
      </c>
      <c r="T511" s="145">
        <f t="shared" si="46"/>
        <v>1</v>
      </c>
      <c r="U511" s="10">
        <f t="shared" si="44"/>
        <v>1</v>
      </c>
      <c r="V511" s="10">
        <f t="shared" si="47"/>
        <v>1</v>
      </c>
      <c r="W511" s="10">
        <f t="shared" si="48"/>
        <v>3</v>
      </c>
    </row>
    <row r="512" spans="1:23">
      <c r="A512" s="149" t="str">
        <f t="shared" si="43"/>
        <v/>
      </c>
      <c r="B512" s="16"/>
      <c r="C512" s="16"/>
      <c r="D512" s="16"/>
      <c r="E512" s="16"/>
      <c r="F512" s="16"/>
      <c r="G512" s="16"/>
      <c r="H512" s="16"/>
      <c r="I512" s="16"/>
      <c r="J512" s="150" t="str">
        <f>IFERROR(IF(COUNTIF(E512:I512,E512)+COUNTIF(E512:I512,F512)+COUNTIF(E512:I512,G512)+COUNTIF(E512:I512,H512)+COUNTIF(E512:I512,I512)-COUNT(E512:I512)&lt;&gt;0,"學生班級重複",IF(COUNT(E512:I512)=1,VLOOKUP(E512,'附件一之1-開班數'!$A$6:$B$65,2,0),IF(COUNT(E512:I512)=2,VLOOKUP(E512,'附件一之1-開班數'!$A$6:$B$65,2,0)&amp;"、"&amp;VLOOKUP(F512,'附件一之1-開班數'!$A$6:$B$65,2,0),IF(COUNT(E512:I512)=3,VLOOKUP(E512,'附件一之1-開班數'!$A$6:$B$65,2,0)&amp;"、"&amp;VLOOKUP(F512,'附件一之1-開班數'!$A$6:$B$65,2,0)&amp;"、"&amp;VLOOKUP(G512,'附件一之1-開班數'!$A$6:$B$65,2,0),IF(COUNT(E512:I512)=4,VLOOKUP(E512,'附件一之1-開班數'!$A$6:$B$65,2,0)&amp;"、"&amp;VLOOKUP(F512,'附件一之1-開班數'!$A$6:$B$65,2,0)&amp;"、"&amp;VLOOKUP(G512,'附件一之1-開班數'!$A$6:$B$65,2,0)&amp;"、"&amp;VLOOKUP(H512,'附件一之1-開班數'!$A$6:$B$65,2,0),IF(COUNT(E512:I512)=5,VLOOKUP(E512,'附件一之1-開班數'!$A$6:$B$65,2,0)&amp;"、"&amp;VLOOKUP(F512,'附件一之1-開班數'!$A$6:$B$65,2,0)&amp;"、"&amp;VLOOKUP(G512,'附件一之1-開班數'!$A$6:$B$65,2,0)&amp;"、"&amp;VLOOKUP(H512,'附件一之1-開班數'!$A$6:$B$65,2,0)&amp;"、"&amp;VLOOKUP(I512,'附件一之1-開班數'!$A$6:$B$65,2,0),IF(D512="","","學生無班級"))))))),"有班級不存在,或跳格輸入")</f>
        <v/>
      </c>
      <c r="K512" s="16"/>
      <c r="L512" s="16"/>
      <c r="M512" s="16"/>
      <c r="N512" s="16"/>
      <c r="O512" s="16"/>
      <c r="P512" s="16"/>
      <c r="Q512" s="16"/>
      <c r="R512" s="16"/>
      <c r="S512" s="145">
        <f t="shared" si="45"/>
        <v>1</v>
      </c>
      <c r="T512" s="145">
        <f t="shared" si="46"/>
        <v>1</v>
      </c>
      <c r="U512" s="10">
        <f t="shared" si="44"/>
        <v>1</v>
      </c>
      <c r="V512" s="10">
        <f t="shared" si="47"/>
        <v>1</v>
      </c>
      <c r="W512" s="10">
        <f t="shared" si="48"/>
        <v>3</v>
      </c>
    </row>
    <row r="513" spans="1:23">
      <c r="A513" s="149" t="str">
        <f t="shared" si="43"/>
        <v/>
      </c>
      <c r="B513" s="16"/>
      <c r="C513" s="16"/>
      <c r="D513" s="16"/>
      <c r="E513" s="16"/>
      <c r="F513" s="16"/>
      <c r="G513" s="16"/>
      <c r="H513" s="16"/>
      <c r="I513" s="16"/>
      <c r="J513" s="150" t="str">
        <f>IFERROR(IF(COUNTIF(E513:I513,E513)+COUNTIF(E513:I513,F513)+COUNTIF(E513:I513,G513)+COUNTIF(E513:I513,H513)+COUNTIF(E513:I513,I513)-COUNT(E513:I513)&lt;&gt;0,"學生班級重複",IF(COUNT(E513:I513)=1,VLOOKUP(E513,'附件一之1-開班數'!$A$6:$B$65,2,0),IF(COUNT(E513:I513)=2,VLOOKUP(E513,'附件一之1-開班數'!$A$6:$B$65,2,0)&amp;"、"&amp;VLOOKUP(F513,'附件一之1-開班數'!$A$6:$B$65,2,0),IF(COUNT(E513:I513)=3,VLOOKUP(E513,'附件一之1-開班數'!$A$6:$B$65,2,0)&amp;"、"&amp;VLOOKUP(F513,'附件一之1-開班數'!$A$6:$B$65,2,0)&amp;"、"&amp;VLOOKUP(G513,'附件一之1-開班數'!$A$6:$B$65,2,0),IF(COUNT(E513:I513)=4,VLOOKUP(E513,'附件一之1-開班數'!$A$6:$B$65,2,0)&amp;"、"&amp;VLOOKUP(F513,'附件一之1-開班數'!$A$6:$B$65,2,0)&amp;"、"&amp;VLOOKUP(G513,'附件一之1-開班數'!$A$6:$B$65,2,0)&amp;"、"&amp;VLOOKUP(H513,'附件一之1-開班數'!$A$6:$B$65,2,0),IF(COUNT(E513:I513)=5,VLOOKUP(E513,'附件一之1-開班數'!$A$6:$B$65,2,0)&amp;"、"&amp;VLOOKUP(F513,'附件一之1-開班數'!$A$6:$B$65,2,0)&amp;"、"&amp;VLOOKUP(G513,'附件一之1-開班數'!$A$6:$B$65,2,0)&amp;"、"&amp;VLOOKUP(H513,'附件一之1-開班數'!$A$6:$B$65,2,0)&amp;"、"&amp;VLOOKUP(I513,'附件一之1-開班數'!$A$6:$B$65,2,0),IF(D513="","","學生無班級"))))))),"有班級不存在,或跳格輸入")</f>
        <v/>
      </c>
      <c r="K513" s="16"/>
      <c r="L513" s="16"/>
      <c r="M513" s="16"/>
      <c r="N513" s="16"/>
      <c r="O513" s="16"/>
      <c r="P513" s="16"/>
      <c r="Q513" s="16"/>
      <c r="R513" s="16"/>
      <c r="S513" s="145">
        <f t="shared" si="45"/>
        <v>1</v>
      </c>
      <c r="T513" s="145">
        <f t="shared" si="46"/>
        <v>1</v>
      </c>
      <c r="U513" s="10">
        <f t="shared" si="44"/>
        <v>1</v>
      </c>
      <c r="V513" s="10">
        <f t="shared" si="47"/>
        <v>1</v>
      </c>
      <c r="W513" s="10">
        <f t="shared" si="48"/>
        <v>3</v>
      </c>
    </row>
    <row r="514" spans="1:23">
      <c r="A514" s="149" t="str">
        <f t="shared" si="43"/>
        <v/>
      </c>
      <c r="B514" s="16"/>
      <c r="C514" s="16"/>
      <c r="D514" s="16"/>
      <c r="E514" s="16"/>
      <c r="F514" s="16"/>
      <c r="G514" s="16"/>
      <c r="H514" s="16"/>
      <c r="I514" s="16"/>
      <c r="J514" s="150" t="str">
        <f>IFERROR(IF(COUNTIF(E514:I514,E514)+COUNTIF(E514:I514,F514)+COUNTIF(E514:I514,G514)+COUNTIF(E514:I514,H514)+COUNTIF(E514:I514,I514)-COUNT(E514:I514)&lt;&gt;0,"學生班級重複",IF(COUNT(E514:I514)=1,VLOOKUP(E514,'附件一之1-開班數'!$A$6:$B$65,2,0),IF(COUNT(E514:I514)=2,VLOOKUP(E514,'附件一之1-開班數'!$A$6:$B$65,2,0)&amp;"、"&amp;VLOOKUP(F514,'附件一之1-開班數'!$A$6:$B$65,2,0),IF(COUNT(E514:I514)=3,VLOOKUP(E514,'附件一之1-開班數'!$A$6:$B$65,2,0)&amp;"、"&amp;VLOOKUP(F514,'附件一之1-開班數'!$A$6:$B$65,2,0)&amp;"、"&amp;VLOOKUP(G514,'附件一之1-開班數'!$A$6:$B$65,2,0),IF(COUNT(E514:I514)=4,VLOOKUP(E514,'附件一之1-開班數'!$A$6:$B$65,2,0)&amp;"、"&amp;VLOOKUP(F514,'附件一之1-開班數'!$A$6:$B$65,2,0)&amp;"、"&amp;VLOOKUP(G514,'附件一之1-開班數'!$A$6:$B$65,2,0)&amp;"、"&amp;VLOOKUP(H514,'附件一之1-開班數'!$A$6:$B$65,2,0),IF(COUNT(E514:I514)=5,VLOOKUP(E514,'附件一之1-開班數'!$A$6:$B$65,2,0)&amp;"、"&amp;VLOOKUP(F514,'附件一之1-開班數'!$A$6:$B$65,2,0)&amp;"、"&amp;VLOOKUP(G514,'附件一之1-開班數'!$A$6:$B$65,2,0)&amp;"、"&amp;VLOOKUP(H514,'附件一之1-開班數'!$A$6:$B$65,2,0)&amp;"、"&amp;VLOOKUP(I514,'附件一之1-開班數'!$A$6:$B$65,2,0),IF(D514="","","學生無班級"))))))),"有班級不存在,或跳格輸入")</f>
        <v/>
      </c>
      <c r="K514" s="16"/>
      <c r="L514" s="16"/>
      <c r="M514" s="16"/>
      <c r="N514" s="16"/>
      <c r="O514" s="16"/>
      <c r="P514" s="16"/>
      <c r="Q514" s="16"/>
      <c r="R514" s="16"/>
      <c r="S514" s="145">
        <f t="shared" si="45"/>
        <v>1</v>
      </c>
      <c r="T514" s="145">
        <f t="shared" si="46"/>
        <v>1</v>
      </c>
      <c r="U514" s="10">
        <f t="shared" si="44"/>
        <v>1</v>
      </c>
      <c r="V514" s="10">
        <f t="shared" si="47"/>
        <v>1</v>
      </c>
      <c r="W514" s="10">
        <f t="shared" si="48"/>
        <v>3</v>
      </c>
    </row>
    <row r="515" spans="1:23">
      <c r="A515" s="149" t="str">
        <f t="shared" si="43"/>
        <v/>
      </c>
      <c r="B515" s="16"/>
      <c r="C515" s="16"/>
      <c r="D515" s="16"/>
      <c r="E515" s="16"/>
      <c r="F515" s="16"/>
      <c r="G515" s="16"/>
      <c r="H515" s="16"/>
      <c r="I515" s="16"/>
      <c r="J515" s="150" t="str">
        <f>IFERROR(IF(COUNTIF(E515:I515,E515)+COUNTIF(E515:I515,F515)+COUNTIF(E515:I515,G515)+COUNTIF(E515:I515,H515)+COUNTIF(E515:I515,I515)-COUNT(E515:I515)&lt;&gt;0,"學生班級重複",IF(COUNT(E515:I515)=1,VLOOKUP(E515,'附件一之1-開班數'!$A$6:$B$65,2,0),IF(COUNT(E515:I515)=2,VLOOKUP(E515,'附件一之1-開班數'!$A$6:$B$65,2,0)&amp;"、"&amp;VLOOKUP(F515,'附件一之1-開班數'!$A$6:$B$65,2,0),IF(COUNT(E515:I515)=3,VLOOKUP(E515,'附件一之1-開班數'!$A$6:$B$65,2,0)&amp;"、"&amp;VLOOKUP(F515,'附件一之1-開班數'!$A$6:$B$65,2,0)&amp;"、"&amp;VLOOKUP(G515,'附件一之1-開班數'!$A$6:$B$65,2,0),IF(COUNT(E515:I515)=4,VLOOKUP(E515,'附件一之1-開班數'!$A$6:$B$65,2,0)&amp;"、"&amp;VLOOKUP(F515,'附件一之1-開班數'!$A$6:$B$65,2,0)&amp;"、"&amp;VLOOKUP(G515,'附件一之1-開班數'!$A$6:$B$65,2,0)&amp;"、"&amp;VLOOKUP(H515,'附件一之1-開班數'!$A$6:$B$65,2,0),IF(COUNT(E515:I515)=5,VLOOKUP(E515,'附件一之1-開班數'!$A$6:$B$65,2,0)&amp;"、"&amp;VLOOKUP(F515,'附件一之1-開班數'!$A$6:$B$65,2,0)&amp;"、"&amp;VLOOKUP(G515,'附件一之1-開班數'!$A$6:$B$65,2,0)&amp;"、"&amp;VLOOKUP(H515,'附件一之1-開班數'!$A$6:$B$65,2,0)&amp;"、"&amp;VLOOKUP(I515,'附件一之1-開班數'!$A$6:$B$65,2,0),IF(D515="","","學生無班級"))))))),"有班級不存在,或跳格輸入")</f>
        <v/>
      </c>
      <c r="K515" s="16"/>
      <c r="L515" s="16"/>
      <c r="M515" s="16"/>
      <c r="N515" s="16"/>
      <c r="O515" s="16"/>
      <c r="P515" s="16"/>
      <c r="Q515" s="16"/>
      <c r="R515" s="16"/>
      <c r="S515" s="145">
        <f t="shared" si="45"/>
        <v>1</v>
      </c>
      <c r="T515" s="145">
        <f t="shared" si="46"/>
        <v>1</v>
      </c>
      <c r="U515" s="10">
        <f t="shared" si="44"/>
        <v>1</v>
      </c>
      <c r="V515" s="10">
        <f t="shared" si="47"/>
        <v>1</v>
      </c>
      <c r="W515" s="10">
        <f t="shared" si="48"/>
        <v>3</v>
      </c>
    </row>
    <row r="516" spans="1:23">
      <c r="A516" s="149" t="str">
        <f t="shared" si="43"/>
        <v/>
      </c>
      <c r="B516" s="16"/>
      <c r="C516" s="16"/>
      <c r="D516" s="16"/>
      <c r="E516" s="16"/>
      <c r="F516" s="16"/>
      <c r="G516" s="16"/>
      <c r="H516" s="16"/>
      <c r="I516" s="16"/>
      <c r="J516" s="150" t="str">
        <f>IFERROR(IF(COUNTIF(E516:I516,E516)+COUNTIF(E516:I516,F516)+COUNTIF(E516:I516,G516)+COUNTIF(E516:I516,H516)+COUNTIF(E516:I516,I516)-COUNT(E516:I516)&lt;&gt;0,"學生班級重複",IF(COUNT(E516:I516)=1,VLOOKUP(E516,'附件一之1-開班數'!$A$6:$B$65,2,0),IF(COUNT(E516:I516)=2,VLOOKUP(E516,'附件一之1-開班數'!$A$6:$B$65,2,0)&amp;"、"&amp;VLOOKUP(F516,'附件一之1-開班數'!$A$6:$B$65,2,0),IF(COUNT(E516:I516)=3,VLOOKUP(E516,'附件一之1-開班數'!$A$6:$B$65,2,0)&amp;"、"&amp;VLOOKUP(F516,'附件一之1-開班數'!$A$6:$B$65,2,0)&amp;"、"&amp;VLOOKUP(G516,'附件一之1-開班數'!$A$6:$B$65,2,0),IF(COUNT(E516:I516)=4,VLOOKUP(E516,'附件一之1-開班數'!$A$6:$B$65,2,0)&amp;"、"&amp;VLOOKUP(F516,'附件一之1-開班數'!$A$6:$B$65,2,0)&amp;"、"&amp;VLOOKUP(G516,'附件一之1-開班數'!$A$6:$B$65,2,0)&amp;"、"&amp;VLOOKUP(H516,'附件一之1-開班數'!$A$6:$B$65,2,0),IF(COUNT(E516:I516)=5,VLOOKUP(E516,'附件一之1-開班數'!$A$6:$B$65,2,0)&amp;"、"&amp;VLOOKUP(F516,'附件一之1-開班數'!$A$6:$B$65,2,0)&amp;"、"&amp;VLOOKUP(G516,'附件一之1-開班數'!$A$6:$B$65,2,0)&amp;"、"&amp;VLOOKUP(H516,'附件一之1-開班數'!$A$6:$B$65,2,0)&amp;"、"&amp;VLOOKUP(I516,'附件一之1-開班數'!$A$6:$B$65,2,0),IF(D516="","","學生無班級"))))))),"有班級不存在,或跳格輸入")</f>
        <v/>
      </c>
      <c r="K516" s="16"/>
      <c r="L516" s="16"/>
      <c r="M516" s="16"/>
      <c r="N516" s="16"/>
      <c r="O516" s="16"/>
      <c r="P516" s="16"/>
      <c r="Q516" s="16"/>
      <c r="R516" s="16"/>
      <c r="S516" s="145">
        <f t="shared" si="45"/>
        <v>1</v>
      </c>
      <c r="T516" s="145">
        <f t="shared" si="46"/>
        <v>1</v>
      </c>
      <c r="U516" s="10">
        <f t="shared" si="44"/>
        <v>1</v>
      </c>
      <c r="V516" s="10">
        <f t="shared" si="47"/>
        <v>1</v>
      </c>
      <c r="W516" s="10">
        <f t="shared" si="48"/>
        <v>3</v>
      </c>
    </row>
    <row r="517" spans="1:23">
      <c r="A517" s="149" t="str">
        <f t="shared" si="43"/>
        <v/>
      </c>
      <c r="B517" s="16"/>
      <c r="C517" s="16"/>
      <c r="D517" s="16"/>
      <c r="E517" s="16"/>
      <c r="F517" s="16"/>
      <c r="G517" s="16"/>
      <c r="H517" s="16"/>
      <c r="I517" s="16"/>
      <c r="J517" s="150" t="str">
        <f>IFERROR(IF(COUNTIF(E517:I517,E517)+COUNTIF(E517:I517,F517)+COUNTIF(E517:I517,G517)+COUNTIF(E517:I517,H517)+COUNTIF(E517:I517,I517)-COUNT(E517:I517)&lt;&gt;0,"學生班級重複",IF(COUNT(E517:I517)=1,VLOOKUP(E517,'附件一之1-開班數'!$A$6:$B$65,2,0),IF(COUNT(E517:I517)=2,VLOOKUP(E517,'附件一之1-開班數'!$A$6:$B$65,2,0)&amp;"、"&amp;VLOOKUP(F517,'附件一之1-開班數'!$A$6:$B$65,2,0),IF(COUNT(E517:I517)=3,VLOOKUP(E517,'附件一之1-開班數'!$A$6:$B$65,2,0)&amp;"、"&amp;VLOOKUP(F517,'附件一之1-開班數'!$A$6:$B$65,2,0)&amp;"、"&amp;VLOOKUP(G517,'附件一之1-開班數'!$A$6:$B$65,2,0),IF(COUNT(E517:I517)=4,VLOOKUP(E517,'附件一之1-開班數'!$A$6:$B$65,2,0)&amp;"、"&amp;VLOOKUP(F517,'附件一之1-開班數'!$A$6:$B$65,2,0)&amp;"、"&amp;VLOOKUP(G517,'附件一之1-開班數'!$A$6:$B$65,2,0)&amp;"、"&amp;VLOOKUP(H517,'附件一之1-開班數'!$A$6:$B$65,2,0),IF(COUNT(E517:I517)=5,VLOOKUP(E517,'附件一之1-開班數'!$A$6:$B$65,2,0)&amp;"、"&amp;VLOOKUP(F517,'附件一之1-開班數'!$A$6:$B$65,2,0)&amp;"、"&amp;VLOOKUP(G517,'附件一之1-開班數'!$A$6:$B$65,2,0)&amp;"、"&amp;VLOOKUP(H517,'附件一之1-開班數'!$A$6:$B$65,2,0)&amp;"、"&amp;VLOOKUP(I517,'附件一之1-開班數'!$A$6:$B$65,2,0),IF(D517="","","學生無班級"))))))),"有班級不存在,或跳格輸入")</f>
        <v/>
      </c>
      <c r="K517" s="16"/>
      <c r="L517" s="16"/>
      <c r="M517" s="16"/>
      <c r="N517" s="16"/>
      <c r="O517" s="16"/>
      <c r="P517" s="16"/>
      <c r="Q517" s="16"/>
      <c r="R517" s="16"/>
      <c r="S517" s="145">
        <f t="shared" si="45"/>
        <v>1</v>
      </c>
      <c r="T517" s="145">
        <f t="shared" si="46"/>
        <v>1</v>
      </c>
      <c r="U517" s="10">
        <f t="shared" si="44"/>
        <v>1</v>
      </c>
      <c r="V517" s="10">
        <f t="shared" si="47"/>
        <v>1</v>
      </c>
      <c r="W517" s="10">
        <f t="shared" si="48"/>
        <v>3</v>
      </c>
    </row>
    <row r="518" spans="1:23">
      <c r="A518" s="149" t="str">
        <f t="shared" ref="A518:A581" si="49">IF(D518&lt;&gt;"",ROW()-5,"")</f>
        <v/>
      </c>
      <c r="B518" s="16"/>
      <c r="C518" s="16"/>
      <c r="D518" s="16"/>
      <c r="E518" s="16"/>
      <c r="F518" s="16"/>
      <c r="G518" s="16"/>
      <c r="H518" s="16"/>
      <c r="I518" s="16"/>
      <c r="J518" s="150" t="str">
        <f>IFERROR(IF(COUNTIF(E518:I518,E518)+COUNTIF(E518:I518,F518)+COUNTIF(E518:I518,G518)+COUNTIF(E518:I518,H518)+COUNTIF(E518:I518,I518)-COUNT(E518:I518)&lt;&gt;0,"學生班級重複",IF(COUNT(E518:I518)=1,VLOOKUP(E518,'附件一之1-開班數'!$A$6:$B$65,2,0),IF(COUNT(E518:I518)=2,VLOOKUP(E518,'附件一之1-開班數'!$A$6:$B$65,2,0)&amp;"、"&amp;VLOOKUP(F518,'附件一之1-開班數'!$A$6:$B$65,2,0),IF(COUNT(E518:I518)=3,VLOOKUP(E518,'附件一之1-開班數'!$A$6:$B$65,2,0)&amp;"、"&amp;VLOOKUP(F518,'附件一之1-開班數'!$A$6:$B$65,2,0)&amp;"、"&amp;VLOOKUP(G518,'附件一之1-開班數'!$A$6:$B$65,2,0),IF(COUNT(E518:I518)=4,VLOOKUP(E518,'附件一之1-開班數'!$A$6:$B$65,2,0)&amp;"、"&amp;VLOOKUP(F518,'附件一之1-開班數'!$A$6:$B$65,2,0)&amp;"、"&amp;VLOOKUP(G518,'附件一之1-開班數'!$A$6:$B$65,2,0)&amp;"、"&amp;VLOOKUP(H518,'附件一之1-開班數'!$A$6:$B$65,2,0),IF(COUNT(E518:I518)=5,VLOOKUP(E518,'附件一之1-開班數'!$A$6:$B$65,2,0)&amp;"、"&amp;VLOOKUP(F518,'附件一之1-開班數'!$A$6:$B$65,2,0)&amp;"、"&amp;VLOOKUP(G518,'附件一之1-開班數'!$A$6:$B$65,2,0)&amp;"、"&amp;VLOOKUP(H518,'附件一之1-開班數'!$A$6:$B$65,2,0)&amp;"、"&amp;VLOOKUP(I518,'附件一之1-開班數'!$A$6:$B$65,2,0),IF(D518="","","學生無班級"))))))),"有班級不存在,或跳格輸入")</f>
        <v/>
      </c>
      <c r="K518" s="16"/>
      <c r="L518" s="16"/>
      <c r="M518" s="16"/>
      <c r="N518" s="16"/>
      <c r="O518" s="16"/>
      <c r="P518" s="16"/>
      <c r="Q518" s="16"/>
      <c r="R518" s="16"/>
      <c r="S518" s="145">
        <f t="shared" si="45"/>
        <v>1</v>
      </c>
      <c r="T518" s="145">
        <f t="shared" si="46"/>
        <v>1</v>
      </c>
      <c r="U518" s="10">
        <f t="shared" ref="U518:U581" si="50">IF(COUNTA(B518:D518)=0,1,IF(AND(D518="",COUNTA(B518:C518)&lt;&gt;0),2,IF(COUNTA(B518:C518)&gt;1,3,4)))</f>
        <v>1</v>
      </c>
      <c r="V518" s="10">
        <f t="shared" si="47"/>
        <v>1</v>
      </c>
      <c r="W518" s="10">
        <f t="shared" si="48"/>
        <v>3</v>
      </c>
    </row>
    <row r="519" spans="1:23">
      <c r="A519" s="149" t="str">
        <f t="shared" si="49"/>
        <v/>
      </c>
      <c r="B519" s="16"/>
      <c r="C519" s="16"/>
      <c r="D519" s="16"/>
      <c r="E519" s="16"/>
      <c r="F519" s="16"/>
      <c r="G519" s="16"/>
      <c r="H519" s="16"/>
      <c r="I519" s="16"/>
      <c r="J519" s="150" t="str">
        <f>IFERROR(IF(COUNTIF(E519:I519,E519)+COUNTIF(E519:I519,F519)+COUNTIF(E519:I519,G519)+COUNTIF(E519:I519,H519)+COUNTIF(E519:I519,I519)-COUNT(E519:I519)&lt;&gt;0,"學生班級重複",IF(COUNT(E519:I519)=1,VLOOKUP(E519,'附件一之1-開班數'!$A$6:$B$65,2,0),IF(COUNT(E519:I519)=2,VLOOKUP(E519,'附件一之1-開班數'!$A$6:$B$65,2,0)&amp;"、"&amp;VLOOKUP(F519,'附件一之1-開班數'!$A$6:$B$65,2,0),IF(COUNT(E519:I519)=3,VLOOKUP(E519,'附件一之1-開班數'!$A$6:$B$65,2,0)&amp;"、"&amp;VLOOKUP(F519,'附件一之1-開班數'!$A$6:$B$65,2,0)&amp;"、"&amp;VLOOKUP(G519,'附件一之1-開班數'!$A$6:$B$65,2,0),IF(COUNT(E519:I519)=4,VLOOKUP(E519,'附件一之1-開班數'!$A$6:$B$65,2,0)&amp;"、"&amp;VLOOKUP(F519,'附件一之1-開班數'!$A$6:$B$65,2,0)&amp;"、"&amp;VLOOKUP(G519,'附件一之1-開班數'!$A$6:$B$65,2,0)&amp;"、"&amp;VLOOKUP(H519,'附件一之1-開班數'!$A$6:$B$65,2,0),IF(COUNT(E519:I519)=5,VLOOKUP(E519,'附件一之1-開班數'!$A$6:$B$65,2,0)&amp;"、"&amp;VLOOKUP(F519,'附件一之1-開班數'!$A$6:$B$65,2,0)&amp;"、"&amp;VLOOKUP(G519,'附件一之1-開班數'!$A$6:$B$65,2,0)&amp;"、"&amp;VLOOKUP(H519,'附件一之1-開班數'!$A$6:$B$65,2,0)&amp;"、"&amp;VLOOKUP(I519,'附件一之1-開班數'!$A$6:$B$65,2,0),IF(D519="","","學生無班級"))))))),"有班級不存在,或跳格輸入")</f>
        <v/>
      </c>
      <c r="K519" s="16"/>
      <c r="L519" s="16"/>
      <c r="M519" s="16"/>
      <c r="N519" s="16"/>
      <c r="O519" s="16"/>
      <c r="P519" s="16"/>
      <c r="Q519" s="16"/>
      <c r="R519" s="16"/>
      <c r="S519" s="145">
        <f t="shared" ref="S519:S582" si="51">IF(COUNTA(D519,K519:L519)=0,1,IF(AND(D519="",SUM(K519:L519)&lt;&gt;0),2,IF(SUM(K519:L519)&lt;&gt;1,3,4)))</f>
        <v>1</v>
      </c>
      <c r="T519" s="145">
        <f t="shared" ref="T519:T582" si="52">IF(COUNTA(D519,M519:Q519)=0,1,IF(AND(D519="",SUM(M519:Q519)&lt;&gt;0),2,IF(SUM(M519:Q519)&lt;&gt;1,3,4)))</f>
        <v>1</v>
      </c>
      <c r="U519" s="10">
        <f t="shared" si="50"/>
        <v>1</v>
      </c>
      <c r="V519" s="10">
        <f t="shared" ref="V519:V582" si="53">IF(COUNTA(D519:I519)=0,1,IF(AND(D519="",COUNTA(E519:I519)&lt;&gt;0),2,3))</f>
        <v>1</v>
      </c>
      <c r="W519" s="10">
        <f t="shared" ref="W519:W582" si="54">IF(AND(D519="",COUNTA(R519)&lt;&gt;0),2,3)</f>
        <v>3</v>
      </c>
    </row>
    <row r="520" spans="1:23">
      <c r="A520" s="149" t="str">
        <f t="shared" si="49"/>
        <v/>
      </c>
      <c r="B520" s="16"/>
      <c r="C520" s="16"/>
      <c r="D520" s="16"/>
      <c r="E520" s="16"/>
      <c r="F520" s="16"/>
      <c r="G520" s="16"/>
      <c r="H520" s="16"/>
      <c r="I520" s="16"/>
      <c r="J520" s="150" t="str">
        <f>IFERROR(IF(COUNTIF(E520:I520,E520)+COUNTIF(E520:I520,F520)+COUNTIF(E520:I520,G520)+COUNTIF(E520:I520,H520)+COUNTIF(E520:I520,I520)-COUNT(E520:I520)&lt;&gt;0,"學生班級重複",IF(COUNT(E520:I520)=1,VLOOKUP(E520,'附件一之1-開班數'!$A$6:$B$65,2,0),IF(COUNT(E520:I520)=2,VLOOKUP(E520,'附件一之1-開班數'!$A$6:$B$65,2,0)&amp;"、"&amp;VLOOKUP(F520,'附件一之1-開班數'!$A$6:$B$65,2,0),IF(COUNT(E520:I520)=3,VLOOKUP(E520,'附件一之1-開班數'!$A$6:$B$65,2,0)&amp;"、"&amp;VLOOKUP(F520,'附件一之1-開班數'!$A$6:$B$65,2,0)&amp;"、"&amp;VLOOKUP(G520,'附件一之1-開班數'!$A$6:$B$65,2,0),IF(COUNT(E520:I520)=4,VLOOKUP(E520,'附件一之1-開班數'!$A$6:$B$65,2,0)&amp;"、"&amp;VLOOKUP(F520,'附件一之1-開班數'!$A$6:$B$65,2,0)&amp;"、"&amp;VLOOKUP(G520,'附件一之1-開班數'!$A$6:$B$65,2,0)&amp;"、"&amp;VLOOKUP(H520,'附件一之1-開班數'!$A$6:$B$65,2,0),IF(COUNT(E520:I520)=5,VLOOKUP(E520,'附件一之1-開班數'!$A$6:$B$65,2,0)&amp;"、"&amp;VLOOKUP(F520,'附件一之1-開班數'!$A$6:$B$65,2,0)&amp;"、"&amp;VLOOKUP(G520,'附件一之1-開班數'!$A$6:$B$65,2,0)&amp;"、"&amp;VLOOKUP(H520,'附件一之1-開班數'!$A$6:$B$65,2,0)&amp;"、"&amp;VLOOKUP(I520,'附件一之1-開班數'!$A$6:$B$65,2,0),IF(D520="","","學生無班級"))))))),"有班級不存在,或跳格輸入")</f>
        <v/>
      </c>
      <c r="K520" s="16"/>
      <c r="L520" s="16"/>
      <c r="M520" s="16"/>
      <c r="N520" s="16"/>
      <c r="O520" s="16"/>
      <c r="P520" s="16"/>
      <c r="Q520" s="16"/>
      <c r="R520" s="16"/>
      <c r="S520" s="145">
        <f t="shared" si="51"/>
        <v>1</v>
      </c>
      <c r="T520" s="145">
        <f t="shared" si="52"/>
        <v>1</v>
      </c>
      <c r="U520" s="10">
        <f t="shared" si="50"/>
        <v>1</v>
      </c>
      <c r="V520" s="10">
        <f t="shared" si="53"/>
        <v>1</v>
      </c>
      <c r="W520" s="10">
        <f t="shared" si="54"/>
        <v>3</v>
      </c>
    </row>
    <row r="521" spans="1:23">
      <c r="A521" s="149" t="str">
        <f t="shared" si="49"/>
        <v/>
      </c>
      <c r="B521" s="16"/>
      <c r="C521" s="16"/>
      <c r="D521" s="16"/>
      <c r="E521" s="16"/>
      <c r="F521" s="16"/>
      <c r="G521" s="16"/>
      <c r="H521" s="16"/>
      <c r="I521" s="16"/>
      <c r="J521" s="150" t="str">
        <f>IFERROR(IF(COUNTIF(E521:I521,E521)+COUNTIF(E521:I521,F521)+COUNTIF(E521:I521,G521)+COUNTIF(E521:I521,H521)+COUNTIF(E521:I521,I521)-COUNT(E521:I521)&lt;&gt;0,"學生班級重複",IF(COUNT(E521:I521)=1,VLOOKUP(E521,'附件一之1-開班數'!$A$6:$B$65,2,0),IF(COUNT(E521:I521)=2,VLOOKUP(E521,'附件一之1-開班數'!$A$6:$B$65,2,0)&amp;"、"&amp;VLOOKUP(F521,'附件一之1-開班數'!$A$6:$B$65,2,0),IF(COUNT(E521:I521)=3,VLOOKUP(E521,'附件一之1-開班數'!$A$6:$B$65,2,0)&amp;"、"&amp;VLOOKUP(F521,'附件一之1-開班數'!$A$6:$B$65,2,0)&amp;"、"&amp;VLOOKUP(G521,'附件一之1-開班數'!$A$6:$B$65,2,0),IF(COUNT(E521:I521)=4,VLOOKUP(E521,'附件一之1-開班數'!$A$6:$B$65,2,0)&amp;"、"&amp;VLOOKUP(F521,'附件一之1-開班數'!$A$6:$B$65,2,0)&amp;"、"&amp;VLOOKUP(G521,'附件一之1-開班數'!$A$6:$B$65,2,0)&amp;"、"&amp;VLOOKUP(H521,'附件一之1-開班數'!$A$6:$B$65,2,0),IF(COUNT(E521:I521)=5,VLOOKUP(E521,'附件一之1-開班數'!$A$6:$B$65,2,0)&amp;"、"&amp;VLOOKUP(F521,'附件一之1-開班數'!$A$6:$B$65,2,0)&amp;"、"&amp;VLOOKUP(G521,'附件一之1-開班數'!$A$6:$B$65,2,0)&amp;"、"&amp;VLOOKUP(H521,'附件一之1-開班數'!$A$6:$B$65,2,0)&amp;"、"&amp;VLOOKUP(I521,'附件一之1-開班數'!$A$6:$B$65,2,0),IF(D521="","","學生無班級"))))))),"有班級不存在,或跳格輸入")</f>
        <v/>
      </c>
      <c r="K521" s="16"/>
      <c r="L521" s="16"/>
      <c r="M521" s="16"/>
      <c r="N521" s="16"/>
      <c r="O521" s="16"/>
      <c r="P521" s="16"/>
      <c r="Q521" s="16"/>
      <c r="R521" s="16"/>
      <c r="S521" s="145">
        <f t="shared" si="51"/>
        <v>1</v>
      </c>
      <c r="T521" s="145">
        <f t="shared" si="52"/>
        <v>1</v>
      </c>
      <c r="U521" s="10">
        <f t="shared" si="50"/>
        <v>1</v>
      </c>
      <c r="V521" s="10">
        <f t="shared" si="53"/>
        <v>1</v>
      </c>
      <c r="W521" s="10">
        <f t="shared" si="54"/>
        <v>3</v>
      </c>
    </row>
    <row r="522" spans="1:23">
      <c r="A522" s="149" t="str">
        <f t="shared" si="49"/>
        <v/>
      </c>
      <c r="B522" s="16"/>
      <c r="C522" s="16"/>
      <c r="D522" s="16"/>
      <c r="E522" s="16"/>
      <c r="F522" s="16"/>
      <c r="G522" s="16"/>
      <c r="H522" s="16"/>
      <c r="I522" s="16"/>
      <c r="J522" s="150" t="str">
        <f>IFERROR(IF(COUNTIF(E522:I522,E522)+COUNTIF(E522:I522,F522)+COUNTIF(E522:I522,G522)+COUNTIF(E522:I522,H522)+COUNTIF(E522:I522,I522)-COUNT(E522:I522)&lt;&gt;0,"學生班級重複",IF(COUNT(E522:I522)=1,VLOOKUP(E522,'附件一之1-開班數'!$A$6:$B$65,2,0),IF(COUNT(E522:I522)=2,VLOOKUP(E522,'附件一之1-開班數'!$A$6:$B$65,2,0)&amp;"、"&amp;VLOOKUP(F522,'附件一之1-開班數'!$A$6:$B$65,2,0),IF(COUNT(E522:I522)=3,VLOOKUP(E522,'附件一之1-開班數'!$A$6:$B$65,2,0)&amp;"、"&amp;VLOOKUP(F522,'附件一之1-開班數'!$A$6:$B$65,2,0)&amp;"、"&amp;VLOOKUP(G522,'附件一之1-開班數'!$A$6:$B$65,2,0),IF(COUNT(E522:I522)=4,VLOOKUP(E522,'附件一之1-開班數'!$A$6:$B$65,2,0)&amp;"、"&amp;VLOOKUP(F522,'附件一之1-開班數'!$A$6:$B$65,2,0)&amp;"、"&amp;VLOOKUP(G522,'附件一之1-開班數'!$A$6:$B$65,2,0)&amp;"、"&amp;VLOOKUP(H522,'附件一之1-開班數'!$A$6:$B$65,2,0),IF(COUNT(E522:I522)=5,VLOOKUP(E522,'附件一之1-開班數'!$A$6:$B$65,2,0)&amp;"、"&amp;VLOOKUP(F522,'附件一之1-開班數'!$A$6:$B$65,2,0)&amp;"、"&amp;VLOOKUP(G522,'附件一之1-開班數'!$A$6:$B$65,2,0)&amp;"、"&amp;VLOOKUP(H522,'附件一之1-開班數'!$A$6:$B$65,2,0)&amp;"、"&amp;VLOOKUP(I522,'附件一之1-開班數'!$A$6:$B$65,2,0),IF(D522="","","學生無班級"))))))),"有班級不存在,或跳格輸入")</f>
        <v/>
      </c>
      <c r="K522" s="16"/>
      <c r="L522" s="16"/>
      <c r="M522" s="16"/>
      <c r="N522" s="16"/>
      <c r="O522" s="16"/>
      <c r="P522" s="16"/>
      <c r="Q522" s="16"/>
      <c r="R522" s="16"/>
      <c r="S522" s="145">
        <f t="shared" si="51"/>
        <v>1</v>
      </c>
      <c r="T522" s="145">
        <f t="shared" si="52"/>
        <v>1</v>
      </c>
      <c r="U522" s="10">
        <f t="shared" si="50"/>
        <v>1</v>
      </c>
      <c r="V522" s="10">
        <f t="shared" si="53"/>
        <v>1</v>
      </c>
      <c r="W522" s="10">
        <f t="shared" si="54"/>
        <v>3</v>
      </c>
    </row>
    <row r="523" spans="1:23">
      <c r="A523" s="149" t="str">
        <f t="shared" si="49"/>
        <v/>
      </c>
      <c r="B523" s="16"/>
      <c r="C523" s="16"/>
      <c r="D523" s="16"/>
      <c r="E523" s="16"/>
      <c r="F523" s="16"/>
      <c r="G523" s="16"/>
      <c r="H523" s="16"/>
      <c r="I523" s="16"/>
      <c r="J523" s="150" t="str">
        <f>IFERROR(IF(COUNTIF(E523:I523,E523)+COUNTIF(E523:I523,F523)+COUNTIF(E523:I523,G523)+COUNTIF(E523:I523,H523)+COUNTIF(E523:I523,I523)-COUNT(E523:I523)&lt;&gt;0,"學生班級重複",IF(COUNT(E523:I523)=1,VLOOKUP(E523,'附件一之1-開班數'!$A$6:$B$65,2,0),IF(COUNT(E523:I523)=2,VLOOKUP(E523,'附件一之1-開班數'!$A$6:$B$65,2,0)&amp;"、"&amp;VLOOKUP(F523,'附件一之1-開班數'!$A$6:$B$65,2,0),IF(COUNT(E523:I523)=3,VLOOKUP(E523,'附件一之1-開班數'!$A$6:$B$65,2,0)&amp;"、"&amp;VLOOKUP(F523,'附件一之1-開班數'!$A$6:$B$65,2,0)&amp;"、"&amp;VLOOKUP(G523,'附件一之1-開班數'!$A$6:$B$65,2,0),IF(COUNT(E523:I523)=4,VLOOKUP(E523,'附件一之1-開班數'!$A$6:$B$65,2,0)&amp;"、"&amp;VLOOKUP(F523,'附件一之1-開班數'!$A$6:$B$65,2,0)&amp;"、"&amp;VLOOKUP(G523,'附件一之1-開班數'!$A$6:$B$65,2,0)&amp;"、"&amp;VLOOKUP(H523,'附件一之1-開班數'!$A$6:$B$65,2,0),IF(COUNT(E523:I523)=5,VLOOKUP(E523,'附件一之1-開班數'!$A$6:$B$65,2,0)&amp;"、"&amp;VLOOKUP(F523,'附件一之1-開班數'!$A$6:$B$65,2,0)&amp;"、"&amp;VLOOKUP(G523,'附件一之1-開班數'!$A$6:$B$65,2,0)&amp;"、"&amp;VLOOKUP(H523,'附件一之1-開班數'!$A$6:$B$65,2,0)&amp;"、"&amp;VLOOKUP(I523,'附件一之1-開班數'!$A$6:$B$65,2,0),IF(D523="","","學生無班級"))))))),"有班級不存在,或跳格輸入")</f>
        <v/>
      </c>
      <c r="K523" s="16"/>
      <c r="L523" s="16"/>
      <c r="M523" s="16"/>
      <c r="N523" s="16"/>
      <c r="O523" s="16"/>
      <c r="P523" s="16"/>
      <c r="Q523" s="16"/>
      <c r="R523" s="16"/>
      <c r="S523" s="145">
        <f t="shared" si="51"/>
        <v>1</v>
      </c>
      <c r="T523" s="145">
        <f t="shared" si="52"/>
        <v>1</v>
      </c>
      <c r="U523" s="10">
        <f t="shared" si="50"/>
        <v>1</v>
      </c>
      <c r="V523" s="10">
        <f t="shared" si="53"/>
        <v>1</v>
      </c>
      <c r="W523" s="10">
        <f t="shared" si="54"/>
        <v>3</v>
      </c>
    </row>
    <row r="524" spans="1:23">
      <c r="A524" s="149" t="str">
        <f t="shared" si="49"/>
        <v/>
      </c>
      <c r="B524" s="16"/>
      <c r="C524" s="16"/>
      <c r="D524" s="16"/>
      <c r="E524" s="16"/>
      <c r="F524" s="16"/>
      <c r="G524" s="16"/>
      <c r="H524" s="16"/>
      <c r="I524" s="16"/>
      <c r="J524" s="150" t="str">
        <f>IFERROR(IF(COUNTIF(E524:I524,E524)+COUNTIF(E524:I524,F524)+COUNTIF(E524:I524,G524)+COUNTIF(E524:I524,H524)+COUNTIF(E524:I524,I524)-COUNT(E524:I524)&lt;&gt;0,"學生班級重複",IF(COUNT(E524:I524)=1,VLOOKUP(E524,'附件一之1-開班數'!$A$6:$B$65,2,0),IF(COUNT(E524:I524)=2,VLOOKUP(E524,'附件一之1-開班數'!$A$6:$B$65,2,0)&amp;"、"&amp;VLOOKUP(F524,'附件一之1-開班數'!$A$6:$B$65,2,0),IF(COUNT(E524:I524)=3,VLOOKUP(E524,'附件一之1-開班數'!$A$6:$B$65,2,0)&amp;"、"&amp;VLOOKUP(F524,'附件一之1-開班數'!$A$6:$B$65,2,0)&amp;"、"&amp;VLOOKUP(G524,'附件一之1-開班數'!$A$6:$B$65,2,0),IF(COUNT(E524:I524)=4,VLOOKUP(E524,'附件一之1-開班數'!$A$6:$B$65,2,0)&amp;"、"&amp;VLOOKUP(F524,'附件一之1-開班數'!$A$6:$B$65,2,0)&amp;"、"&amp;VLOOKUP(G524,'附件一之1-開班數'!$A$6:$B$65,2,0)&amp;"、"&amp;VLOOKUP(H524,'附件一之1-開班數'!$A$6:$B$65,2,0),IF(COUNT(E524:I524)=5,VLOOKUP(E524,'附件一之1-開班數'!$A$6:$B$65,2,0)&amp;"、"&amp;VLOOKUP(F524,'附件一之1-開班數'!$A$6:$B$65,2,0)&amp;"、"&amp;VLOOKUP(G524,'附件一之1-開班數'!$A$6:$B$65,2,0)&amp;"、"&amp;VLOOKUP(H524,'附件一之1-開班數'!$A$6:$B$65,2,0)&amp;"、"&amp;VLOOKUP(I524,'附件一之1-開班數'!$A$6:$B$65,2,0),IF(D524="","","學生無班級"))))))),"有班級不存在,或跳格輸入")</f>
        <v/>
      </c>
      <c r="K524" s="16"/>
      <c r="L524" s="16"/>
      <c r="M524" s="16"/>
      <c r="N524" s="16"/>
      <c r="O524" s="16"/>
      <c r="P524" s="16"/>
      <c r="Q524" s="16"/>
      <c r="R524" s="16"/>
      <c r="S524" s="145">
        <f t="shared" si="51"/>
        <v>1</v>
      </c>
      <c r="T524" s="145">
        <f t="shared" si="52"/>
        <v>1</v>
      </c>
      <c r="U524" s="10">
        <f t="shared" si="50"/>
        <v>1</v>
      </c>
      <c r="V524" s="10">
        <f t="shared" si="53"/>
        <v>1</v>
      </c>
      <c r="W524" s="10">
        <f t="shared" si="54"/>
        <v>3</v>
      </c>
    </row>
    <row r="525" spans="1:23">
      <c r="A525" s="149" t="str">
        <f t="shared" si="49"/>
        <v/>
      </c>
      <c r="B525" s="16"/>
      <c r="C525" s="16"/>
      <c r="D525" s="16"/>
      <c r="E525" s="16"/>
      <c r="F525" s="16"/>
      <c r="G525" s="16"/>
      <c r="H525" s="16"/>
      <c r="I525" s="16"/>
      <c r="J525" s="150" t="str">
        <f>IFERROR(IF(COUNTIF(E525:I525,E525)+COUNTIF(E525:I525,F525)+COUNTIF(E525:I525,G525)+COUNTIF(E525:I525,H525)+COUNTIF(E525:I525,I525)-COUNT(E525:I525)&lt;&gt;0,"學生班級重複",IF(COUNT(E525:I525)=1,VLOOKUP(E525,'附件一之1-開班數'!$A$6:$B$65,2,0),IF(COUNT(E525:I525)=2,VLOOKUP(E525,'附件一之1-開班數'!$A$6:$B$65,2,0)&amp;"、"&amp;VLOOKUP(F525,'附件一之1-開班數'!$A$6:$B$65,2,0),IF(COUNT(E525:I525)=3,VLOOKUP(E525,'附件一之1-開班數'!$A$6:$B$65,2,0)&amp;"、"&amp;VLOOKUP(F525,'附件一之1-開班數'!$A$6:$B$65,2,0)&amp;"、"&amp;VLOOKUP(G525,'附件一之1-開班數'!$A$6:$B$65,2,0),IF(COUNT(E525:I525)=4,VLOOKUP(E525,'附件一之1-開班數'!$A$6:$B$65,2,0)&amp;"、"&amp;VLOOKUP(F525,'附件一之1-開班數'!$A$6:$B$65,2,0)&amp;"、"&amp;VLOOKUP(G525,'附件一之1-開班數'!$A$6:$B$65,2,0)&amp;"、"&amp;VLOOKUP(H525,'附件一之1-開班數'!$A$6:$B$65,2,0),IF(COUNT(E525:I525)=5,VLOOKUP(E525,'附件一之1-開班數'!$A$6:$B$65,2,0)&amp;"、"&amp;VLOOKUP(F525,'附件一之1-開班數'!$A$6:$B$65,2,0)&amp;"、"&amp;VLOOKUP(G525,'附件一之1-開班數'!$A$6:$B$65,2,0)&amp;"、"&amp;VLOOKUP(H525,'附件一之1-開班數'!$A$6:$B$65,2,0)&amp;"、"&amp;VLOOKUP(I525,'附件一之1-開班數'!$A$6:$B$65,2,0),IF(D525="","","學生無班級"))))))),"有班級不存在,或跳格輸入")</f>
        <v/>
      </c>
      <c r="K525" s="16"/>
      <c r="L525" s="16"/>
      <c r="M525" s="16"/>
      <c r="N525" s="16"/>
      <c r="O525" s="16"/>
      <c r="P525" s="16"/>
      <c r="Q525" s="16"/>
      <c r="R525" s="16"/>
      <c r="S525" s="145">
        <f t="shared" si="51"/>
        <v>1</v>
      </c>
      <c r="T525" s="145">
        <f t="shared" si="52"/>
        <v>1</v>
      </c>
      <c r="U525" s="10">
        <f t="shared" si="50"/>
        <v>1</v>
      </c>
      <c r="V525" s="10">
        <f t="shared" si="53"/>
        <v>1</v>
      </c>
      <c r="W525" s="10">
        <f t="shared" si="54"/>
        <v>3</v>
      </c>
    </row>
    <row r="526" spans="1:23">
      <c r="A526" s="149" t="str">
        <f t="shared" si="49"/>
        <v/>
      </c>
      <c r="B526" s="16"/>
      <c r="C526" s="16"/>
      <c r="D526" s="16"/>
      <c r="E526" s="16"/>
      <c r="F526" s="16"/>
      <c r="G526" s="16"/>
      <c r="H526" s="16"/>
      <c r="I526" s="16"/>
      <c r="J526" s="150" t="str">
        <f>IFERROR(IF(COUNTIF(E526:I526,E526)+COUNTIF(E526:I526,F526)+COUNTIF(E526:I526,G526)+COUNTIF(E526:I526,H526)+COUNTIF(E526:I526,I526)-COUNT(E526:I526)&lt;&gt;0,"學生班級重複",IF(COUNT(E526:I526)=1,VLOOKUP(E526,'附件一之1-開班數'!$A$6:$B$65,2,0),IF(COUNT(E526:I526)=2,VLOOKUP(E526,'附件一之1-開班數'!$A$6:$B$65,2,0)&amp;"、"&amp;VLOOKUP(F526,'附件一之1-開班數'!$A$6:$B$65,2,0),IF(COUNT(E526:I526)=3,VLOOKUP(E526,'附件一之1-開班數'!$A$6:$B$65,2,0)&amp;"、"&amp;VLOOKUP(F526,'附件一之1-開班數'!$A$6:$B$65,2,0)&amp;"、"&amp;VLOOKUP(G526,'附件一之1-開班數'!$A$6:$B$65,2,0),IF(COUNT(E526:I526)=4,VLOOKUP(E526,'附件一之1-開班數'!$A$6:$B$65,2,0)&amp;"、"&amp;VLOOKUP(F526,'附件一之1-開班數'!$A$6:$B$65,2,0)&amp;"、"&amp;VLOOKUP(G526,'附件一之1-開班數'!$A$6:$B$65,2,0)&amp;"、"&amp;VLOOKUP(H526,'附件一之1-開班數'!$A$6:$B$65,2,0),IF(COUNT(E526:I526)=5,VLOOKUP(E526,'附件一之1-開班數'!$A$6:$B$65,2,0)&amp;"、"&amp;VLOOKUP(F526,'附件一之1-開班數'!$A$6:$B$65,2,0)&amp;"、"&amp;VLOOKUP(G526,'附件一之1-開班數'!$A$6:$B$65,2,0)&amp;"、"&amp;VLOOKUP(H526,'附件一之1-開班數'!$A$6:$B$65,2,0)&amp;"、"&amp;VLOOKUP(I526,'附件一之1-開班數'!$A$6:$B$65,2,0),IF(D526="","","學生無班級"))))))),"有班級不存在,或跳格輸入")</f>
        <v/>
      </c>
      <c r="K526" s="16"/>
      <c r="L526" s="16"/>
      <c r="M526" s="16"/>
      <c r="N526" s="16"/>
      <c r="O526" s="16"/>
      <c r="P526" s="16"/>
      <c r="Q526" s="16"/>
      <c r="R526" s="16"/>
      <c r="S526" s="145">
        <f t="shared" si="51"/>
        <v>1</v>
      </c>
      <c r="T526" s="145">
        <f t="shared" si="52"/>
        <v>1</v>
      </c>
      <c r="U526" s="10">
        <f t="shared" si="50"/>
        <v>1</v>
      </c>
      <c r="V526" s="10">
        <f t="shared" si="53"/>
        <v>1</v>
      </c>
      <c r="W526" s="10">
        <f t="shared" si="54"/>
        <v>3</v>
      </c>
    </row>
    <row r="527" spans="1:23">
      <c r="A527" s="149" t="str">
        <f t="shared" si="49"/>
        <v/>
      </c>
      <c r="B527" s="16"/>
      <c r="C527" s="16"/>
      <c r="D527" s="16"/>
      <c r="E527" s="16"/>
      <c r="F527" s="16"/>
      <c r="G527" s="16"/>
      <c r="H527" s="16"/>
      <c r="I527" s="16"/>
      <c r="J527" s="150" t="str">
        <f>IFERROR(IF(COUNTIF(E527:I527,E527)+COUNTIF(E527:I527,F527)+COUNTIF(E527:I527,G527)+COUNTIF(E527:I527,H527)+COUNTIF(E527:I527,I527)-COUNT(E527:I527)&lt;&gt;0,"學生班級重複",IF(COUNT(E527:I527)=1,VLOOKUP(E527,'附件一之1-開班數'!$A$6:$B$65,2,0),IF(COUNT(E527:I527)=2,VLOOKUP(E527,'附件一之1-開班數'!$A$6:$B$65,2,0)&amp;"、"&amp;VLOOKUP(F527,'附件一之1-開班數'!$A$6:$B$65,2,0),IF(COUNT(E527:I527)=3,VLOOKUP(E527,'附件一之1-開班數'!$A$6:$B$65,2,0)&amp;"、"&amp;VLOOKUP(F527,'附件一之1-開班數'!$A$6:$B$65,2,0)&amp;"、"&amp;VLOOKUP(G527,'附件一之1-開班數'!$A$6:$B$65,2,0),IF(COUNT(E527:I527)=4,VLOOKUP(E527,'附件一之1-開班數'!$A$6:$B$65,2,0)&amp;"、"&amp;VLOOKUP(F527,'附件一之1-開班數'!$A$6:$B$65,2,0)&amp;"、"&amp;VLOOKUP(G527,'附件一之1-開班數'!$A$6:$B$65,2,0)&amp;"、"&amp;VLOOKUP(H527,'附件一之1-開班數'!$A$6:$B$65,2,0),IF(COUNT(E527:I527)=5,VLOOKUP(E527,'附件一之1-開班數'!$A$6:$B$65,2,0)&amp;"、"&amp;VLOOKUP(F527,'附件一之1-開班數'!$A$6:$B$65,2,0)&amp;"、"&amp;VLOOKUP(G527,'附件一之1-開班數'!$A$6:$B$65,2,0)&amp;"、"&amp;VLOOKUP(H527,'附件一之1-開班數'!$A$6:$B$65,2,0)&amp;"、"&amp;VLOOKUP(I527,'附件一之1-開班數'!$A$6:$B$65,2,0),IF(D527="","","學生無班級"))))))),"有班級不存在,或跳格輸入")</f>
        <v/>
      </c>
      <c r="K527" s="16"/>
      <c r="L527" s="16"/>
      <c r="M527" s="16"/>
      <c r="N527" s="16"/>
      <c r="O527" s="16"/>
      <c r="P527" s="16"/>
      <c r="Q527" s="16"/>
      <c r="R527" s="16"/>
      <c r="S527" s="145">
        <f t="shared" si="51"/>
        <v>1</v>
      </c>
      <c r="T527" s="145">
        <f t="shared" si="52"/>
        <v>1</v>
      </c>
      <c r="U527" s="10">
        <f t="shared" si="50"/>
        <v>1</v>
      </c>
      <c r="V527" s="10">
        <f t="shared" si="53"/>
        <v>1</v>
      </c>
      <c r="W527" s="10">
        <f t="shared" si="54"/>
        <v>3</v>
      </c>
    </row>
    <row r="528" spans="1:23">
      <c r="A528" s="149" t="str">
        <f t="shared" si="49"/>
        <v/>
      </c>
      <c r="B528" s="16"/>
      <c r="C528" s="16"/>
      <c r="D528" s="16"/>
      <c r="E528" s="16"/>
      <c r="F528" s="16"/>
      <c r="G528" s="16"/>
      <c r="H528" s="16"/>
      <c r="I528" s="16"/>
      <c r="J528" s="150" t="str">
        <f>IFERROR(IF(COUNTIF(E528:I528,E528)+COUNTIF(E528:I528,F528)+COUNTIF(E528:I528,G528)+COUNTIF(E528:I528,H528)+COUNTIF(E528:I528,I528)-COUNT(E528:I528)&lt;&gt;0,"學生班級重複",IF(COUNT(E528:I528)=1,VLOOKUP(E528,'附件一之1-開班數'!$A$6:$B$65,2,0),IF(COUNT(E528:I528)=2,VLOOKUP(E528,'附件一之1-開班數'!$A$6:$B$65,2,0)&amp;"、"&amp;VLOOKUP(F528,'附件一之1-開班數'!$A$6:$B$65,2,0),IF(COUNT(E528:I528)=3,VLOOKUP(E528,'附件一之1-開班數'!$A$6:$B$65,2,0)&amp;"、"&amp;VLOOKUP(F528,'附件一之1-開班數'!$A$6:$B$65,2,0)&amp;"、"&amp;VLOOKUP(G528,'附件一之1-開班數'!$A$6:$B$65,2,0),IF(COUNT(E528:I528)=4,VLOOKUP(E528,'附件一之1-開班數'!$A$6:$B$65,2,0)&amp;"、"&amp;VLOOKUP(F528,'附件一之1-開班數'!$A$6:$B$65,2,0)&amp;"、"&amp;VLOOKUP(G528,'附件一之1-開班數'!$A$6:$B$65,2,0)&amp;"、"&amp;VLOOKUP(H528,'附件一之1-開班數'!$A$6:$B$65,2,0),IF(COUNT(E528:I528)=5,VLOOKUP(E528,'附件一之1-開班數'!$A$6:$B$65,2,0)&amp;"、"&amp;VLOOKUP(F528,'附件一之1-開班數'!$A$6:$B$65,2,0)&amp;"、"&amp;VLOOKUP(G528,'附件一之1-開班數'!$A$6:$B$65,2,0)&amp;"、"&amp;VLOOKUP(H528,'附件一之1-開班數'!$A$6:$B$65,2,0)&amp;"、"&amp;VLOOKUP(I528,'附件一之1-開班數'!$A$6:$B$65,2,0),IF(D528="","","學生無班級"))))))),"有班級不存在,或跳格輸入")</f>
        <v/>
      </c>
      <c r="K528" s="16"/>
      <c r="L528" s="16"/>
      <c r="M528" s="16"/>
      <c r="N528" s="16"/>
      <c r="O528" s="16"/>
      <c r="P528" s="16"/>
      <c r="Q528" s="16"/>
      <c r="R528" s="16"/>
      <c r="S528" s="145">
        <f t="shared" si="51"/>
        <v>1</v>
      </c>
      <c r="T528" s="145">
        <f t="shared" si="52"/>
        <v>1</v>
      </c>
      <c r="U528" s="10">
        <f t="shared" si="50"/>
        <v>1</v>
      </c>
      <c r="V528" s="10">
        <f t="shared" si="53"/>
        <v>1</v>
      </c>
      <c r="W528" s="10">
        <f t="shared" si="54"/>
        <v>3</v>
      </c>
    </row>
    <row r="529" spans="1:23">
      <c r="A529" s="149" t="str">
        <f t="shared" si="49"/>
        <v/>
      </c>
      <c r="B529" s="16"/>
      <c r="C529" s="16"/>
      <c r="D529" s="16"/>
      <c r="E529" s="16"/>
      <c r="F529" s="16"/>
      <c r="G529" s="16"/>
      <c r="H529" s="16"/>
      <c r="I529" s="16"/>
      <c r="J529" s="150" t="str">
        <f>IFERROR(IF(COUNTIF(E529:I529,E529)+COUNTIF(E529:I529,F529)+COUNTIF(E529:I529,G529)+COUNTIF(E529:I529,H529)+COUNTIF(E529:I529,I529)-COUNT(E529:I529)&lt;&gt;0,"學生班級重複",IF(COUNT(E529:I529)=1,VLOOKUP(E529,'附件一之1-開班數'!$A$6:$B$65,2,0),IF(COUNT(E529:I529)=2,VLOOKUP(E529,'附件一之1-開班數'!$A$6:$B$65,2,0)&amp;"、"&amp;VLOOKUP(F529,'附件一之1-開班數'!$A$6:$B$65,2,0),IF(COUNT(E529:I529)=3,VLOOKUP(E529,'附件一之1-開班數'!$A$6:$B$65,2,0)&amp;"、"&amp;VLOOKUP(F529,'附件一之1-開班數'!$A$6:$B$65,2,0)&amp;"、"&amp;VLOOKUP(G529,'附件一之1-開班數'!$A$6:$B$65,2,0),IF(COUNT(E529:I529)=4,VLOOKUP(E529,'附件一之1-開班數'!$A$6:$B$65,2,0)&amp;"、"&amp;VLOOKUP(F529,'附件一之1-開班數'!$A$6:$B$65,2,0)&amp;"、"&amp;VLOOKUP(G529,'附件一之1-開班數'!$A$6:$B$65,2,0)&amp;"、"&amp;VLOOKUP(H529,'附件一之1-開班數'!$A$6:$B$65,2,0),IF(COUNT(E529:I529)=5,VLOOKUP(E529,'附件一之1-開班數'!$A$6:$B$65,2,0)&amp;"、"&amp;VLOOKUP(F529,'附件一之1-開班數'!$A$6:$B$65,2,0)&amp;"、"&amp;VLOOKUP(G529,'附件一之1-開班數'!$A$6:$B$65,2,0)&amp;"、"&amp;VLOOKUP(H529,'附件一之1-開班數'!$A$6:$B$65,2,0)&amp;"、"&amp;VLOOKUP(I529,'附件一之1-開班數'!$A$6:$B$65,2,0),IF(D529="","","學生無班級"))))))),"有班級不存在,或跳格輸入")</f>
        <v/>
      </c>
      <c r="K529" s="16"/>
      <c r="L529" s="16"/>
      <c r="M529" s="16"/>
      <c r="N529" s="16"/>
      <c r="O529" s="16"/>
      <c r="P529" s="16"/>
      <c r="Q529" s="16"/>
      <c r="R529" s="16"/>
      <c r="S529" s="145">
        <f t="shared" si="51"/>
        <v>1</v>
      </c>
      <c r="T529" s="145">
        <f t="shared" si="52"/>
        <v>1</v>
      </c>
      <c r="U529" s="10">
        <f t="shared" si="50"/>
        <v>1</v>
      </c>
      <c r="V529" s="10">
        <f t="shared" si="53"/>
        <v>1</v>
      </c>
      <c r="W529" s="10">
        <f t="shared" si="54"/>
        <v>3</v>
      </c>
    </row>
    <row r="530" spans="1:23">
      <c r="A530" s="149" t="str">
        <f t="shared" si="49"/>
        <v/>
      </c>
      <c r="B530" s="16"/>
      <c r="C530" s="16"/>
      <c r="D530" s="16"/>
      <c r="E530" s="16"/>
      <c r="F530" s="16"/>
      <c r="G530" s="16"/>
      <c r="H530" s="16"/>
      <c r="I530" s="16"/>
      <c r="J530" s="150" t="str">
        <f>IFERROR(IF(COUNTIF(E530:I530,E530)+COUNTIF(E530:I530,F530)+COUNTIF(E530:I530,G530)+COUNTIF(E530:I530,H530)+COUNTIF(E530:I530,I530)-COUNT(E530:I530)&lt;&gt;0,"學生班級重複",IF(COUNT(E530:I530)=1,VLOOKUP(E530,'附件一之1-開班數'!$A$6:$B$65,2,0),IF(COUNT(E530:I530)=2,VLOOKUP(E530,'附件一之1-開班數'!$A$6:$B$65,2,0)&amp;"、"&amp;VLOOKUP(F530,'附件一之1-開班數'!$A$6:$B$65,2,0),IF(COUNT(E530:I530)=3,VLOOKUP(E530,'附件一之1-開班數'!$A$6:$B$65,2,0)&amp;"、"&amp;VLOOKUP(F530,'附件一之1-開班數'!$A$6:$B$65,2,0)&amp;"、"&amp;VLOOKUP(G530,'附件一之1-開班數'!$A$6:$B$65,2,0),IF(COUNT(E530:I530)=4,VLOOKUP(E530,'附件一之1-開班數'!$A$6:$B$65,2,0)&amp;"、"&amp;VLOOKUP(F530,'附件一之1-開班數'!$A$6:$B$65,2,0)&amp;"、"&amp;VLOOKUP(G530,'附件一之1-開班數'!$A$6:$B$65,2,0)&amp;"、"&amp;VLOOKUP(H530,'附件一之1-開班數'!$A$6:$B$65,2,0),IF(COUNT(E530:I530)=5,VLOOKUP(E530,'附件一之1-開班數'!$A$6:$B$65,2,0)&amp;"、"&amp;VLOOKUP(F530,'附件一之1-開班數'!$A$6:$B$65,2,0)&amp;"、"&amp;VLOOKUP(G530,'附件一之1-開班數'!$A$6:$B$65,2,0)&amp;"、"&amp;VLOOKUP(H530,'附件一之1-開班數'!$A$6:$B$65,2,0)&amp;"、"&amp;VLOOKUP(I530,'附件一之1-開班數'!$A$6:$B$65,2,0),IF(D530="","","學生無班級"))))))),"有班級不存在,或跳格輸入")</f>
        <v/>
      </c>
      <c r="K530" s="16"/>
      <c r="L530" s="16"/>
      <c r="M530" s="16"/>
      <c r="N530" s="16"/>
      <c r="O530" s="16"/>
      <c r="P530" s="16"/>
      <c r="Q530" s="16"/>
      <c r="R530" s="16"/>
      <c r="S530" s="145">
        <f t="shared" si="51"/>
        <v>1</v>
      </c>
      <c r="T530" s="145">
        <f t="shared" si="52"/>
        <v>1</v>
      </c>
      <c r="U530" s="10">
        <f t="shared" si="50"/>
        <v>1</v>
      </c>
      <c r="V530" s="10">
        <f t="shared" si="53"/>
        <v>1</v>
      </c>
      <c r="W530" s="10">
        <f t="shared" si="54"/>
        <v>3</v>
      </c>
    </row>
    <row r="531" spans="1:23">
      <c r="A531" s="149" t="str">
        <f t="shared" si="49"/>
        <v/>
      </c>
      <c r="B531" s="16"/>
      <c r="C531" s="16"/>
      <c r="D531" s="16"/>
      <c r="E531" s="16"/>
      <c r="F531" s="16"/>
      <c r="G531" s="16"/>
      <c r="H531" s="16"/>
      <c r="I531" s="16"/>
      <c r="J531" s="150" t="str">
        <f>IFERROR(IF(COUNTIF(E531:I531,E531)+COUNTIF(E531:I531,F531)+COUNTIF(E531:I531,G531)+COUNTIF(E531:I531,H531)+COUNTIF(E531:I531,I531)-COUNT(E531:I531)&lt;&gt;0,"學生班級重複",IF(COUNT(E531:I531)=1,VLOOKUP(E531,'附件一之1-開班數'!$A$6:$B$65,2,0),IF(COUNT(E531:I531)=2,VLOOKUP(E531,'附件一之1-開班數'!$A$6:$B$65,2,0)&amp;"、"&amp;VLOOKUP(F531,'附件一之1-開班數'!$A$6:$B$65,2,0),IF(COUNT(E531:I531)=3,VLOOKUP(E531,'附件一之1-開班數'!$A$6:$B$65,2,0)&amp;"、"&amp;VLOOKUP(F531,'附件一之1-開班數'!$A$6:$B$65,2,0)&amp;"、"&amp;VLOOKUP(G531,'附件一之1-開班數'!$A$6:$B$65,2,0),IF(COUNT(E531:I531)=4,VLOOKUP(E531,'附件一之1-開班數'!$A$6:$B$65,2,0)&amp;"、"&amp;VLOOKUP(F531,'附件一之1-開班數'!$A$6:$B$65,2,0)&amp;"、"&amp;VLOOKUP(G531,'附件一之1-開班數'!$A$6:$B$65,2,0)&amp;"、"&amp;VLOOKUP(H531,'附件一之1-開班數'!$A$6:$B$65,2,0),IF(COUNT(E531:I531)=5,VLOOKUP(E531,'附件一之1-開班數'!$A$6:$B$65,2,0)&amp;"、"&amp;VLOOKUP(F531,'附件一之1-開班數'!$A$6:$B$65,2,0)&amp;"、"&amp;VLOOKUP(G531,'附件一之1-開班數'!$A$6:$B$65,2,0)&amp;"、"&amp;VLOOKUP(H531,'附件一之1-開班數'!$A$6:$B$65,2,0)&amp;"、"&amp;VLOOKUP(I531,'附件一之1-開班數'!$A$6:$B$65,2,0),IF(D531="","","學生無班級"))))))),"有班級不存在,或跳格輸入")</f>
        <v/>
      </c>
      <c r="K531" s="16"/>
      <c r="L531" s="16"/>
      <c r="M531" s="16"/>
      <c r="N531" s="16"/>
      <c r="O531" s="16"/>
      <c r="P531" s="16"/>
      <c r="Q531" s="16"/>
      <c r="R531" s="16"/>
      <c r="S531" s="145">
        <f t="shared" si="51"/>
        <v>1</v>
      </c>
      <c r="T531" s="145">
        <f t="shared" si="52"/>
        <v>1</v>
      </c>
      <c r="U531" s="10">
        <f t="shared" si="50"/>
        <v>1</v>
      </c>
      <c r="V531" s="10">
        <f t="shared" si="53"/>
        <v>1</v>
      </c>
      <c r="W531" s="10">
        <f t="shared" si="54"/>
        <v>3</v>
      </c>
    </row>
    <row r="532" spans="1:23">
      <c r="A532" s="149" t="str">
        <f t="shared" si="49"/>
        <v/>
      </c>
      <c r="B532" s="16"/>
      <c r="C532" s="16"/>
      <c r="D532" s="16"/>
      <c r="E532" s="16"/>
      <c r="F532" s="16"/>
      <c r="G532" s="16"/>
      <c r="H532" s="16"/>
      <c r="I532" s="16"/>
      <c r="J532" s="150" t="str">
        <f>IFERROR(IF(COUNTIF(E532:I532,E532)+COUNTIF(E532:I532,F532)+COUNTIF(E532:I532,G532)+COUNTIF(E532:I532,H532)+COUNTIF(E532:I532,I532)-COUNT(E532:I532)&lt;&gt;0,"學生班級重複",IF(COUNT(E532:I532)=1,VLOOKUP(E532,'附件一之1-開班數'!$A$6:$B$65,2,0),IF(COUNT(E532:I532)=2,VLOOKUP(E532,'附件一之1-開班數'!$A$6:$B$65,2,0)&amp;"、"&amp;VLOOKUP(F532,'附件一之1-開班數'!$A$6:$B$65,2,0),IF(COUNT(E532:I532)=3,VLOOKUP(E532,'附件一之1-開班數'!$A$6:$B$65,2,0)&amp;"、"&amp;VLOOKUP(F532,'附件一之1-開班數'!$A$6:$B$65,2,0)&amp;"、"&amp;VLOOKUP(G532,'附件一之1-開班數'!$A$6:$B$65,2,0),IF(COUNT(E532:I532)=4,VLOOKUP(E532,'附件一之1-開班數'!$A$6:$B$65,2,0)&amp;"、"&amp;VLOOKUP(F532,'附件一之1-開班數'!$A$6:$B$65,2,0)&amp;"、"&amp;VLOOKUP(G532,'附件一之1-開班數'!$A$6:$B$65,2,0)&amp;"、"&amp;VLOOKUP(H532,'附件一之1-開班數'!$A$6:$B$65,2,0),IF(COUNT(E532:I532)=5,VLOOKUP(E532,'附件一之1-開班數'!$A$6:$B$65,2,0)&amp;"、"&amp;VLOOKUP(F532,'附件一之1-開班數'!$A$6:$B$65,2,0)&amp;"、"&amp;VLOOKUP(G532,'附件一之1-開班數'!$A$6:$B$65,2,0)&amp;"、"&amp;VLOOKUP(H532,'附件一之1-開班數'!$A$6:$B$65,2,0)&amp;"、"&amp;VLOOKUP(I532,'附件一之1-開班數'!$A$6:$B$65,2,0),IF(D532="","","學生無班級"))))))),"有班級不存在,或跳格輸入")</f>
        <v/>
      </c>
      <c r="K532" s="16"/>
      <c r="L532" s="16"/>
      <c r="M532" s="16"/>
      <c r="N532" s="16"/>
      <c r="O532" s="16"/>
      <c r="P532" s="16"/>
      <c r="Q532" s="16"/>
      <c r="R532" s="16"/>
      <c r="S532" s="145">
        <f t="shared" si="51"/>
        <v>1</v>
      </c>
      <c r="T532" s="145">
        <f t="shared" si="52"/>
        <v>1</v>
      </c>
      <c r="U532" s="10">
        <f t="shared" si="50"/>
        <v>1</v>
      </c>
      <c r="V532" s="10">
        <f t="shared" si="53"/>
        <v>1</v>
      </c>
      <c r="W532" s="10">
        <f t="shared" si="54"/>
        <v>3</v>
      </c>
    </row>
    <row r="533" spans="1:23">
      <c r="A533" s="149" t="str">
        <f t="shared" si="49"/>
        <v/>
      </c>
      <c r="B533" s="16"/>
      <c r="C533" s="16"/>
      <c r="D533" s="16"/>
      <c r="E533" s="16"/>
      <c r="F533" s="16"/>
      <c r="G533" s="16"/>
      <c r="H533" s="16"/>
      <c r="I533" s="16"/>
      <c r="J533" s="150" t="str">
        <f>IFERROR(IF(COUNTIF(E533:I533,E533)+COUNTIF(E533:I533,F533)+COUNTIF(E533:I533,G533)+COUNTIF(E533:I533,H533)+COUNTIF(E533:I533,I533)-COUNT(E533:I533)&lt;&gt;0,"學生班級重複",IF(COUNT(E533:I533)=1,VLOOKUP(E533,'附件一之1-開班數'!$A$6:$B$65,2,0),IF(COUNT(E533:I533)=2,VLOOKUP(E533,'附件一之1-開班數'!$A$6:$B$65,2,0)&amp;"、"&amp;VLOOKUP(F533,'附件一之1-開班數'!$A$6:$B$65,2,0),IF(COUNT(E533:I533)=3,VLOOKUP(E533,'附件一之1-開班數'!$A$6:$B$65,2,0)&amp;"、"&amp;VLOOKUP(F533,'附件一之1-開班數'!$A$6:$B$65,2,0)&amp;"、"&amp;VLOOKUP(G533,'附件一之1-開班數'!$A$6:$B$65,2,0),IF(COUNT(E533:I533)=4,VLOOKUP(E533,'附件一之1-開班數'!$A$6:$B$65,2,0)&amp;"、"&amp;VLOOKUP(F533,'附件一之1-開班數'!$A$6:$B$65,2,0)&amp;"、"&amp;VLOOKUP(G533,'附件一之1-開班數'!$A$6:$B$65,2,0)&amp;"、"&amp;VLOOKUP(H533,'附件一之1-開班數'!$A$6:$B$65,2,0),IF(COUNT(E533:I533)=5,VLOOKUP(E533,'附件一之1-開班數'!$A$6:$B$65,2,0)&amp;"、"&amp;VLOOKUP(F533,'附件一之1-開班數'!$A$6:$B$65,2,0)&amp;"、"&amp;VLOOKUP(G533,'附件一之1-開班數'!$A$6:$B$65,2,0)&amp;"、"&amp;VLOOKUP(H533,'附件一之1-開班數'!$A$6:$B$65,2,0)&amp;"、"&amp;VLOOKUP(I533,'附件一之1-開班數'!$A$6:$B$65,2,0),IF(D533="","","學生無班級"))))))),"有班級不存在,或跳格輸入")</f>
        <v/>
      </c>
      <c r="K533" s="16"/>
      <c r="L533" s="16"/>
      <c r="M533" s="16"/>
      <c r="N533" s="16"/>
      <c r="O533" s="16"/>
      <c r="P533" s="16"/>
      <c r="Q533" s="16"/>
      <c r="R533" s="16"/>
      <c r="S533" s="145">
        <f t="shared" si="51"/>
        <v>1</v>
      </c>
      <c r="T533" s="145">
        <f t="shared" si="52"/>
        <v>1</v>
      </c>
      <c r="U533" s="10">
        <f t="shared" si="50"/>
        <v>1</v>
      </c>
      <c r="V533" s="10">
        <f t="shared" si="53"/>
        <v>1</v>
      </c>
      <c r="W533" s="10">
        <f t="shared" si="54"/>
        <v>3</v>
      </c>
    </row>
    <row r="534" spans="1:23">
      <c r="A534" s="149" t="str">
        <f t="shared" si="49"/>
        <v/>
      </c>
      <c r="B534" s="16"/>
      <c r="C534" s="16"/>
      <c r="D534" s="16"/>
      <c r="E534" s="16"/>
      <c r="F534" s="16"/>
      <c r="G534" s="16"/>
      <c r="H534" s="16"/>
      <c r="I534" s="16"/>
      <c r="J534" s="150" t="str">
        <f>IFERROR(IF(COUNTIF(E534:I534,E534)+COUNTIF(E534:I534,F534)+COUNTIF(E534:I534,G534)+COUNTIF(E534:I534,H534)+COUNTIF(E534:I534,I534)-COUNT(E534:I534)&lt;&gt;0,"學生班級重複",IF(COUNT(E534:I534)=1,VLOOKUP(E534,'附件一之1-開班數'!$A$6:$B$65,2,0),IF(COUNT(E534:I534)=2,VLOOKUP(E534,'附件一之1-開班數'!$A$6:$B$65,2,0)&amp;"、"&amp;VLOOKUP(F534,'附件一之1-開班數'!$A$6:$B$65,2,0),IF(COUNT(E534:I534)=3,VLOOKUP(E534,'附件一之1-開班數'!$A$6:$B$65,2,0)&amp;"、"&amp;VLOOKUP(F534,'附件一之1-開班數'!$A$6:$B$65,2,0)&amp;"、"&amp;VLOOKUP(G534,'附件一之1-開班數'!$A$6:$B$65,2,0),IF(COUNT(E534:I534)=4,VLOOKUP(E534,'附件一之1-開班數'!$A$6:$B$65,2,0)&amp;"、"&amp;VLOOKUP(F534,'附件一之1-開班數'!$A$6:$B$65,2,0)&amp;"、"&amp;VLOOKUP(G534,'附件一之1-開班數'!$A$6:$B$65,2,0)&amp;"、"&amp;VLOOKUP(H534,'附件一之1-開班數'!$A$6:$B$65,2,0),IF(COUNT(E534:I534)=5,VLOOKUP(E534,'附件一之1-開班數'!$A$6:$B$65,2,0)&amp;"、"&amp;VLOOKUP(F534,'附件一之1-開班數'!$A$6:$B$65,2,0)&amp;"、"&amp;VLOOKUP(G534,'附件一之1-開班數'!$A$6:$B$65,2,0)&amp;"、"&amp;VLOOKUP(H534,'附件一之1-開班數'!$A$6:$B$65,2,0)&amp;"、"&amp;VLOOKUP(I534,'附件一之1-開班數'!$A$6:$B$65,2,0),IF(D534="","","學生無班級"))))))),"有班級不存在,或跳格輸入")</f>
        <v/>
      </c>
      <c r="K534" s="16"/>
      <c r="L534" s="16"/>
      <c r="M534" s="16"/>
      <c r="N534" s="16"/>
      <c r="O534" s="16"/>
      <c r="P534" s="16"/>
      <c r="Q534" s="16"/>
      <c r="R534" s="16"/>
      <c r="S534" s="145">
        <f t="shared" si="51"/>
        <v>1</v>
      </c>
      <c r="T534" s="145">
        <f t="shared" si="52"/>
        <v>1</v>
      </c>
      <c r="U534" s="10">
        <f t="shared" si="50"/>
        <v>1</v>
      </c>
      <c r="V534" s="10">
        <f t="shared" si="53"/>
        <v>1</v>
      </c>
      <c r="W534" s="10">
        <f t="shared" si="54"/>
        <v>3</v>
      </c>
    </row>
    <row r="535" spans="1:23">
      <c r="A535" s="149" t="str">
        <f t="shared" si="49"/>
        <v/>
      </c>
      <c r="B535" s="16"/>
      <c r="C535" s="16"/>
      <c r="D535" s="16"/>
      <c r="E535" s="16"/>
      <c r="F535" s="16"/>
      <c r="G535" s="16"/>
      <c r="H535" s="16"/>
      <c r="I535" s="16"/>
      <c r="J535" s="150" t="str">
        <f>IFERROR(IF(COUNTIF(E535:I535,E535)+COUNTIF(E535:I535,F535)+COUNTIF(E535:I535,G535)+COUNTIF(E535:I535,H535)+COUNTIF(E535:I535,I535)-COUNT(E535:I535)&lt;&gt;0,"學生班級重複",IF(COUNT(E535:I535)=1,VLOOKUP(E535,'附件一之1-開班數'!$A$6:$B$65,2,0),IF(COUNT(E535:I535)=2,VLOOKUP(E535,'附件一之1-開班數'!$A$6:$B$65,2,0)&amp;"、"&amp;VLOOKUP(F535,'附件一之1-開班數'!$A$6:$B$65,2,0),IF(COUNT(E535:I535)=3,VLOOKUP(E535,'附件一之1-開班數'!$A$6:$B$65,2,0)&amp;"、"&amp;VLOOKUP(F535,'附件一之1-開班數'!$A$6:$B$65,2,0)&amp;"、"&amp;VLOOKUP(G535,'附件一之1-開班數'!$A$6:$B$65,2,0),IF(COUNT(E535:I535)=4,VLOOKUP(E535,'附件一之1-開班數'!$A$6:$B$65,2,0)&amp;"、"&amp;VLOOKUP(F535,'附件一之1-開班數'!$A$6:$B$65,2,0)&amp;"、"&amp;VLOOKUP(G535,'附件一之1-開班數'!$A$6:$B$65,2,0)&amp;"、"&amp;VLOOKUP(H535,'附件一之1-開班數'!$A$6:$B$65,2,0),IF(COUNT(E535:I535)=5,VLOOKUP(E535,'附件一之1-開班數'!$A$6:$B$65,2,0)&amp;"、"&amp;VLOOKUP(F535,'附件一之1-開班數'!$A$6:$B$65,2,0)&amp;"、"&amp;VLOOKUP(G535,'附件一之1-開班數'!$A$6:$B$65,2,0)&amp;"、"&amp;VLOOKUP(H535,'附件一之1-開班數'!$A$6:$B$65,2,0)&amp;"、"&amp;VLOOKUP(I535,'附件一之1-開班數'!$A$6:$B$65,2,0),IF(D535="","","學生無班級"))))))),"有班級不存在,或跳格輸入")</f>
        <v/>
      </c>
      <c r="K535" s="16"/>
      <c r="L535" s="16"/>
      <c r="M535" s="16"/>
      <c r="N535" s="16"/>
      <c r="O535" s="16"/>
      <c r="P535" s="16"/>
      <c r="Q535" s="16"/>
      <c r="R535" s="16"/>
      <c r="S535" s="145">
        <f t="shared" si="51"/>
        <v>1</v>
      </c>
      <c r="T535" s="145">
        <f t="shared" si="52"/>
        <v>1</v>
      </c>
      <c r="U535" s="10">
        <f t="shared" si="50"/>
        <v>1</v>
      </c>
      <c r="V535" s="10">
        <f t="shared" si="53"/>
        <v>1</v>
      </c>
      <c r="W535" s="10">
        <f t="shared" si="54"/>
        <v>3</v>
      </c>
    </row>
    <row r="536" spans="1:23">
      <c r="A536" s="149" t="str">
        <f t="shared" si="49"/>
        <v/>
      </c>
      <c r="B536" s="16"/>
      <c r="C536" s="16"/>
      <c r="D536" s="16"/>
      <c r="E536" s="16"/>
      <c r="F536" s="16"/>
      <c r="G536" s="16"/>
      <c r="H536" s="16"/>
      <c r="I536" s="16"/>
      <c r="J536" s="150" t="str">
        <f>IFERROR(IF(COUNTIF(E536:I536,E536)+COUNTIF(E536:I536,F536)+COUNTIF(E536:I536,G536)+COUNTIF(E536:I536,H536)+COUNTIF(E536:I536,I536)-COUNT(E536:I536)&lt;&gt;0,"學生班級重複",IF(COUNT(E536:I536)=1,VLOOKUP(E536,'附件一之1-開班數'!$A$6:$B$65,2,0),IF(COUNT(E536:I536)=2,VLOOKUP(E536,'附件一之1-開班數'!$A$6:$B$65,2,0)&amp;"、"&amp;VLOOKUP(F536,'附件一之1-開班數'!$A$6:$B$65,2,0),IF(COUNT(E536:I536)=3,VLOOKUP(E536,'附件一之1-開班數'!$A$6:$B$65,2,0)&amp;"、"&amp;VLOOKUP(F536,'附件一之1-開班數'!$A$6:$B$65,2,0)&amp;"、"&amp;VLOOKUP(G536,'附件一之1-開班數'!$A$6:$B$65,2,0),IF(COUNT(E536:I536)=4,VLOOKUP(E536,'附件一之1-開班數'!$A$6:$B$65,2,0)&amp;"、"&amp;VLOOKUP(F536,'附件一之1-開班數'!$A$6:$B$65,2,0)&amp;"、"&amp;VLOOKUP(G536,'附件一之1-開班數'!$A$6:$B$65,2,0)&amp;"、"&amp;VLOOKUP(H536,'附件一之1-開班數'!$A$6:$B$65,2,0),IF(COUNT(E536:I536)=5,VLOOKUP(E536,'附件一之1-開班數'!$A$6:$B$65,2,0)&amp;"、"&amp;VLOOKUP(F536,'附件一之1-開班數'!$A$6:$B$65,2,0)&amp;"、"&amp;VLOOKUP(G536,'附件一之1-開班數'!$A$6:$B$65,2,0)&amp;"、"&amp;VLOOKUP(H536,'附件一之1-開班數'!$A$6:$B$65,2,0)&amp;"、"&amp;VLOOKUP(I536,'附件一之1-開班數'!$A$6:$B$65,2,0),IF(D536="","","學生無班級"))))))),"有班級不存在,或跳格輸入")</f>
        <v/>
      </c>
      <c r="K536" s="16"/>
      <c r="L536" s="16"/>
      <c r="M536" s="16"/>
      <c r="N536" s="16"/>
      <c r="O536" s="16"/>
      <c r="P536" s="16"/>
      <c r="Q536" s="16"/>
      <c r="R536" s="16"/>
      <c r="S536" s="145">
        <f t="shared" si="51"/>
        <v>1</v>
      </c>
      <c r="T536" s="145">
        <f t="shared" si="52"/>
        <v>1</v>
      </c>
      <c r="U536" s="10">
        <f t="shared" si="50"/>
        <v>1</v>
      </c>
      <c r="V536" s="10">
        <f t="shared" si="53"/>
        <v>1</v>
      </c>
      <c r="W536" s="10">
        <f t="shared" si="54"/>
        <v>3</v>
      </c>
    </row>
    <row r="537" spans="1:23">
      <c r="A537" s="149" t="str">
        <f t="shared" si="49"/>
        <v/>
      </c>
      <c r="B537" s="16"/>
      <c r="C537" s="16"/>
      <c r="D537" s="16"/>
      <c r="E537" s="16"/>
      <c r="F537" s="16"/>
      <c r="G537" s="16"/>
      <c r="H537" s="16"/>
      <c r="I537" s="16"/>
      <c r="J537" s="150" t="str">
        <f>IFERROR(IF(COUNTIF(E537:I537,E537)+COUNTIF(E537:I537,F537)+COUNTIF(E537:I537,G537)+COUNTIF(E537:I537,H537)+COUNTIF(E537:I537,I537)-COUNT(E537:I537)&lt;&gt;0,"學生班級重複",IF(COUNT(E537:I537)=1,VLOOKUP(E537,'附件一之1-開班數'!$A$6:$B$65,2,0),IF(COUNT(E537:I537)=2,VLOOKUP(E537,'附件一之1-開班數'!$A$6:$B$65,2,0)&amp;"、"&amp;VLOOKUP(F537,'附件一之1-開班數'!$A$6:$B$65,2,0),IF(COUNT(E537:I537)=3,VLOOKUP(E537,'附件一之1-開班數'!$A$6:$B$65,2,0)&amp;"、"&amp;VLOOKUP(F537,'附件一之1-開班數'!$A$6:$B$65,2,0)&amp;"、"&amp;VLOOKUP(G537,'附件一之1-開班數'!$A$6:$B$65,2,0),IF(COUNT(E537:I537)=4,VLOOKUP(E537,'附件一之1-開班數'!$A$6:$B$65,2,0)&amp;"、"&amp;VLOOKUP(F537,'附件一之1-開班數'!$A$6:$B$65,2,0)&amp;"、"&amp;VLOOKUP(G537,'附件一之1-開班數'!$A$6:$B$65,2,0)&amp;"、"&amp;VLOOKUP(H537,'附件一之1-開班數'!$A$6:$B$65,2,0),IF(COUNT(E537:I537)=5,VLOOKUP(E537,'附件一之1-開班數'!$A$6:$B$65,2,0)&amp;"、"&amp;VLOOKUP(F537,'附件一之1-開班數'!$A$6:$B$65,2,0)&amp;"、"&amp;VLOOKUP(G537,'附件一之1-開班數'!$A$6:$B$65,2,0)&amp;"、"&amp;VLOOKUP(H537,'附件一之1-開班數'!$A$6:$B$65,2,0)&amp;"、"&amp;VLOOKUP(I537,'附件一之1-開班數'!$A$6:$B$65,2,0),IF(D537="","","學生無班級"))))))),"有班級不存在,或跳格輸入")</f>
        <v/>
      </c>
      <c r="K537" s="16"/>
      <c r="L537" s="16"/>
      <c r="M537" s="16"/>
      <c r="N537" s="16"/>
      <c r="O537" s="16"/>
      <c r="P537" s="16"/>
      <c r="Q537" s="16"/>
      <c r="R537" s="16"/>
      <c r="S537" s="145">
        <f t="shared" si="51"/>
        <v>1</v>
      </c>
      <c r="T537" s="145">
        <f t="shared" si="52"/>
        <v>1</v>
      </c>
      <c r="U537" s="10">
        <f t="shared" si="50"/>
        <v>1</v>
      </c>
      <c r="V537" s="10">
        <f t="shared" si="53"/>
        <v>1</v>
      </c>
      <c r="W537" s="10">
        <f t="shared" si="54"/>
        <v>3</v>
      </c>
    </row>
    <row r="538" spans="1:23">
      <c r="A538" s="149" t="str">
        <f t="shared" si="49"/>
        <v/>
      </c>
      <c r="B538" s="16"/>
      <c r="C538" s="16"/>
      <c r="D538" s="16"/>
      <c r="E538" s="16"/>
      <c r="F538" s="16"/>
      <c r="G538" s="16"/>
      <c r="H538" s="16"/>
      <c r="I538" s="16"/>
      <c r="J538" s="150" t="str">
        <f>IFERROR(IF(COUNTIF(E538:I538,E538)+COUNTIF(E538:I538,F538)+COUNTIF(E538:I538,G538)+COUNTIF(E538:I538,H538)+COUNTIF(E538:I538,I538)-COUNT(E538:I538)&lt;&gt;0,"學生班級重複",IF(COUNT(E538:I538)=1,VLOOKUP(E538,'附件一之1-開班數'!$A$6:$B$65,2,0),IF(COUNT(E538:I538)=2,VLOOKUP(E538,'附件一之1-開班數'!$A$6:$B$65,2,0)&amp;"、"&amp;VLOOKUP(F538,'附件一之1-開班數'!$A$6:$B$65,2,0),IF(COUNT(E538:I538)=3,VLOOKUP(E538,'附件一之1-開班數'!$A$6:$B$65,2,0)&amp;"、"&amp;VLOOKUP(F538,'附件一之1-開班數'!$A$6:$B$65,2,0)&amp;"、"&amp;VLOOKUP(G538,'附件一之1-開班數'!$A$6:$B$65,2,0),IF(COUNT(E538:I538)=4,VLOOKUP(E538,'附件一之1-開班數'!$A$6:$B$65,2,0)&amp;"、"&amp;VLOOKUP(F538,'附件一之1-開班數'!$A$6:$B$65,2,0)&amp;"、"&amp;VLOOKUP(G538,'附件一之1-開班數'!$A$6:$B$65,2,0)&amp;"、"&amp;VLOOKUP(H538,'附件一之1-開班數'!$A$6:$B$65,2,0),IF(COUNT(E538:I538)=5,VLOOKUP(E538,'附件一之1-開班數'!$A$6:$B$65,2,0)&amp;"、"&amp;VLOOKUP(F538,'附件一之1-開班數'!$A$6:$B$65,2,0)&amp;"、"&amp;VLOOKUP(G538,'附件一之1-開班數'!$A$6:$B$65,2,0)&amp;"、"&amp;VLOOKUP(H538,'附件一之1-開班數'!$A$6:$B$65,2,0)&amp;"、"&amp;VLOOKUP(I538,'附件一之1-開班數'!$A$6:$B$65,2,0),IF(D538="","","學生無班級"))))))),"有班級不存在,或跳格輸入")</f>
        <v/>
      </c>
      <c r="K538" s="16"/>
      <c r="L538" s="16"/>
      <c r="M538" s="16"/>
      <c r="N538" s="16"/>
      <c r="O538" s="16"/>
      <c r="P538" s="16"/>
      <c r="Q538" s="16"/>
      <c r="R538" s="16"/>
      <c r="S538" s="145">
        <f t="shared" si="51"/>
        <v>1</v>
      </c>
      <c r="T538" s="145">
        <f t="shared" si="52"/>
        <v>1</v>
      </c>
      <c r="U538" s="10">
        <f t="shared" si="50"/>
        <v>1</v>
      </c>
      <c r="V538" s="10">
        <f t="shared" si="53"/>
        <v>1</v>
      </c>
      <c r="W538" s="10">
        <f t="shared" si="54"/>
        <v>3</v>
      </c>
    </row>
    <row r="539" spans="1:23">
      <c r="A539" s="149" t="str">
        <f t="shared" si="49"/>
        <v/>
      </c>
      <c r="B539" s="16"/>
      <c r="C539" s="16"/>
      <c r="D539" s="16"/>
      <c r="E539" s="16"/>
      <c r="F539" s="16"/>
      <c r="G539" s="16"/>
      <c r="H539" s="16"/>
      <c r="I539" s="16"/>
      <c r="J539" s="150" t="str">
        <f>IFERROR(IF(COUNTIF(E539:I539,E539)+COUNTIF(E539:I539,F539)+COUNTIF(E539:I539,G539)+COUNTIF(E539:I539,H539)+COUNTIF(E539:I539,I539)-COUNT(E539:I539)&lt;&gt;0,"學生班級重複",IF(COUNT(E539:I539)=1,VLOOKUP(E539,'附件一之1-開班數'!$A$6:$B$65,2,0),IF(COUNT(E539:I539)=2,VLOOKUP(E539,'附件一之1-開班數'!$A$6:$B$65,2,0)&amp;"、"&amp;VLOOKUP(F539,'附件一之1-開班數'!$A$6:$B$65,2,0),IF(COUNT(E539:I539)=3,VLOOKUP(E539,'附件一之1-開班數'!$A$6:$B$65,2,0)&amp;"、"&amp;VLOOKUP(F539,'附件一之1-開班數'!$A$6:$B$65,2,0)&amp;"、"&amp;VLOOKUP(G539,'附件一之1-開班數'!$A$6:$B$65,2,0),IF(COUNT(E539:I539)=4,VLOOKUP(E539,'附件一之1-開班數'!$A$6:$B$65,2,0)&amp;"、"&amp;VLOOKUP(F539,'附件一之1-開班數'!$A$6:$B$65,2,0)&amp;"、"&amp;VLOOKUP(G539,'附件一之1-開班數'!$A$6:$B$65,2,0)&amp;"、"&amp;VLOOKUP(H539,'附件一之1-開班數'!$A$6:$B$65,2,0),IF(COUNT(E539:I539)=5,VLOOKUP(E539,'附件一之1-開班數'!$A$6:$B$65,2,0)&amp;"、"&amp;VLOOKUP(F539,'附件一之1-開班數'!$A$6:$B$65,2,0)&amp;"、"&amp;VLOOKUP(G539,'附件一之1-開班數'!$A$6:$B$65,2,0)&amp;"、"&amp;VLOOKUP(H539,'附件一之1-開班數'!$A$6:$B$65,2,0)&amp;"、"&amp;VLOOKUP(I539,'附件一之1-開班數'!$A$6:$B$65,2,0),IF(D539="","","學生無班級"))))))),"有班級不存在,或跳格輸入")</f>
        <v/>
      </c>
      <c r="K539" s="16"/>
      <c r="L539" s="16"/>
      <c r="M539" s="16"/>
      <c r="N539" s="16"/>
      <c r="O539" s="16"/>
      <c r="P539" s="16"/>
      <c r="Q539" s="16"/>
      <c r="R539" s="16"/>
      <c r="S539" s="145">
        <f t="shared" si="51"/>
        <v>1</v>
      </c>
      <c r="T539" s="145">
        <f t="shared" si="52"/>
        <v>1</v>
      </c>
      <c r="U539" s="10">
        <f t="shared" si="50"/>
        <v>1</v>
      </c>
      <c r="V539" s="10">
        <f t="shared" si="53"/>
        <v>1</v>
      </c>
      <c r="W539" s="10">
        <f t="shared" si="54"/>
        <v>3</v>
      </c>
    </row>
    <row r="540" spans="1:23">
      <c r="A540" s="149" t="str">
        <f t="shared" si="49"/>
        <v/>
      </c>
      <c r="B540" s="16"/>
      <c r="C540" s="16"/>
      <c r="D540" s="16"/>
      <c r="E540" s="16"/>
      <c r="F540" s="16"/>
      <c r="G540" s="16"/>
      <c r="H540" s="16"/>
      <c r="I540" s="16"/>
      <c r="J540" s="150" t="str">
        <f>IFERROR(IF(COUNTIF(E540:I540,E540)+COUNTIF(E540:I540,F540)+COUNTIF(E540:I540,G540)+COUNTIF(E540:I540,H540)+COUNTIF(E540:I540,I540)-COUNT(E540:I540)&lt;&gt;0,"學生班級重複",IF(COUNT(E540:I540)=1,VLOOKUP(E540,'附件一之1-開班數'!$A$6:$B$65,2,0),IF(COUNT(E540:I540)=2,VLOOKUP(E540,'附件一之1-開班數'!$A$6:$B$65,2,0)&amp;"、"&amp;VLOOKUP(F540,'附件一之1-開班數'!$A$6:$B$65,2,0),IF(COUNT(E540:I540)=3,VLOOKUP(E540,'附件一之1-開班數'!$A$6:$B$65,2,0)&amp;"、"&amp;VLOOKUP(F540,'附件一之1-開班數'!$A$6:$B$65,2,0)&amp;"、"&amp;VLOOKUP(G540,'附件一之1-開班數'!$A$6:$B$65,2,0),IF(COUNT(E540:I540)=4,VLOOKUP(E540,'附件一之1-開班數'!$A$6:$B$65,2,0)&amp;"、"&amp;VLOOKUP(F540,'附件一之1-開班數'!$A$6:$B$65,2,0)&amp;"、"&amp;VLOOKUP(G540,'附件一之1-開班數'!$A$6:$B$65,2,0)&amp;"、"&amp;VLOOKUP(H540,'附件一之1-開班數'!$A$6:$B$65,2,0),IF(COUNT(E540:I540)=5,VLOOKUP(E540,'附件一之1-開班數'!$A$6:$B$65,2,0)&amp;"、"&amp;VLOOKUP(F540,'附件一之1-開班數'!$A$6:$B$65,2,0)&amp;"、"&amp;VLOOKUP(G540,'附件一之1-開班數'!$A$6:$B$65,2,0)&amp;"、"&amp;VLOOKUP(H540,'附件一之1-開班數'!$A$6:$B$65,2,0)&amp;"、"&amp;VLOOKUP(I540,'附件一之1-開班數'!$A$6:$B$65,2,0),IF(D540="","","學生無班級"))))))),"有班級不存在,或跳格輸入")</f>
        <v/>
      </c>
      <c r="K540" s="16"/>
      <c r="L540" s="16"/>
      <c r="M540" s="16"/>
      <c r="N540" s="16"/>
      <c r="O540" s="16"/>
      <c r="P540" s="16"/>
      <c r="Q540" s="16"/>
      <c r="R540" s="16"/>
      <c r="S540" s="145">
        <f t="shared" si="51"/>
        <v>1</v>
      </c>
      <c r="T540" s="145">
        <f t="shared" si="52"/>
        <v>1</v>
      </c>
      <c r="U540" s="10">
        <f t="shared" si="50"/>
        <v>1</v>
      </c>
      <c r="V540" s="10">
        <f t="shared" si="53"/>
        <v>1</v>
      </c>
      <c r="W540" s="10">
        <f t="shared" si="54"/>
        <v>3</v>
      </c>
    </row>
    <row r="541" spans="1:23">
      <c r="A541" s="149" t="str">
        <f t="shared" si="49"/>
        <v/>
      </c>
      <c r="B541" s="16"/>
      <c r="C541" s="16"/>
      <c r="D541" s="16"/>
      <c r="E541" s="16"/>
      <c r="F541" s="16"/>
      <c r="G541" s="16"/>
      <c r="H541" s="16"/>
      <c r="I541" s="16"/>
      <c r="J541" s="150" t="str">
        <f>IFERROR(IF(COUNTIF(E541:I541,E541)+COUNTIF(E541:I541,F541)+COUNTIF(E541:I541,G541)+COUNTIF(E541:I541,H541)+COUNTIF(E541:I541,I541)-COUNT(E541:I541)&lt;&gt;0,"學生班級重複",IF(COUNT(E541:I541)=1,VLOOKUP(E541,'附件一之1-開班數'!$A$6:$B$65,2,0),IF(COUNT(E541:I541)=2,VLOOKUP(E541,'附件一之1-開班數'!$A$6:$B$65,2,0)&amp;"、"&amp;VLOOKUP(F541,'附件一之1-開班數'!$A$6:$B$65,2,0),IF(COUNT(E541:I541)=3,VLOOKUP(E541,'附件一之1-開班數'!$A$6:$B$65,2,0)&amp;"、"&amp;VLOOKUP(F541,'附件一之1-開班數'!$A$6:$B$65,2,0)&amp;"、"&amp;VLOOKUP(G541,'附件一之1-開班數'!$A$6:$B$65,2,0),IF(COUNT(E541:I541)=4,VLOOKUP(E541,'附件一之1-開班數'!$A$6:$B$65,2,0)&amp;"、"&amp;VLOOKUP(F541,'附件一之1-開班數'!$A$6:$B$65,2,0)&amp;"、"&amp;VLOOKUP(G541,'附件一之1-開班數'!$A$6:$B$65,2,0)&amp;"、"&amp;VLOOKUP(H541,'附件一之1-開班數'!$A$6:$B$65,2,0),IF(COUNT(E541:I541)=5,VLOOKUP(E541,'附件一之1-開班數'!$A$6:$B$65,2,0)&amp;"、"&amp;VLOOKUP(F541,'附件一之1-開班數'!$A$6:$B$65,2,0)&amp;"、"&amp;VLOOKUP(G541,'附件一之1-開班數'!$A$6:$B$65,2,0)&amp;"、"&amp;VLOOKUP(H541,'附件一之1-開班數'!$A$6:$B$65,2,0)&amp;"、"&amp;VLOOKUP(I541,'附件一之1-開班數'!$A$6:$B$65,2,0),IF(D541="","","學生無班級"))))))),"有班級不存在,或跳格輸入")</f>
        <v/>
      </c>
      <c r="K541" s="16"/>
      <c r="L541" s="16"/>
      <c r="M541" s="16"/>
      <c r="N541" s="16"/>
      <c r="O541" s="16"/>
      <c r="P541" s="16"/>
      <c r="Q541" s="16"/>
      <c r="R541" s="16"/>
      <c r="S541" s="145">
        <f t="shared" si="51"/>
        <v>1</v>
      </c>
      <c r="T541" s="145">
        <f t="shared" si="52"/>
        <v>1</v>
      </c>
      <c r="U541" s="10">
        <f t="shared" si="50"/>
        <v>1</v>
      </c>
      <c r="V541" s="10">
        <f t="shared" si="53"/>
        <v>1</v>
      </c>
      <c r="W541" s="10">
        <f t="shared" si="54"/>
        <v>3</v>
      </c>
    </row>
    <row r="542" spans="1:23">
      <c r="A542" s="149" t="str">
        <f t="shared" si="49"/>
        <v/>
      </c>
      <c r="B542" s="16"/>
      <c r="C542" s="16"/>
      <c r="D542" s="16"/>
      <c r="E542" s="16"/>
      <c r="F542" s="16"/>
      <c r="G542" s="16"/>
      <c r="H542" s="16"/>
      <c r="I542" s="16"/>
      <c r="J542" s="150" t="str">
        <f>IFERROR(IF(COUNTIF(E542:I542,E542)+COUNTIF(E542:I542,F542)+COUNTIF(E542:I542,G542)+COUNTIF(E542:I542,H542)+COUNTIF(E542:I542,I542)-COUNT(E542:I542)&lt;&gt;0,"學生班級重複",IF(COUNT(E542:I542)=1,VLOOKUP(E542,'附件一之1-開班數'!$A$6:$B$65,2,0),IF(COUNT(E542:I542)=2,VLOOKUP(E542,'附件一之1-開班數'!$A$6:$B$65,2,0)&amp;"、"&amp;VLOOKUP(F542,'附件一之1-開班數'!$A$6:$B$65,2,0),IF(COUNT(E542:I542)=3,VLOOKUP(E542,'附件一之1-開班數'!$A$6:$B$65,2,0)&amp;"、"&amp;VLOOKUP(F542,'附件一之1-開班數'!$A$6:$B$65,2,0)&amp;"、"&amp;VLOOKUP(G542,'附件一之1-開班數'!$A$6:$B$65,2,0),IF(COUNT(E542:I542)=4,VLOOKUP(E542,'附件一之1-開班數'!$A$6:$B$65,2,0)&amp;"、"&amp;VLOOKUP(F542,'附件一之1-開班數'!$A$6:$B$65,2,0)&amp;"、"&amp;VLOOKUP(G542,'附件一之1-開班數'!$A$6:$B$65,2,0)&amp;"、"&amp;VLOOKUP(H542,'附件一之1-開班數'!$A$6:$B$65,2,0),IF(COUNT(E542:I542)=5,VLOOKUP(E542,'附件一之1-開班數'!$A$6:$B$65,2,0)&amp;"、"&amp;VLOOKUP(F542,'附件一之1-開班數'!$A$6:$B$65,2,0)&amp;"、"&amp;VLOOKUP(G542,'附件一之1-開班數'!$A$6:$B$65,2,0)&amp;"、"&amp;VLOOKUP(H542,'附件一之1-開班數'!$A$6:$B$65,2,0)&amp;"、"&amp;VLOOKUP(I542,'附件一之1-開班數'!$A$6:$B$65,2,0),IF(D542="","","學生無班級"))))))),"有班級不存在,或跳格輸入")</f>
        <v/>
      </c>
      <c r="K542" s="16"/>
      <c r="L542" s="16"/>
      <c r="M542" s="16"/>
      <c r="N542" s="16"/>
      <c r="O542" s="16"/>
      <c r="P542" s="16"/>
      <c r="Q542" s="16"/>
      <c r="R542" s="16"/>
      <c r="S542" s="145">
        <f t="shared" si="51"/>
        <v>1</v>
      </c>
      <c r="T542" s="145">
        <f t="shared" si="52"/>
        <v>1</v>
      </c>
      <c r="U542" s="10">
        <f t="shared" si="50"/>
        <v>1</v>
      </c>
      <c r="V542" s="10">
        <f t="shared" si="53"/>
        <v>1</v>
      </c>
      <c r="W542" s="10">
        <f t="shared" si="54"/>
        <v>3</v>
      </c>
    </row>
    <row r="543" spans="1:23">
      <c r="A543" s="149" t="str">
        <f t="shared" si="49"/>
        <v/>
      </c>
      <c r="B543" s="16"/>
      <c r="C543" s="16"/>
      <c r="D543" s="16"/>
      <c r="E543" s="16"/>
      <c r="F543" s="16"/>
      <c r="G543" s="16"/>
      <c r="H543" s="16"/>
      <c r="I543" s="16"/>
      <c r="J543" s="150" t="str">
        <f>IFERROR(IF(COUNTIF(E543:I543,E543)+COUNTIF(E543:I543,F543)+COUNTIF(E543:I543,G543)+COUNTIF(E543:I543,H543)+COUNTIF(E543:I543,I543)-COUNT(E543:I543)&lt;&gt;0,"學生班級重複",IF(COUNT(E543:I543)=1,VLOOKUP(E543,'附件一之1-開班數'!$A$6:$B$65,2,0),IF(COUNT(E543:I543)=2,VLOOKUP(E543,'附件一之1-開班數'!$A$6:$B$65,2,0)&amp;"、"&amp;VLOOKUP(F543,'附件一之1-開班數'!$A$6:$B$65,2,0),IF(COUNT(E543:I543)=3,VLOOKUP(E543,'附件一之1-開班數'!$A$6:$B$65,2,0)&amp;"、"&amp;VLOOKUP(F543,'附件一之1-開班數'!$A$6:$B$65,2,0)&amp;"、"&amp;VLOOKUP(G543,'附件一之1-開班數'!$A$6:$B$65,2,0),IF(COUNT(E543:I543)=4,VLOOKUP(E543,'附件一之1-開班數'!$A$6:$B$65,2,0)&amp;"、"&amp;VLOOKUP(F543,'附件一之1-開班數'!$A$6:$B$65,2,0)&amp;"、"&amp;VLOOKUP(G543,'附件一之1-開班數'!$A$6:$B$65,2,0)&amp;"、"&amp;VLOOKUP(H543,'附件一之1-開班數'!$A$6:$B$65,2,0),IF(COUNT(E543:I543)=5,VLOOKUP(E543,'附件一之1-開班數'!$A$6:$B$65,2,0)&amp;"、"&amp;VLOOKUP(F543,'附件一之1-開班數'!$A$6:$B$65,2,0)&amp;"、"&amp;VLOOKUP(G543,'附件一之1-開班數'!$A$6:$B$65,2,0)&amp;"、"&amp;VLOOKUP(H543,'附件一之1-開班數'!$A$6:$B$65,2,0)&amp;"、"&amp;VLOOKUP(I543,'附件一之1-開班數'!$A$6:$B$65,2,0),IF(D543="","","學生無班級"))))))),"有班級不存在,或跳格輸入")</f>
        <v/>
      </c>
      <c r="K543" s="16"/>
      <c r="L543" s="16"/>
      <c r="M543" s="16"/>
      <c r="N543" s="16"/>
      <c r="O543" s="16"/>
      <c r="P543" s="16"/>
      <c r="Q543" s="16"/>
      <c r="R543" s="16"/>
      <c r="S543" s="145">
        <f t="shared" si="51"/>
        <v>1</v>
      </c>
      <c r="T543" s="145">
        <f t="shared" si="52"/>
        <v>1</v>
      </c>
      <c r="U543" s="10">
        <f t="shared" si="50"/>
        <v>1</v>
      </c>
      <c r="V543" s="10">
        <f t="shared" si="53"/>
        <v>1</v>
      </c>
      <c r="W543" s="10">
        <f t="shared" si="54"/>
        <v>3</v>
      </c>
    </row>
    <row r="544" spans="1:23">
      <c r="A544" s="149" t="str">
        <f t="shared" si="49"/>
        <v/>
      </c>
      <c r="B544" s="16"/>
      <c r="C544" s="16"/>
      <c r="D544" s="16"/>
      <c r="E544" s="16"/>
      <c r="F544" s="16"/>
      <c r="G544" s="16"/>
      <c r="H544" s="16"/>
      <c r="I544" s="16"/>
      <c r="J544" s="150" t="str">
        <f>IFERROR(IF(COUNTIF(E544:I544,E544)+COUNTIF(E544:I544,F544)+COUNTIF(E544:I544,G544)+COUNTIF(E544:I544,H544)+COUNTIF(E544:I544,I544)-COUNT(E544:I544)&lt;&gt;0,"學生班級重複",IF(COUNT(E544:I544)=1,VLOOKUP(E544,'附件一之1-開班數'!$A$6:$B$65,2,0),IF(COUNT(E544:I544)=2,VLOOKUP(E544,'附件一之1-開班數'!$A$6:$B$65,2,0)&amp;"、"&amp;VLOOKUP(F544,'附件一之1-開班數'!$A$6:$B$65,2,0),IF(COUNT(E544:I544)=3,VLOOKUP(E544,'附件一之1-開班數'!$A$6:$B$65,2,0)&amp;"、"&amp;VLOOKUP(F544,'附件一之1-開班數'!$A$6:$B$65,2,0)&amp;"、"&amp;VLOOKUP(G544,'附件一之1-開班數'!$A$6:$B$65,2,0),IF(COUNT(E544:I544)=4,VLOOKUP(E544,'附件一之1-開班數'!$A$6:$B$65,2,0)&amp;"、"&amp;VLOOKUP(F544,'附件一之1-開班數'!$A$6:$B$65,2,0)&amp;"、"&amp;VLOOKUP(G544,'附件一之1-開班數'!$A$6:$B$65,2,0)&amp;"、"&amp;VLOOKUP(H544,'附件一之1-開班數'!$A$6:$B$65,2,0),IF(COUNT(E544:I544)=5,VLOOKUP(E544,'附件一之1-開班數'!$A$6:$B$65,2,0)&amp;"、"&amp;VLOOKUP(F544,'附件一之1-開班數'!$A$6:$B$65,2,0)&amp;"、"&amp;VLOOKUP(G544,'附件一之1-開班數'!$A$6:$B$65,2,0)&amp;"、"&amp;VLOOKUP(H544,'附件一之1-開班數'!$A$6:$B$65,2,0)&amp;"、"&amp;VLOOKUP(I544,'附件一之1-開班數'!$A$6:$B$65,2,0),IF(D544="","","學生無班級"))))))),"有班級不存在,或跳格輸入")</f>
        <v/>
      </c>
      <c r="K544" s="16"/>
      <c r="L544" s="16"/>
      <c r="M544" s="16"/>
      <c r="N544" s="16"/>
      <c r="O544" s="16"/>
      <c r="P544" s="16"/>
      <c r="Q544" s="16"/>
      <c r="R544" s="16"/>
      <c r="S544" s="145">
        <f t="shared" si="51"/>
        <v>1</v>
      </c>
      <c r="T544" s="145">
        <f t="shared" si="52"/>
        <v>1</v>
      </c>
      <c r="U544" s="10">
        <f t="shared" si="50"/>
        <v>1</v>
      </c>
      <c r="V544" s="10">
        <f t="shared" si="53"/>
        <v>1</v>
      </c>
      <c r="W544" s="10">
        <f t="shared" si="54"/>
        <v>3</v>
      </c>
    </row>
    <row r="545" spans="1:23">
      <c r="A545" s="149" t="str">
        <f t="shared" si="49"/>
        <v/>
      </c>
      <c r="B545" s="16"/>
      <c r="C545" s="16"/>
      <c r="D545" s="16"/>
      <c r="E545" s="16"/>
      <c r="F545" s="16"/>
      <c r="G545" s="16"/>
      <c r="H545" s="16"/>
      <c r="I545" s="16"/>
      <c r="J545" s="150" t="str">
        <f>IFERROR(IF(COUNTIF(E545:I545,E545)+COUNTIF(E545:I545,F545)+COUNTIF(E545:I545,G545)+COUNTIF(E545:I545,H545)+COUNTIF(E545:I545,I545)-COUNT(E545:I545)&lt;&gt;0,"學生班級重複",IF(COUNT(E545:I545)=1,VLOOKUP(E545,'附件一之1-開班數'!$A$6:$B$65,2,0),IF(COUNT(E545:I545)=2,VLOOKUP(E545,'附件一之1-開班數'!$A$6:$B$65,2,0)&amp;"、"&amp;VLOOKUP(F545,'附件一之1-開班數'!$A$6:$B$65,2,0),IF(COUNT(E545:I545)=3,VLOOKUP(E545,'附件一之1-開班數'!$A$6:$B$65,2,0)&amp;"、"&amp;VLOOKUP(F545,'附件一之1-開班數'!$A$6:$B$65,2,0)&amp;"、"&amp;VLOOKUP(G545,'附件一之1-開班數'!$A$6:$B$65,2,0),IF(COUNT(E545:I545)=4,VLOOKUP(E545,'附件一之1-開班數'!$A$6:$B$65,2,0)&amp;"、"&amp;VLOOKUP(F545,'附件一之1-開班數'!$A$6:$B$65,2,0)&amp;"、"&amp;VLOOKUP(G545,'附件一之1-開班數'!$A$6:$B$65,2,0)&amp;"、"&amp;VLOOKUP(H545,'附件一之1-開班數'!$A$6:$B$65,2,0),IF(COUNT(E545:I545)=5,VLOOKUP(E545,'附件一之1-開班數'!$A$6:$B$65,2,0)&amp;"、"&amp;VLOOKUP(F545,'附件一之1-開班數'!$A$6:$B$65,2,0)&amp;"、"&amp;VLOOKUP(G545,'附件一之1-開班數'!$A$6:$B$65,2,0)&amp;"、"&amp;VLOOKUP(H545,'附件一之1-開班數'!$A$6:$B$65,2,0)&amp;"、"&amp;VLOOKUP(I545,'附件一之1-開班數'!$A$6:$B$65,2,0),IF(D545="","","學生無班級"))))))),"有班級不存在,或跳格輸入")</f>
        <v/>
      </c>
      <c r="K545" s="16"/>
      <c r="L545" s="16"/>
      <c r="M545" s="16"/>
      <c r="N545" s="16"/>
      <c r="O545" s="16"/>
      <c r="P545" s="16"/>
      <c r="Q545" s="16"/>
      <c r="R545" s="16"/>
      <c r="S545" s="145">
        <f t="shared" si="51"/>
        <v>1</v>
      </c>
      <c r="T545" s="145">
        <f t="shared" si="52"/>
        <v>1</v>
      </c>
      <c r="U545" s="10">
        <f t="shared" si="50"/>
        <v>1</v>
      </c>
      <c r="V545" s="10">
        <f t="shared" si="53"/>
        <v>1</v>
      </c>
      <c r="W545" s="10">
        <f t="shared" si="54"/>
        <v>3</v>
      </c>
    </row>
    <row r="546" spans="1:23">
      <c r="A546" s="149" t="str">
        <f t="shared" si="49"/>
        <v/>
      </c>
      <c r="B546" s="16"/>
      <c r="C546" s="16"/>
      <c r="D546" s="16"/>
      <c r="E546" s="16"/>
      <c r="F546" s="16"/>
      <c r="G546" s="16"/>
      <c r="H546" s="16"/>
      <c r="I546" s="16"/>
      <c r="J546" s="150" t="str">
        <f>IFERROR(IF(COUNTIF(E546:I546,E546)+COUNTIF(E546:I546,F546)+COUNTIF(E546:I546,G546)+COUNTIF(E546:I546,H546)+COUNTIF(E546:I546,I546)-COUNT(E546:I546)&lt;&gt;0,"學生班級重複",IF(COUNT(E546:I546)=1,VLOOKUP(E546,'附件一之1-開班數'!$A$6:$B$65,2,0),IF(COUNT(E546:I546)=2,VLOOKUP(E546,'附件一之1-開班數'!$A$6:$B$65,2,0)&amp;"、"&amp;VLOOKUP(F546,'附件一之1-開班數'!$A$6:$B$65,2,0),IF(COUNT(E546:I546)=3,VLOOKUP(E546,'附件一之1-開班數'!$A$6:$B$65,2,0)&amp;"、"&amp;VLOOKUP(F546,'附件一之1-開班數'!$A$6:$B$65,2,0)&amp;"、"&amp;VLOOKUP(G546,'附件一之1-開班數'!$A$6:$B$65,2,0),IF(COUNT(E546:I546)=4,VLOOKUP(E546,'附件一之1-開班數'!$A$6:$B$65,2,0)&amp;"、"&amp;VLOOKUP(F546,'附件一之1-開班數'!$A$6:$B$65,2,0)&amp;"、"&amp;VLOOKUP(G546,'附件一之1-開班數'!$A$6:$B$65,2,0)&amp;"、"&amp;VLOOKUP(H546,'附件一之1-開班數'!$A$6:$B$65,2,0),IF(COUNT(E546:I546)=5,VLOOKUP(E546,'附件一之1-開班數'!$A$6:$B$65,2,0)&amp;"、"&amp;VLOOKUP(F546,'附件一之1-開班數'!$A$6:$B$65,2,0)&amp;"、"&amp;VLOOKUP(G546,'附件一之1-開班數'!$A$6:$B$65,2,0)&amp;"、"&amp;VLOOKUP(H546,'附件一之1-開班數'!$A$6:$B$65,2,0)&amp;"、"&amp;VLOOKUP(I546,'附件一之1-開班數'!$A$6:$B$65,2,0),IF(D546="","","學生無班級"))))))),"有班級不存在,或跳格輸入")</f>
        <v/>
      </c>
      <c r="K546" s="16"/>
      <c r="L546" s="16"/>
      <c r="M546" s="16"/>
      <c r="N546" s="16"/>
      <c r="O546" s="16"/>
      <c r="P546" s="16"/>
      <c r="Q546" s="16"/>
      <c r="R546" s="16"/>
      <c r="S546" s="145">
        <f t="shared" si="51"/>
        <v>1</v>
      </c>
      <c r="T546" s="145">
        <f t="shared" si="52"/>
        <v>1</v>
      </c>
      <c r="U546" s="10">
        <f t="shared" si="50"/>
        <v>1</v>
      </c>
      <c r="V546" s="10">
        <f t="shared" si="53"/>
        <v>1</v>
      </c>
      <c r="W546" s="10">
        <f t="shared" si="54"/>
        <v>3</v>
      </c>
    </row>
    <row r="547" spans="1:23">
      <c r="A547" s="149" t="str">
        <f t="shared" si="49"/>
        <v/>
      </c>
      <c r="B547" s="16"/>
      <c r="C547" s="16"/>
      <c r="D547" s="16"/>
      <c r="E547" s="16"/>
      <c r="F547" s="16"/>
      <c r="G547" s="16"/>
      <c r="H547" s="16"/>
      <c r="I547" s="16"/>
      <c r="J547" s="150" t="str">
        <f>IFERROR(IF(COUNTIF(E547:I547,E547)+COUNTIF(E547:I547,F547)+COUNTIF(E547:I547,G547)+COUNTIF(E547:I547,H547)+COUNTIF(E547:I547,I547)-COUNT(E547:I547)&lt;&gt;0,"學生班級重複",IF(COUNT(E547:I547)=1,VLOOKUP(E547,'附件一之1-開班數'!$A$6:$B$65,2,0),IF(COUNT(E547:I547)=2,VLOOKUP(E547,'附件一之1-開班數'!$A$6:$B$65,2,0)&amp;"、"&amp;VLOOKUP(F547,'附件一之1-開班數'!$A$6:$B$65,2,0),IF(COUNT(E547:I547)=3,VLOOKUP(E547,'附件一之1-開班數'!$A$6:$B$65,2,0)&amp;"、"&amp;VLOOKUP(F547,'附件一之1-開班數'!$A$6:$B$65,2,0)&amp;"、"&amp;VLOOKUP(G547,'附件一之1-開班數'!$A$6:$B$65,2,0),IF(COUNT(E547:I547)=4,VLOOKUP(E547,'附件一之1-開班數'!$A$6:$B$65,2,0)&amp;"、"&amp;VLOOKUP(F547,'附件一之1-開班數'!$A$6:$B$65,2,0)&amp;"、"&amp;VLOOKUP(G547,'附件一之1-開班數'!$A$6:$B$65,2,0)&amp;"、"&amp;VLOOKUP(H547,'附件一之1-開班數'!$A$6:$B$65,2,0),IF(COUNT(E547:I547)=5,VLOOKUP(E547,'附件一之1-開班數'!$A$6:$B$65,2,0)&amp;"、"&amp;VLOOKUP(F547,'附件一之1-開班數'!$A$6:$B$65,2,0)&amp;"、"&amp;VLOOKUP(G547,'附件一之1-開班數'!$A$6:$B$65,2,0)&amp;"、"&amp;VLOOKUP(H547,'附件一之1-開班數'!$A$6:$B$65,2,0)&amp;"、"&amp;VLOOKUP(I547,'附件一之1-開班數'!$A$6:$B$65,2,0),IF(D547="","","學生無班級"))))))),"有班級不存在,或跳格輸入")</f>
        <v/>
      </c>
      <c r="K547" s="16"/>
      <c r="L547" s="16"/>
      <c r="M547" s="16"/>
      <c r="N547" s="16"/>
      <c r="O547" s="16"/>
      <c r="P547" s="16"/>
      <c r="Q547" s="16"/>
      <c r="R547" s="16"/>
      <c r="S547" s="145">
        <f t="shared" si="51"/>
        <v>1</v>
      </c>
      <c r="T547" s="145">
        <f t="shared" si="52"/>
        <v>1</v>
      </c>
      <c r="U547" s="10">
        <f t="shared" si="50"/>
        <v>1</v>
      </c>
      <c r="V547" s="10">
        <f t="shared" si="53"/>
        <v>1</v>
      </c>
      <c r="W547" s="10">
        <f t="shared" si="54"/>
        <v>3</v>
      </c>
    </row>
    <row r="548" spans="1:23">
      <c r="A548" s="149" t="str">
        <f t="shared" si="49"/>
        <v/>
      </c>
      <c r="B548" s="16"/>
      <c r="C548" s="16"/>
      <c r="D548" s="16"/>
      <c r="E548" s="16"/>
      <c r="F548" s="16"/>
      <c r="G548" s="16"/>
      <c r="H548" s="16"/>
      <c r="I548" s="16"/>
      <c r="J548" s="150" t="str">
        <f>IFERROR(IF(COUNTIF(E548:I548,E548)+COUNTIF(E548:I548,F548)+COUNTIF(E548:I548,G548)+COUNTIF(E548:I548,H548)+COUNTIF(E548:I548,I548)-COUNT(E548:I548)&lt;&gt;0,"學生班級重複",IF(COUNT(E548:I548)=1,VLOOKUP(E548,'附件一之1-開班數'!$A$6:$B$65,2,0),IF(COUNT(E548:I548)=2,VLOOKUP(E548,'附件一之1-開班數'!$A$6:$B$65,2,0)&amp;"、"&amp;VLOOKUP(F548,'附件一之1-開班數'!$A$6:$B$65,2,0),IF(COUNT(E548:I548)=3,VLOOKUP(E548,'附件一之1-開班數'!$A$6:$B$65,2,0)&amp;"、"&amp;VLOOKUP(F548,'附件一之1-開班數'!$A$6:$B$65,2,0)&amp;"、"&amp;VLOOKUP(G548,'附件一之1-開班數'!$A$6:$B$65,2,0),IF(COUNT(E548:I548)=4,VLOOKUP(E548,'附件一之1-開班數'!$A$6:$B$65,2,0)&amp;"、"&amp;VLOOKUP(F548,'附件一之1-開班數'!$A$6:$B$65,2,0)&amp;"、"&amp;VLOOKUP(G548,'附件一之1-開班數'!$A$6:$B$65,2,0)&amp;"、"&amp;VLOOKUP(H548,'附件一之1-開班數'!$A$6:$B$65,2,0),IF(COUNT(E548:I548)=5,VLOOKUP(E548,'附件一之1-開班數'!$A$6:$B$65,2,0)&amp;"、"&amp;VLOOKUP(F548,'附件一之1-開班數'!$A$6:$B$65,2,0)&amp;"、"&amp;VLOOKUP(G548,'附件一之1-開班數'!$A$6:$B$65,2,0)&amp;"、"&amp;VLOOKUP(H548,'附件一之1-開班數'!$A$6:$B$65,2,0)&amp;"、"&amp;VLOOKUP(I548,'附件一之1-開班數'!$A$6:$B$65,2,0),IF(D548="","","學生無班級"))))))),"有班級不存在,或跳格輸入")</f>
        <v/>
      </c>
      <c r="K548" s="16"/>
      <c r="L548" s="16"/>
      <c r="M548" s="16"/>
      <c r="N548" s="16"/>
      <c r="O548" s="16"/>
      <c r="P548" s="16"/>
      <c r="Q548" s="16"/>
      <c r="R548" s="16"/>
      <c r="S548" s="145">
        <f t="shared" si="51"/>
        <v>1</v>
      </c>
      <c r="T548" s="145">
        <f t="shared" si="52"/>
        <v>1</v>
      </c>
      <c r="U548" s="10">
        <f t="shared" si="50"/>
        <v>1</v>
      </c>
      <c r="V548" s="10">
        <f t="shared" si="53"/>
        <v>1</v>
      </c>
      <c r="W548" s="10">
        <f t="shared" si="54"/>
        <v>3</v>
      </c>
    </row>
    <row r="549" spans="1:23">
      <c r="A549" s="149" t="str">
        <f t="shared" si="49"/>
        <v/>
      </c>
      <c r="B549" s="16"/>
      <c r="C549" s="16"/>
      <c r="D549" s="16"/>
      <c r="E549" s="16"/>
      <c r="F549" s="16"/>
      <c r="G549" s="16"/>
      <c r="H549" s="16"/>
      <c r="I549" s="16"/>
      <c r="J549" s="150" t="str">
        <f>IFERROR(IF(COUNTIF(E549:I549,E549)+COUNTIF(E549:I549,F549)+COUNTIF(E549:I549,G549)+COUNTIF(E549:I549,H549)+COUNTIF(E549:I549,I549)-COUNT(E549:I549)&lt;&gt;0,"學生班級重複",IF(COUNT(E549:I549)=1,VLOOKUP(E549,'附件一之1-開班數'!$A$6:$B$65,2,0),IF(COUNT(E549:I549)=2,VLOOKUP(E549,'附件一之1-開班數'!$A$6:$B$65,2,0)&amp;"、"&amp;VLOOKUP(F549,'附件一之1-開班數'!$A$6:$B$65,2,0),IF(COUNT(E549:I549)=3,VLOOKUP(E549,'附件一之1-開班數'!$A$6:$B$65,2,0)&amp;"、"&amp;VLOOKUP(F549,'附件一之1-開班數'!$A$6:$B$65,2,0)&amp;"、"&amp;VLOOKUP(G549,'附件一之1-開班數'!$A$6:$B$65,2,0),IF(COUNT(E549:I549)=4,VLOOKUP(E549,'附件一之1-開班數'!$A$6:$B$65,2,0)&amp;"、"&amp;VLOOKUP(F549,'附件一之1-開班數'!$A$6:$B$65,2,0)&amp;"、"&amp;VLOOKUP(G549,'附件一之1-開班數'!$A$6:$B$65,2,0)&amp;"、"&amp;VLOOKUP(H549,'附件一之1-開班數'!$A$6:$B$65,2,0),IF(COUNT(E549:I549)=5,VLOOKUP(E549,'附件一之1-開班數'!$A$6:$B$65,2,0)&amp;"、"&amp;VLOOKUP(F549,'附件一之1-開班數'!$A$6:$B$65,2,0)&amp;"、"&amp;VLOOKUP(G549,'附件一之1-開班數'!$A$6:$B$65,2,0)&amp;"、"&amp;VLOOKUP(H549,'附件一之1-開班數'!$A$6:$B$65,2,0)&amp;"、"&amp;VLOOKUP(I549,'附件一之1-開班數'!$A$6:$B$65,2,0),IF(D549="","","學生無班級"))))))),"有班級不存在,或跳格輸入")</f>
        <v/>
      </c>
      <c r="K549" s="16"/>
      <c r="L549" s="16"/>
      <c r="M549" s="16"/>
      <c r="N549" s="16"/>
      <c r="O549" s="16"/>
      <c r="P549" s="16"/>
      <c r="Q549" s="16"/>
      <c r="R549" s="16"/>
      <c r="S549" s="145">
        <f t="shared" si="51"/>
        <v>1</v>
      </c>
      <c r="T549" s="145">
        <f t="shared" si="52"/>
        <v>1</v>
      </c>
      <c r="U549" s="10">
        <f t="shared" si="50"/>
        <v>1</v>
      </c>
      <c r="V549" s="10">
        <f t="shared" si="53"/>
        <v>1</v>
      </c>
      <c r="W549" s="10">
        <f t="shared" si="54"/>
        <v>3</v>
      </c>
    </row>
    <row r="550" spans="1:23">
      <c r="A550" s="149" t="str">
        <f t="shared" si="49"/>
        <v/>
      </c>
      <c r="B550" s="16"/>
      <c r="C550" s="16"/>
      <c r="D550" s="16"/>
      <c r="E550" s="16"/>
      <c r="F550" s="16"/>
      <c r="G550" s="16"/>
      <c r="H550" s="16"/>
      <c r="I550" s="16"/>
      <c r="J550" s="150" t="str">
        <f>IFERROR(IF(COUNTIF(E550:I550,E550)+COUNTIF(E550:I550,F550)+COUNTIF(E550:I550,G550)+COUNTIF(E550:I550,H550)+COUNTIF(E550:I550,I550)-COUNT(E550:I550)&lt;&gt;0,"學生班級重複",IF(COUNT(E550:I550)=1,VLOOKUP(E550,'附件一之1-開班數'!$A$6:$B$65,2,0),IF(COUNT(E550:I550)=2,VLOOKUP(E550,'附件一之1-開班數'!$A$6:$B$65,2,0)&amp;"、"&amp;VLOOKUP(F550,'附件一之1-開班數'!$A$6:$B$65,2,0),IF(COUNT(E550:I550)=3,VLOOKUP(E550,'附件一之1-開班數'!$A$6:$B$65,2,0)&amp;"、"&amp;VLOOKUP(F550,'附件一之1-開班數'!$A$6:$B$65,2,0)&amp;"、"&amp;VLOOKUP(G550,'附件一之1-開班數'!$A$6:$B$65,2,0),IF(COUNT(E550:I550)=4,VLOOKUP(E550,'附件一之1-開班數'!$A$6:$B$65,2,0)&amp;"、"&amp;VLOOKUP(F550,'附件一之1-開班數'!$A$6:$B$65,2,0)&amp;"、"&amp;VLOOKUP(G550,'附件一之1-開班數'!$A$6:$B$65,2,0)&amp;"、"&amp;VLOOKUP(H550,'附件一之1-開班數'!$A$6:$B$65,2,0),IF(COUNT(E550:I550)=5,VLOOKUP(E550,'附件一之1-開班數'!$A$6:$B$65,2,0)&amp;"、"&amp;VLOOKUP(F550,'附件一之1-開班數'!$A$6:$B$65,2,0)&amp;"、"&amp;VLOOKUP(G550,'附件一之1-開班數'!$A$6:$B$65,2,0)&amp;"、"&amp;VLOOKUP(H550,'附件一之1-開班數'!$A$6:$B$65,2,0)&amp;"、"&amp;VLOOKUP(I550,'附件一之1-開班數'!$A$6:$B$65,2,0),IF(D550="","","學生無班級"))))))),"有班級不存在,或跳格輸入")</f>
        <v/>
      </c>
      <c r="K550" s="16"/>
      <c r="L550" s="16"/>
      <c r="M550" s="16"/>
      <c r="N550" s="16"/>
      <c r="O550" s="16"/>
      <c r="P550" s="16"/>
      <c r="Q550" s="16"/>
      <c r="R550" s="16"/>
      <c r="S550" s="145">
        <f t="shared" si="51"/>
        <v>1</v>
      </c>
      <c r="T550" s="145">
        <f t="shared" si="52"/>
        <v>1</v>
      </c>
      <c r="U550" s="10">
        <f t="shared" si="50"/>
        <v>1</v>
      </c>
      <c r="V550" s="10">
        <f t="shared" si="53"/>
        <v>1</v>
      </c>
      <c r="W550" s="10">
        <f t="shared" si="54"/>
        <v>3</v>
      </c>
    </row>
    <row r="551" spans="1:23">
      <c r="A551" s="149" t="str">
        <f t="shared" si="49"/>
        <v/>
      </c>
      <c r="B551" s="16"/>
      <c r="C551" s="16"/>
      <c r="D551" s="16"/>
      <c r="E551" s="16"/>
      <c r="F551" s="16"/>
      <c r="G551" s="16"/>
      <c r="H551" s="16"/>
      <c r="I551" s="16"/>
      <c r="J551" s="150" t="str">
        <f>IFERROR(IF(COUNTIF(E551:I551,E551)+COUNTIF(E551:I551,F551)+COUNTIF(E551:I551,G551)+COUNTIF(E551:I551,H551)+COUNTIF(E551:I551,I551)-COUNT(E551:I551)&lt;&gt;0,"學生班級重複",IF(COUNT(E551:I551)=1,VLOOKUP(E551,'附件一之1-開班數'!$A$6:$B$65,2,0),IF(COUNT(E551:I551)=2,VLOOKUP(E551,'附件一之1-開班數'!$A$6:$B$65,2,0)&amp;"、"&amp;VLOOKUP(F551,'附件一之1-開班數'!$A$6:$B$65,2,0),IF(COUNT(E551:I551)=3,VLOOKUP(E551,'附件一之1-開班數'!$A$6:$B$65,2,0)&amp;"、"&amp;VLOOKUP(F551,'附件一之1-開班數'!$A$6:$B$65,2,0)&amp;"、"&amp;VLOOKUP(G551,'附件一之1-開班數'!$A$6:$B$65,2,0),IF(COUNT(E551:I551)=4,VLOOKUP(E551,'附件一之1-開班數'!$A$6:$B$65,2,0)&amp;"、"&amp;VLOOKUP(F551,'附件一之1-開班數'!$A$6:$B$65,2,0)&amp;"、"&amp;VLOOKUP(G551,'附件一之1-開班數'!$A$6:$B$65,2,0)&amp;"、"&amp;VLOOKUP(H551,'附件一之1-開班數'!$A$6:$B$65,2,0),IF(COUNT(E551:I551)=5,VLOOKUP(E551,'附件一之1-開班數'!$A$6:$B$65,2,0)&amp;"、"&amp;VLOOKUP(F551,'附件一之1-開班數'!$A$6:$B$65,2,0)&amp;"、"&amp;VLOOKUP(G551,'附件一之1-開班數'!$A$6:$B$65,2,0)&amp;"、"&amp;VLOOKUP(H551,'附件一之1-開班數'!$A$6:$B$65,2,0)&amp;"、"&amp;VLOOKUP(I551,'附件一之1-開班數'!$A$6:$B$65,2,0),IF(D551="","","學生無班級"))))))),"有班級不存在,或跳格輸入")</f>
        <v/>
      </c>
      <c r="K551" s="16"/>
      <c r="L551" s="16"/>
      <c r="M551" s="16"/>
      <c r="N551" s="16"/>
      <c r="O551" s="16"/>
      <c r="P551" s="16"/>
      <c r="Q551" s="16"/>
      <c r="R551" s="16"/>
      <c r="S551" s="145">
        <f t="shared" si="51"/>
        <v>1</v>
      </c>
      <c r="T551" s="145">
        <f t="shared" si="52"/>
        <v>1</v>
      </c>
      <c r="U551" s="10">
        <f t="shared" si="50"/>
        <v>1</v>
      </c>
      <c r="V551" s="10">
        <f t="shared" si="53"/>
        <v>1</v>
      </c>
      <c r="W551" s="10">
        <f t="shared" si="54"/>
        <v>3</v>
      </c>
    </row>
    <row r="552" spans="1:23">
      <c r="A552" s="149" t="str">
        <f t="shared" si="49"/>
        <v/>
      </c>
      <c r="B552" s="16"/>
      <c r="C552" s="16"/>
      <c r="D552" s="16"/>
      <c r="E552" s="16"/>
      <c r="F552" s="16"/>
      <c r="G552" s="16"/>
      <c r="H552" s="16"/>
      <c r="I552" s="16"/>
      <c r="J552" s="150" t="str">
        <f>IFERROR(IF(COUNTIF(E552:I552,E552)+COUNTIF(E552:I552,F552)+COUNTIF(E552:I552,G552)+COUNTIF(E552:I552,H552)+COUNTIF(E552:I552,I552)-COUNT(E552:I552)&lt;&gt;0,"學生班級重複",IF(COUNT(E552:I552)=1,VLOOKUP(E552,'附件一之1-開班數'!$A$6:$B$65,2,0),IF(COUNT(E552:I552)=2,VLOOKUP(E552,'附件一之1-開班數'!$A$6:$B$65,2,0)&amp;"、"&amp;VLOOKUP(F552,'附件一之1-開班數'!$A$6:$B$65,2,0),IF(COUNT(E552:I552)=3,VLOOKUP(E552,'附件一之1-開班數'!$A$6:$B$65,2,0)&amp;"、"&amp;VLOOKUP(F552,'附件一之1-開班數'!$A$6:$B$65,2,0)&amp;"、"&amp;VLOOKUP(G552,'附件一之1-開班數'!$A$6:$B$65,2,0),IF(COUNT(E552:I552)=4,VLOOKUP(E552,'附件一之1-開班數'!$A$6:$B$65,2,0)&amp;"、"&amp;VLOOKUP(F552,'附件一之1-開班數'!$A$6:$B$65,2,0)&amp;"、"&amp;VLOOKUP(G552,'附件一之1-開班數'!$A$6:$B$65,2,0)&amp;"、"&amp;VLOOKUP(H552,'附件一之1-開班數'!$A$6:$B$65,2,0),IF(COUNT(E552:I552)=5,VLOOKUP(E552,'附件一之1-開班數'!$A$6:$B$65,2,0)&amp;"、"&amp;VLOOKUP(F552,'附件一之1-開班數'!$A$6:$B$65,2,0)&amp;"、"&amp;VLOOKUP(G552,'附件一之1-開班數'!$A$6:$B$65,2,0)&amp;"、"&amp;VLOOKUP(H552,'附件一之1-開班數'!$A$6:$B$65,2,0)&amp;"、"&amp;VLOOKUP(I552,'附件一之1-開班數'!$A$6:$B$65,2,0),IF(D552="","","學生無班級"))))))),"有班級不存在,或跳格輸入")</f>
        <v/>
      </c>
      <c r="K552" s="16"/>
      <c r="L552" s="16"/>
      <c r="M552" s="16"/>
      <c r="N552" s="16"/>
      <c r="O552" s="16"/>
      <c r="P552" s="16"/>
      <c r="Q552" s="16"/>
      <c r="R552" s="16"/>
      <c r="S552" s="145">
        <f t="shared" si="51"/>
        <v>1</v>
      </c>
      <c r="T552" s="145">
        <f t="shared" si="52"/>
        <v>1</v>
      </c>
      <c r="U552" s="10">
        <f t="shared" si="50"/>
        <v>1</v>
      </c>
      <c r="V552" s="10">
        <f t="shared" si="53"/>
        <v>1</v>
      </c>
      <c r="W552" s="10">
        <f t="shared" si="54"/>
        <v>3</v>
      </c>
    </row>
    <row r="553" spans="1:23">
      <c r="A553" s="149" t="str">
        <f t="shared" si="49"/>
        <v/>
      </c>
      <c r="B553" s="16"/>
      <c r="C553" s="16"/>
      <c r="D553" s="16"/>
      <c r="E553" s="16"/>
      <c r="F553" s="16"/>
      <c r="G553" s="16"/>
      <c r="H553" s="16"/>
      <c r="I553" s="16"/>
      <c r="J553" s="150" t="str">
        <f>IFERROR(IF(COUNTIF(E553:I553,E553)+COUNTIF(E553:I553,F553)+COUNTIF(E553:I553,G553)+COUNTIF(E553:I553,H553)+COUNTIF(E553:I553,I553)-COUNT(E553:I553)&lt;&gt;0,"學生班級重複",IF(COUNT(E553:I553)=1,VLOOKUP(E553,'附件一之1-開班數'!$A$6:$B$65,2,0),IF(COUNT(E553:I553)=2,VLOOKUP(E553,'附件一之1-開班數'!$A$6:$B$65,2,0)&amp;"、"&amp;VLOOKUP(F553,'附件一之1-開班數'!$A$6:$B$65,2,0),IF(COUNT(E553:I553)=3,VLOOKUP(E553,'附件一之1-開班數'!$A$6:$B$65,2,0)&amp;"、"&amp;VLOOKUP(F553,'附件一之1-開班數'!$A$6:$B$65,2,0)&amp;"、"&amp;VLOOKUP(G553,'附件一之1-開班數'!$A$6:$B$65,2,0),IF(COUNT(E553:I553)=4,VLOOKUP(E553,'附件一之1-開班數'!$A$6:$B$65,2,0)&amp;"、"&amp;VLOOKUP(F553,'附件一之1-開班數'!$A$6:$B$65,2,0)&amp;"、"&amp;VLOOKUP(G553,'附件一之1-開班數'!$A$6:$B$65,2,0)&amp;"、"&amp;VLOOKUP(H553,'附件一之1-開班數'!$A$6:$B$65,2,0),IF(COUNT(E553:I553)=5,VLOOKUP(E553,'附件一之1-開班數'!$A$6:$B$65,2,0)&amp;"、"&amp;VLOOKUP(F553,'附件一之1-開班數'!$A$6:$B$65,2,0)&amp;"、"&amp;VLOOKUP(G553,'附件一之1-開班數'!$A$6:$B$65,2,0)&amp;"、"&amp;VLOOKUP(H553,'附件一之1-開班數'!$A$6:$B$65,2,0)&amp;"、"&amp;VLOOKUP(I553,'附件一之1-開班數'!$A$6:$B$65,2,0),IF(D553="","","學生無班級"))))))),"有班級不存在,或跳格輸入")</f>
        <v/>
      </c>
      <c r="K553" s="16"/>
      <c r="L553" s="16"/>
      <c r="M553" s="16"/>
      <c r="N553" s="16"/>
      <c r="O553" s="16"/>
      <c r="P553" s="16"/>
      <c r="Q553" s="16"/>
      <c r="R553" s="16"/>
      <c r="S553" s="145">
        <f t="shared" si="51"/>
        <v>1</v>
      </c>
      <c r="T553" s="145">
        <f t="shared" si="52"/>
        <v>1</v>
      </c>
      <c r="U553" s="10">
        <f t="shared" si="50"/>
        <v>1</v>
      </c>
      <c r="V553" s="10">
        <f t="shared" si="53"/>
        <v>1</v>
      </c>
      <c r="W553" s="10">
        <f t="shared" si="54"/>
        <v>3</v>
      </c>
    </row>
    <row r="554" spans="1:23">
      <c r="A554" s="149" t="str">
        <f t="shared" si="49"/>
        <v/>
      </c>
      <c r="B554" s="16"/>
      <c r="C554" s="16"/>
      <c r="D554" s="16"/>
      <c r="E554" s="16"/>
      <c r="F554" s="16"/>
      <c r="G554" s="16"/>
      <c r="H554" s="16"/>
      <c r="I554" s="16"/>
      <c r="J554" s="150" t="str">
        <f>IFERROR(IF(COUNTIF(E554:I554,E554)+COUNTIF(E554:I554,F554)+COUNTIF(E554:I554,G554)+COUNTIF(E554:I554,H554)+COUNTIF(E554:I554,I554)-COUNT(E554:I554)&lt;&gt;0,"學生班級重複",IF(COUNT(E554:I554)=1,VLOOKUP(E554,'附件一之1-開班數'!$A$6:$B$65,2,0),IF(COUNT(E554:I554)=2,VLOOKUP(E554,'附件一之1-開班數'!$A$6:$B$65,2,0)&amp;"、"&amp;VLOOKUP(F554,'附件一之1-開班數'!$A$6:$B$65,2,0),IF(COUNT(E554:I554)=3,VLOOKUP(E554,'附件一之1-開班數'!$A$6:$B$65,2,0)&amp;"、"&amp;VLOOKUP(F554,'附件一之1-開班數'!$A$6:$B$65,2,0)&amp;"、"&amp;VLOOKUP(G554,'附件一之1-開班數'!$A$6:$B$65,2,0),IF(COUNT(E554:I554)=4,VLOOKUP(E554,'附件一之1-開班數'!$A$6:$B$65,2,0)&amp;"、"&amp;VLOOKUP(F554,'附件一之1-開班數'!$A$6:$B$65,2,0)&amp;"、"&amp;VLOOKUP(G554,'附件一之1-開班數'!$A$6:$B$65,2,0)&amp;"、"&amp;VLOOKUP(H554,'附件一之1-開班數'!$A$6:$B$65,2,0),IF(COUNT(E554:I554)=5,VLOOKUP(E554,'附件一之1-開班數'!$A$6:$B$65,2,0)&amp;"、"&amp;VLOOKUP(F554,'附件一之1-開班數'!$A$6:$B$65,2,0)&amp;"、"&amp;VLOOKUP(G554,'附件一之1-開班數'!$A$6:$B$65,2,0)&amp;"、"&amp;VLOOKUP(H554,'附件一之1-開班數'!$A$6:$B$65,2,0)&amp;"、"&amp;VLOOKUP(I554,'附件一之1-開班數'!$A$6:$B$65,2,0),IF(D554="","","學生無班級"))))))),"有班級不存在,或跳格輸入")</f>
        <v/>
      </c>
      <c r="K554" s="16"/>
      <c r="L554" s="16"/>
      <c r="M554" s="16"/>
      <c r="N554" s="16"/>
      <c r="O554" s="16"/>
      <c r="P554" s="16"/>
      <c r="Q554" s="16"/>
      <c r="R554" s="16"/>
      <c r="S554" s="145">
        <f t="shared" si="51"/>
        <v>1</v>
      </c>
      <c r="T554" s="145">
        <f t="shared" si="52"/>
        <v>1</v>
      </c>
      <c r="U554" s="10">
        <f t="shared" si="50"/>
        <v>1</v>
      </c>
      <c r="V554" s="10">
        <f t="shared" si="53"/>
        <v>1</v>
      </c>
      <c r="W554" s="10">
        <f t="shared" si="54"/>
        <v>3</v>
      </c>
    </row>
    <row r="555" spans="1:23">
      <c r="A555" s="149" t="str">
        <f t="shared" si="49"/>
        <v/>
      </c>
      <c r="B555" s="16"/>
      <c r="C555" s="16"/>
      <c r="D555" s="16"/>
      <c r="E555" s="16"/>
      <c r="F555" s="16"/>
      <c r="G555" s="16"/>
      <c r="H555" s="16"/>
      <c r="I555" s="16"/>
      <c r="J555" s="150" t="str">
        <f>IFERROR(IF(COUNTIF(E555:I555,E555)+COUNTIF(E555:I555,F555)+COUNTIF(E555:I555,G555)+COUNTIF(E555:I555,H555)+COUNTIF(E555:I555,I555)-COUNT(E555:I555)&lt;&gt;0,"學生班級重複",IF(COUNT(E555:I555)=1,VLOOKUP(E555,'附件一之1-開班數'!$A$6:$B$65,2,0),IF(COUNT(E555:I555)=2,VLOOKUP(E555,'附件一之1-開班數'!$A$6:$B$65,2,0)&amp;"、"&amp;VLOOKUP(F555,'附件一之1-開班數'!$A$6:$B$65,2,0),IF(COUNT(E555:I555)=3,VLOOKUP(E555,'附件一之1-開班數'!$A$6:$B$65,2,0)&amp;"、"&amp;VLOOKUP(F555,'附件一之1-開班數'!$A$6:$B$65,2,0)&amp;"、"&amp;VLOOKUP(G555,'附件一之1-開班數'!$A$6:$B$65,2,0),IF(COUNT(E555:I555)=4,VLOOKUP(E555,'附件一之1-開班數'!$A$6:$B$65,2,0)&amp;"、"&amp;VLOOKUP(F555,'附件一之1-開班數'!$A$6:$B$65,2,0)&amp;"、"&amp;VLOOKUP(G555,'附件一之1-開班數'!$A$6:$B$65,2,0)&amp;"、"&amp;VLOOKUP(H555,'附件一之1-開班數'!$A$6:$B$65,2,0),IF(COUNT(E555:I555)=5,VLOOKUP(E555,'附件一之1-開班數'!$A$6:$B$65,2,0)&amp;"、"&amp;VLOOKUP(F555,'附件一之1-開班數'!$A$6:$B$65,2,0)&amp;"、"&amp;VLOOKUP(G555,'附件一之1-開班數'!$A$6:$B$65,2,0)&amp;"、"&amp;VLOOKUP(H555,'附件一之1-開班數'!$A$6:$B$65,2,0)&amp;"、"&amp;VLOOKUP(I555,'附件一之1-開班數'!$A$6:$B$65,2,0),IF(D555="","","學生無班級"))))))),"有班級不存在,或跳格輸入")</f>
        <v/>
      </c>
      <c r="K555" s="16"/>
      <c r="L555" s="16"/>
      <c r="M555" s="16"/>
      <c r="N555" s="16"/>
      <c r="O555" s="16"/>
      <c r="P555" s="16"/>
      <c r="Q555" s="16"/>
      <c r="R555" s="16"/>
      <c r="S555" s="145">
        <f t="shared" si="51"/>
        <v>1</v>
      </c>
      <c r="T555" s="145">
        <f t="shared" si="52"/>
        <v>1</v>
      </c>
      <c r="U555" s="10">
        <f t="shared" si="50"/>
        <v>1</v>
      </c>
      <c r="V555" s="10">
        <f t="shared" si="53"/>
        <v>1</v>
      </c>
      <c r="W555" s="10">
        <f t="shared" si="54"/>
        <v>3</v>
      </c>
    </row>
    <row r="556" spans="1:23">
      <c r="A556" s="149" t="str">
        <f t="shared" si="49"/>
        <v/>
      </c>
      <c r="B556" s="16"/>
      <c r="C556" s="16"/>
      <c r="D556" s="16"/>
      <c r="E556" s="16"/>
      <c r="F556" s="16"/>
      <c r="G556" s="16"/>
      <c r="H556" s="16"/>
      <c r="I556" s="16"/>
      <c r="J556" s="150" t="str">
        <f>IFERROR(IF(COUNTIF(E556:I556,E556)+COUNTIF(E556:I556,F556)+COUNTIF(E556:I556,G556)+COUNTIF(E556:I556,H556)+COUNTIF(E556:I556,I556)-COUNT(E556:I556)&lt;&gt;0,"學生班級重複",IF(COUNT(E556:I556)=1,VLOOKUP(E556,'附件一之1-開班數'!$A$6:$B$65,2,0),IF(COUNT(E556:I556)=2,VLOOKUP(E556,'附件一之1-開班數'!$A$6:$B$65,2,0)&amp;"、"&amp;VLOOKUP(F556,'附件一之1-開班數'!$A$6:$B$65,2,0),IF(COUNT(E556:I556)=3,VLOOKUP(E556,'附件一之1-開班數'!$A$6:$B$65,2,0)&amp;"、"&amp;VLOOKUP(F556,'附件一之1-開班數'!$A$6:$B$65,2,0)&amp;"、"&amp;VLOOKUP(G556,'附件一之1-開班數'!$A$6:$B$65,2,0),IF(COUNT(E556:I556)=4,VLOOKUP(E556,'附件一之1-開班數'!$A$6:$B$65,2,0)&amp;"、"&amp;VLOOKUP(F556,'附件一之1-開班數'!$A$6:$B$65,2,0)&amp;"、"&amp;VLOOKUP(G556,'附件一之1-開班數'!$A$6:$B$65,2,0)&amp;"、"&amp;VLOOKUP(H556,'附件一之1-開班數'!$A$6:$B$65,2,0),IF(COUNT(E556:I556)=5,VLOOKUP(E556,'附件一之1-開班數'!$A$6:$B$65,2,0)&amp;"、"&amp;VLOOKUP(F556,'附件一之1-開班數'!$A$6:$B$65,2,0)&amp;"、"&amp;VLOOKUP(G556,'附件一之1-開班數'!$A$6:$B$65,2,0)&amp;"、"&amp;VLOOKUP(H556,'附件一之1-開班數'!$A$6:$B$65,2,0)&amp;"、"&amp;VLOOKUP(I556,'附件一之1-開班數'!$A$6:$B$65,2,0),IF(D556="","","學生無班級"))))))),"有班級不存在,或跳格輸入")</f>
        <v/>
      </c>
      <c r="K556" s="16"/>
      <c r="L556" s="16"/>
      <c r="M556" s="16"/>
      <c r="N556" s="16"/>
      <c r="O556" s="16"/>
      <c r="P556" s="16"/>
      <c r="Q556" s="16"/>
      <c r="R556" s="16"/>
      <c r="S556" s="145">
        <f t="shared" si="51"/>
        <v>1</v>
      </c>
      <c r="T556" s="145">
        <f t="shared" si="52"/>
        <v>1</v>
      </c>
      <c r="U556" s="10">
        <f t="shared" si="50"/>
        <v>1</v>
      </c>
      <c r="V556" s="10">
        <f t="shared" si="53"/>
        <v>1</v>
      </c>
      <c r="W556" s="10">
        <f t="shared" si="54"/>
        <v>3</v>
      </c>
    </row>
    <row r="557" spans="1:23">
      <c r="A557" s="149" t="str">
        <f t="shared" si="49"/>
        <v/>
      </c>
      <c r="B557" s="16"/>
      <c r="C557" s="16"/>
      <c r="D557" s="16"/>
      <c r="E557" s="16"/>
      <c r="F557" s="16"/>
      <c r="G557" s="16"/>
      <c r="H557" s="16"/>
      <c r="I557" s="16"/>
      <c r="J557" s="150" t="str">
        <f>IFERROR(IF(COUNTIF(E557:I557,E557)+COUNTIF(E557:I557,F557)+COUNTIF(E557:I557,G557)+COUNTIF(E557:I557,H557)+COUNTIF(E557:I557,I557)-COUNT(E557:I557)&lt;&gt;0,"學生班級重複",IF(COUNT(E557:I557)=1,VLOOKUP(E557,'附件一之1-開班數'!$A$6:$B$65,2,0),IF(COUNT(E557:I557)=2,VLOOKUP(E557,'附件一之1-開班數'!$A$6:$B$65,2,0)&amp;"、"&amp;VLOOKUP(F557,'附件一之1-開班數'!$A$6:$B$65,2,0),IF(COUNT(E557:I557)=3,VLOOKUP(E557,'附件一之1-開班數'!$A$6:$B$65,2,0)&amp;"、"&amp;VLOOKUP(F557,'附件一之1-開班數'!$A$6:$B$65,2,0)&amp;"、"&amp;VLOOKUP(G557,'附件一之1-開班數'!$A$6:$B$65,2,0),IF(COUNT(E557:I557)=4,VLOOKUP(E557,'附件一之1-開班數'!$A$6:$B$65,2,0)&amp;"、"&amp;VLOOKUP(F557,'附件一之1-開班數'!$A$6:$B$65,2,0)&amp;"、"&amp;VLOOKUP(G557,'附件一之1-開班數'!$A$6:$B$65,2,0)&amp;"、"&amp;VLOOKUP(H557,'附件一之1-開班數'!$A$6:$B$65,2,0),IF(COUNT(E557:I557)=5,VLOOKUP(E557,'附件一之1-開班數'!$A$6:$B$65,2,0)&amp;"、"&amp;VLOOKUP(F557,'附件一之1-開班數'!$A$6:$B$65,2,0)&amp;"、"&amp;VLOOKUP(G557,'附件一之1-開班數'!$A$6:$B$65,2,0)&amp;"、"&amp;VLOOKUP(H557,'附件一之1-開班數'!$A$6:$B$65,2,0)&amp;"、"&amp;VLOOKUP(I557,'附件一之1-開班數'!$A$6:$B$65,2,0),IF(D557="","","學生無班級"))))))),"有班級不存在,或跳格輸入")</f>
        <v/>
      </c>
      <c r="K557" s="16"/>
      <c r="L557" s="16"/>
      <c r="M557" s="16"/>
      <c r="N557" s="16"/>
      <c r="O557" s="16"/>
      <c r="P557" s="16"/>
      <c r="Q557" s="16"/>
      <c r="R557" s="16"/>
      <c r="S557" s="145">
        <f t="shared" si="51"/>
        <v>1</v>
      </c>
      <c r="T557" s="145">
        <f t="shared" si="52"/>
        <v>1</v>
      </c>
      <c r="U557" s="10">
        <f t="shared" si="50"/>
        <v>1</v>
      </c>
      <c r="V557" s="10">
        <f t="shared" si="53"/>
        <v>1</v>
      </c>
      <c r="W557" s="10">
        <f t="shared" si="54"/>
        <v>3</v>
      </c>
    </row>
    <row r="558" spans="1:23">
      <c r="A558" s="149" t="str">
        <f t="shared" si="49"/>
        <v/>
      </c>
      <c r="B558" s="16"/>
      <c r="C558" s="16"/>
      <c r="D558" s="16"/>
      <c r="E558" s="16"/>
      <c r="F558" s="16"/>
      <c r="G558" s="16"/>
      <c r="H558" s="16"/>
      <c r="I558" s="16"/>
      <c r="J558" s="150" t="str">
        <f>IFERROR(IF(COUNTIF(E558:I558,E558)+COUNTIF(E558:I558,F558)+COUNTIF(E558:I558,G558)+COUNTIF(E558:I558,H558)+COUNTIF(E558:I558,I558)-COUNT(E558:I558)&lt;&gt;0,"學生班級重複",IF(COUNT(E558:I558)=1,VLOOKUP(E558,'附件一之1-開班數'!$A$6:$B$65,2,0),IF(COUNT(E558:I558)=2,VLOOKUP(E558,'附件一之1-開班數'!$A$6:$B$65,2,0)&amp;"、"&amp;VLOOKUP(F558,'附件一之1-開班數'!$A$6:$B$65,2,0),IF(COUNT(E558:I558)=3,VLOOKUP(E558,'附件一之1-開班數'!$A$6:$B$65,2,0)&amp;"、"&amp;VLOOKUP(F558,'附件一之1-開班數'!$A$6:$B$65,2,0)&amp;"、"&amp;VLOOKUP(G558,'附件一之1-開班數'!$A$6:$B$65,2,0),IF(COUNT(E558:I558)=4,VLOOKUP(E558,'附件一之1-開班數'!$A$6:$B$65,2,0)&amp;"、"&amp;VLOOKUP(F558,'附件一之1-開班數'!$A$6:$B$65,2,0)&amp;"、"&amp;VLOOKUP(G558,'附件一之1-開班數'!$A$6:$B$65,2,0)&amp;"、"&amp;VLOOKUP(H558,'附件一之1-開班數'!$A$6:$B$65,2,0),IF(COUNT(E558:I558)=5,VLOOKUP(E558,'附件一之1-開班數'!$A$6:$B$65,2,0)&amp;"、"&amp;VLOOKUP(F558,'附件一之1-開班數'!$A$6:$B$65,2,0)&amp;"、"&amp;VLOOKUP(G558,'附件一之1-開班數'!$A$6:$B$65,2,0)&amp;"、"&amp;VLOOKUP(H558,'附件一之1-開班數'!$A$6:$B$65,2,0)&amp;"、"&amp;VLOOKUP(I558,'附件一之1-開班數'!$A$6:$B$65,2,0),IF(D558="","","學生無班級"))))))),"有班級不存在,或跳格輸入")</f>
        <v/>
      </c>
      <c r="K558" s="16"/>
      <c r="L558" s="16"/>
      <c r="M558" s="16"/>
      <c r="N558" s="16"/>
      <c r="O558" s="16"/>
      <c r="P558" s="16"/>
      <c r="Q558" s="16"/>
      <c r="R558" s="16"/>
      <c r="S558" s="145">
        <f t="shared" si="51"/>
        <v>1</v>
      </c>
      <c r="T558" s="145">
        <f t="shared" si="52"/>
        <v>1</v>
      </c>
      <c r="U558" s="10">
        <f t="shared" si="50"/>
        <v>1</v>
      </c>
      <c r="V558" s="10">
        <f t="shared" si="53"/>
        <v>1</v>
      </c>
      <c r="W558" s="10">
        <f t="shared" si="54"/>
        <v>3</v>
      </c>
    </row>
    <row r="559" spans="1:23">
      <c r="A559" s="149" t="str">
        <f t="shared" si="49"/>
        <v/>
      </c>
      <c r="B559" s="16"/>
      <c r="C559" s="16"/>
      <c r="D559" s="16"/>
      <c r="E559" s="16"/>
      <c r="F559" s="16"/>
      <c r="G559" s="16"/>
      <c r="H559" s="16"/>
      <c r="I559" s="16"/>
      <c r="J559" s="150" t="str">
        <f>IFERROR(IF(COUNTIF(E559:I559,E559)+COUNTIF(E559:I559,F559)+COUNTIF(E559:I559,G559)+COUNTIF(E559:I559,H559)+COUNTIF(E559:I559,I559)-COUNT(E559:I559)&lt;&gt;0,"學生班級重複",IF(COUNT(E559:I559)=1,VLOOKUP(E559,'附件一之1-開班數'!$A$6:$B$65,2,0),IF(COUNT(E559:I559)=2,VLOOKUP(E559,'附件一之1-開班數'!$A$6:$B$65,2,0)&amp;"、"&amp;VLOOKUP(F559,'附件一之1-開班數'!$A$6:$B$65,2,0),IF(COUNT(E559:I559)=3,VLOOKUP(E559,'附件一之1-開班數'!$A$6:$B$65,2,0)&amp;"、"&amp;VLOOKUP(F559,'附件一之1-開班數'!$A$6:$B$65,2,0)&amp;"、"&amp;VLOOKUP(G559,'附件一之1-開班數'!$A$6:$B$65,2,0),IF(COUNT(E559:I559)=4,VLOOKUP(E559,'附件一之1-開班數'!$A$6:$B$65,2,0)&amp;"、"&amp;VLOOKUP(F559,'附件一之1-開班數'!$A$6:$B$65,2,0)&amp;"、"&amp;VLOOKUP(G559,'附件一之1-開班數'!$A$6:$B$65,2,0)&amp;"、"&amp;VLOOKUP(H559,'附件一之1-開班數'!$A$6:$B$65,2,0),IF(COUNT(E559:I559)=5,VLOOKUP(E559,'附件一之1-開班數'!$A$6:$B$65,2,0)&amp;"、"&amp;VLOOKUP(F559,'附件一之1-開班數'!$A$6:$B$65,2,0)&amp;"、"&amp;VLOOKUP(G559,'附件一之1-開班數'!$A$6:$B$65,2,0)&amp;"、"&amp;VLOOKUP(H559,'附件一之1-開班數'!$A$6:$B$65,2,0)&amp;"、"&amp;VLOOKUP(I559,'附件一之1-開班數'!$A$6:$B$65,2,0),IF(D559="","","學生無班級"))))))),"有班級不存在,或跳格輸入")</f>
        <v/>
      </c>
      <c r="K559" s="16"/>
      <c r="L559" s="16"/>
      <c r="M559" s="16"/>
      <c r="N559" s="16"/>
      <c r="O559" s="16"/>
      <c r="P559" s="16"/>
      <c r="Q559" s="16"/>
      <c r="R559" s="16"/>
      <c r="S559" s="145">
        <f t="shared" si="51"/>
        <v>1</v>
      </c>
      <c r="T559" s="145">
        <f t="shared" si="52"/>
        <v>1</v>
      </c>
      <c r="U559" s="10">
        <f t="shared" si="50"/>
        <v>1</v>
      </c>
      <c r="V559" s="10">
        <f t="shared" si="53"/>
        <v>1</v>
      </c>
      <c r="W559" s="10">
        <f t="shared" si="54"/>
        <v>3</v>
      </c>
    </row>
    <row r="560" spans="1:23">
      <c r="A560" s="149" t="str">
        <f t="shared" si="49"/>
        <v/>
      </c>
      <c r="B560" s="16"/>
      <c r="C560" s="16"/>
      <c r="D560" s="16"/>
      <c r="E560" s="16"/>
      <c r="F560" s="16"/>
      <c r="G560" s="16"/>
      <c r="H560" s="16"/>
      <c r="I560" s="16"/>
      <c r="J560" s="150" t="str">
        <f>IFERROR(IF(COUNTIF(E560:I560,E560)+COUNTIF(E560:I560,F560)+COUNTIF(E560:I560,G560)+COUNTIF(E560:I560,H560)+COUNTIF(E560:I560,I560)-COUNT(E560:I560)&lt;&gt;0,"學生班級重複",IF(COUNT(E560:I560)=1,VLOOKUP(E560,'附件一之1-開班數'!$A$6:$B$65,2,0),IF(COUNT(E560:I560)=2,VLOOKUP(E560,'附件一之1-開班數'!$A$6:$B$65,2,0)&amp;"、"&amp;VLOOKUP(F560,'附件一之1-開班數'!$A$6:$B$65,2,0),IF(COUNT(E560:I560)=3,VLOOKUP(E560,'附件一之1-開班數'!$A$6:$B$65,2,0)&amp;"、"&amp;VLOOKUP(F560,'附件一之1-開班數'!$A$6:$B$65,2,0)&amp;"、"&amp;VLOOKUP(G560,'附件一之1-開班數'!$A$6:$B$65,2,0),IF(COUNT(E560:I560)=4,VLOOKUP(E560,'附件一之1-開班數'!$A$6:$B$65,2,0)&amp;"、"&amp;VLOOKUP(F560,'附件一之1-開班數'!$A$6:$B$65,2,0)&amp;"、"&amp;VLOOKUP(G560,'附件一之1-開班數'!$A$6:$B$65,2,0)&amp;"、"&amp;VLOOKUP(H560,'附件一之1-開班數'!$A$6:$B$65,2,0),IF(COUNT(E560:I560)=5,VLOOKUP(E560,'附件一之1-開班數'!$A$6:$B$65,2,0)&amp;"、"&amp;VLOOKUP(F560,'附件一之1-開班數'!$A$6:$B$65,2,0)&amp;"、"&amp;VLOOKUP(G560,'附件一之1-開班數'!$A$6:$B$65,2,0)&amp;"、"&amp;VLOOKUP(H560,'附件一之1-開班數'!$A$6:$B$65,2,0)&amp;"、"&amp;VLOOKUP(I560,'附件一之1-開班數'!$A$6:$B$65,2,0),IF(D560="","","學生無班級"))))))),"有班級不存在,或跳格輸入")</f>
        <v/>
      </c>
      <c r="K560" s="16"/>
      <c r="L560" s="16"/>
      <c r="M560" s="16"/>
      <c r="N560" s="16"/>
      <c r="O560" s="16"/>
      <c r="P560" s="16"/>
      <c r="Q560" s="16"/>
      <c r="R560" s="16"/>
      <c r="S560" s="145">
        <f t="shared" si="51"/>
        <v>1</v>
      </c>
      <c r="T560" s="145">
        <f t="shared" si="52"/>
        <v>1</v>
      </c>
      <c r="U560" s="10">
        <f t="shared" si="50"/>
        <v>1</v>
      </c>
      <c r="V560" s="10">
        <f t="shared" si="53"/>
        <v>1</v>
      </c>
      <c r="W560" s="10">
        <f t="shared" si="54"/>
        <v>3</v>
      </c>
    </row>
    <row r="561" spans="1:23">
      <c r="A561" s="149" t="str">
        <f t="shared" si="49"/>
        <v/>
      </c>
      <c r="B561" s="16"/>
      <c r="C561" s="16"/>
      <c r="D561" s="16"/>
      <c r="E561" s="16"/>
      <c r="F561" s="16"/>
      <c r="G561" s="16"/>
      <c r="H561" s="16"/>
      <c r="I561" s="16"/>
      <c r="J561" s="150" t="str">
        <f>IFERROR(IF(COUNTIF(E561:I561,E561)+COUNTIF(E561:I561,F561)+COUNTIF(E561:I561,G561)+COUNTIF(E561:I561,H561)+COUNTIF(E561:I561,I561)-COUNT(E561:I561)&lt;&gt;0,"學生班級重複",IF(COUNT(E561:I561)=1,VLOOKUP(E561,'附件一之1-開班數'!$A$6:$B$65,2,0),IF(COUNT(E561:I561)=2,VLOOKUP(E561,'附件一之1-開班數'!$A$6:$B$65,2,0)&amp;"、"&amp;VLOOKUP(F561,'附件一之1-開班數'!$A$6:$B$65,2,0),IF(COUNT(E561:I561)=3,VLOOKUP(E561,'附件一之1-開班數'!$A$6:$B$65,2,0)&amp;"、"&amp;VLOOKUP(F561,'附件一之1-開班數'!$A$6:$B$65,2,0)&amp;"、"&amp;VLOOKUP(G561,'附件一之1-開班數'!$A$6:$B$65,2,0),IF(COUNT(E561:I561)=4,VLOOKUP(E561,'附件一之1-開班數'!$A$6:$B$65,2,0)&amp;"、"&amp;VLOOKUP(F561,'附件一之1-開班數'!$A$6:$B$65,2,0)&amp;"、"&amp;VLOOKUP(G561,'附件一之1-開班數'!$A$6:$B$65,2,0)&amp;"、"&amp;VLOOKUP(H561,'附件一之1-開班數'!$A$6:$B$65,2,0),IF(COUNT(E561:I561)=5,VLOOKUP(E561,'附件一之1-開班數'!$A$6:$B$65,2,0)&amp;"、"&amp;VLOOKUP(F561,'附件一之1-開班數'!$A$6:$B$65,2,0)&amp;"、"&amp;VLOOKUP(G561,'附件一之1-開班數'!$A$6:$B$65,2,0)&amp;"、"&amp;VLOOKUP(H561,'附件一之1-開班數'!$A$6:$B$65,2,0)&amp;"、"&amp;VLOOKUP(I561,'附件一之1-開班數'!$A$6:$B$65,2,0),IF(D561="","","學生無班級"))))))),"有班級不存在,或跳格輸入")</f>
        <v/>
      </c>
      <c r="K561" s="16"/>
      <c r="L561" s="16"/>
      <c r="M561" s="16"/>
      <c r="N561" s="16"/>
      <c r="O561" s="16"/>
      <c r="P561" s="16"/>
      <c r="Q561" s="16"/>
      <c r="R561" s="16"/>
      <c r="S561" s="145">
        <f t="shared" si="51"/>
        <v>1</v>
      </c>
      <c r="T561" s="145">
        <f t="shared" si="52"/>
        <v>1</v>
      </c>
      <c r="U561" s="10">
        <f t="shared" si="50"/>
        <v>1</v>
      </c>
      <c r="V561" s="10">
        <f t="shared" si="53"/>
        <v>1</v>
      </c>
      <c r="W561" s="10">
        <f t="shared" si="54"/>
        <v>3</v>
      </c>
    </row>
    <row r="562" spans="1:23">
      <c r="A562" s="149" t="str">
        <f t="shared" si="49"/>
        <v/>
      </c>
      <c r="B562" s="16"/>
      <c r="C562" s="16"/>
      <c r="D562" s="16"/>
      <c r="E562" s="16"/>
      <c r="F562" s="16"/>
      <c r="G562" s="16"/>
      <c r="H562" s="16"/>
      <c r="I562" s="16"/>
      <c r="J562" s="150" t="str">
        <f>IFERROR(IF(COUNTIF(E562:I562,E562)+COUNTIF(E562:I562,F562)+COUNTIF(E562:I562,G562)+COUNTIF(E562:I562,H562)+COUNTIF(E562:I562,I562)-COUNT(E562:I562)&lt;&gt;0,"學生班級重複",IF(COUNT(E562:I562)=1,VLOOKUP(E562,'附件一之1-開班數'!$A$6:$B$65,2,0),IF(COUNT(E562:I562)=2,VLOOKUP(E562,'附件一之1-開班數'!$A$6:$B$65,2,0)&amp;"、"&amp;VLOOKUP(F562,'附件一之1-開班數'!$A$6:$B$65,2,0),IF(COUNT(E562:I562)=3,VLOOKUP(E562,'附件一之1-開班數'!$A$6:$B$65,2,0)&amp;"、"&amp;VLOOKUP(F562,'附件一之1-開班數'!$A$6:$B$65,2,0)&amp;"、"&amp;VLOOKUP(G562,'附件一之1-開班數'!$A$6:$B$65,2,0),IF(COUNT(E562:I562)=4,VLOOKUP(E562,'附件一之1-開班數'!$A$6:$B$65,2,0)&amp;"、"&amp;VLOOKUP(F562,'附件一之1-開班數'!$A$6:$B$65,2,0)&amp;"、"&amp;VLOOKUP(G562,'附件一之1-開班數'!$A$6:$B$65,2,0)&amp;"、"&amp;VLOOKUP(H562,'附件一之1-開班數'!$A$6:$B$65,2,0),IF(COUNT(E562:I562)=5,VLOOKUP(E562,'附件一之1-開班數'!$A$6:$B$65,2,0)&amp;"、"&amp;VLOOKUP(F562,'附件一之1-開班數'!$A$6:$B$65,2,0)&amp;"、"&amp;VLOOKUP(G562,'附件一之1-開班數'!$A$6:$B$65,2,0)&amp;"、"&amp;VLOOKUP(H562,'附件一之1-開班數'!$A$6:$B$65,2,0)&amp;"、"&amp;VLOOKUP(I562,'附件一之1-開班數'!$A$6:$B$65,2,0),IF(D562="","","學生無班級"))))))),"有班級不存在,或跳格輸入")</f>
        <v/>
      </c>
      <c r="K562" s="16"/>
      <c r="L562" s="16"/>
      <c r="M562" s="16"/>
      <c r="N562" s="16"/>
      <c r="O562" s="16"/>
      <c r="P562" s="16"/>
      <c r="Q562" s="16"/>
      <c r="R562" s="16"/>
      <c r="S562" s="145">
        <f t="shared" si="51"/>
        <v>1</v>
      </c>
      <c r="T562" s="145">
        <f t="shared" si="52"/>
        <v>1</v>
      </c>
      <c r="U562" s="10">
        <f t="shared" si="50"/>
        <v>1</v>
      </c>
      <c r="V562" s="10">
        <f t="shared" si="53"/>
        <v>1</v>
      </c>
      <c r="W562" s="10">
        <f t="shared" si="54"/>
        <v>3</v>
      </c>
    </row>
    <row r="563" spans="1:23">
      <c r="A563" s="149" t="str">
        <f t="shared" si="49"/>
        <v/>
      </c>
      <c r="B563" s="16"/>
      <c r="C563" s="16"/>
      <c r="D563" s="16"/>
      <c r="E563" s="16"/>
      <c r="F563" s="16"/>
      <c r="G563" s="16"/>
      <c r="H563" s="16"/>
      <c r="I563" s="16"/>
      <c r="J563" s="150" t="str">
        <f>IFERROR(IF(COUNTIF(E563:I563,E563)+COUNTIF(E563:I563,F563)+COUNTIF(E563:I563,G563)+COUNTIF(E563:I563,H563)+COUNTIF(E563:I563,I563)-COUNT(E563:I563)&lt;&gt;0,"學生班級重複",IF(COUNT(E563:I563)=1,VLOOKUP(E563,'附件一之1-開班數'!$A$6:$B$65,2,0),IF(COUNT(E563:I563)=2,VLOOKUP(E563,'附件一之1-開班數'!$A$6:$B$65,2,0)&amp;"、"&amp;VLOOKUP(F563,'附件一之1-開班數'!$A$6:$B$65,2,0),IF(COUNT(E563:I563)=3,VLOOKUP(E563,'附件一之1-開班數'!$A$6:$B$65,2,0)&amp;"、"&amp;VLOOKUP(F563,'附件一之1-開班數'!$A$6:$B$65,2,0)&amp;"、"&amp;VLOOKUP(G563,'附件一之1-開班數'!$A$6:$B$65,2,0),IF(COUNT(E563:I563)=4,VLOOKUP(E563,'附件一之1-開班數'!$A$6:$B$65,2,0)&amp;"、"&amp;VLOOKUP(F563,'附件一之1-開班數'!$A$6:$B$65,2,0)&amp;"、"&amp;VLOOKUP(G563,'附件一之1-開班數'!$A$6:$B$65,2,0)&amp;"、"&amp;VLOOKUP(H563,'附件一之1-開班數'!$A$6:$B$65,2,0),IF(COUNT(E563:I563)=5,VLOOKUP(E563,'附件一之1-開班數'!$A$6:$B$65,2,0)&amp;"、"&amp;VLOOKUP(F563,'附件一之1-開班數'!$A$6:$B$65,2,0)&amp;"、"&amp;VLOOKUP(G563,'附件一之1-開班數'!$A$6:$B$65,2,0)&amp;"、"&amp;VLOOKUP(H563,'附件一之1-開班數'!$A$6:$B$65,2,0)&amp;"、"&amp;VLOOKUP(I563,'附件一之1-開班數'!$A$6:$B$65,2,0),IF(D563="","","學生無班級"))))))),"有班級不存在,或跳格輸入")</f>
        <v/>
      </c>
      <c r="K563" s="16"/>
      <c r="L563" s="16"/>
      <c r="M563" s="16"/>
      <c r="N563" s="16"/>
      <c r="O563" s="16"/>
      <c r="P563" s="16"/>
      <c r="Q563" s="16"/>
      <c r="R563" s="16"/>
      <c r="S563" s="145">
        <f t="shared" si="51"/>
        <v>1</v>
      </c>
      <c r="T563" s="145">
        <f t="shared" si="52"/>
        <v>1</v>
      </c>
      <c r="U563" s="10">
        <f t="shared" si="50"/>
        <v>1</v>
      </c>
      <c r="V563" s="10">
        <f t="shared" si="53"/>
        <v>1</v>
      </c>
      <c r="W563" s="10">
        <f t="shared" si="54"/>
        <v>3</v>
      </c>
    </row>
    <row r="564" spans="1:23">
      <c r="A564" s="149" t="str">
        <f t="shared" si="49"/>
        <v/>
      </c>
      <c r="B564" s="16"/>
      <c r="C564" s="16"/>
      <c r="D564" s="16"/>
      <c r="E564" s="16"/>
      <c r="F564" s="16"/>
      <c r="G564" s="16"/>
      <c r="H564" s="16"/>
      <c r="I564" s="16"/>
      <c r="J564" s="150" t="str">
        <f>IFERROR(IF(COUNTIF(E564:I564,E564)+COUNTIF(E564:I564,F564)+COUNTIF(E564:I564,G564)+COUNTIF(E564:I564,H564)+COUNTIF(E564:I564,I564)-COUNT(E564:I564)&lt;&gt;0,"學生班級重複",IF(COUNT(E564:I564)=1,VLOOKUP(E564,'附件一之1-開班數'!$A$6:$B$65,2,0),IF(COUNT(E564:I564)=2,VLOOKUP(E564,'附件一之1-開班數'!$A$6:$B$65,2,0)&amp;"、"&amp;VLOOKUP(F564,'附件一之1-開班數'!$A$6:$B$65,2,0),IF(COUNT(E564:I564)=3,VLOOKUP(E564,'附件一之1-開班數'!$A$6:$B$65,2,0)&amp;"、"&amp;VLOOKUP(F564,'附件一之1-開班數'!$A$6:$B$65,2,0)&amp;"、"&amp;VLOOKUP(G564,'附件一之1-開班數'!$A$6:$B$65,2,0),IF(COUNT(E564:I564)=4,VLOOKUP(E564,'附件一之1-開班數'!$A$6:$B$65,2,0)&amp;"、"&amp;VLOOKUP(F564,'附件一之1-開班數'!$A$6:$B$65,2,0)&amp;"、"&amp;VLOOKUP(G564,'附件一之1-開班數'!$A$6:$B$65,2,0)&amp;"、"&amp;VLOOKUP(H564,'附件一之1-開班數'!$A$6:$B$65,2,0),IF(COUNT(E564:I564)=5,VLOOKUP(E564,'附件一之1-開班數'!$A$6:$B$65,2,0)&amp;"、"&amp;VLOOKUP(F564,'附件一之1-開班數'!$A$6:$B$65,2,0)&amp;"、"&amp;VLOOKUP(G564,'附件一之1-開班數'!$A$6:$B$65,2,0)&amp;"、"&amp;VLOOKUP(H564,'附件一之1-開班數'!$A$6:$B$65,2,0)&amp;"、"&amp;VLOOKUP(I564,'附件一之1-開班數'!$A$6:$B$65,2,0),IF(D564="","","學生無班級"))))))),"有班級不存在,或跳格輸入")</f>
        <v/>
      </c>
      <c r="K564" s="16"/>
      <c r="L564" s="16"/>
      <c r="M564" s="16"/>
      <c r="N564" s="16"/>
      <c r="O564" s="16"/>
      <c r="P564" s="16"/>
      <c r="Q564" s="16"/>
      <c r="R564" s="16"/>
      <c r="S564" s="145">
        <f t="shared" si="51"/>
        <v>1</v>
      </c>
      <c r="T564" s="145">
        <f t="shared" si="52"/>
        <v>1</v>
      </c>
      <c r="U564" s="10">
        <f t="shared" si="50"/>
        <v>1</v>
      </c>
      <c r="V564" s="10">
        <f t="shared" si="53"/>
        <v>1</v>
      </c>
      <c r="W564" s="10">
        <f t="shared" si="54"/>
        <v>3</v>
      </c>
    </row>
    <row r="565" spans="1:23">
      <c r="A565" s="149" t="str">
        <f t="shared" si="49"/>
        <v/>
      </c>
      <c r="B565" s="16"/>
      <c r="C565" s="16"/>
      <c r="D565" s="16"/>
      <c r="E565" s="16"/>
      <c r="F565" s="16"/>
      <c r="G565" s="16"/>
      <c r="H565" s="16"/>
      <c r="I565" s="16"/>
      <c r="J565" s="150" t="str">
        <f>IFERROR(IF(COUNTIF(E565:I565,E565)+COUNTIF(E565:I565,F565)+COUNTIF(E565:I565,G565)+COUNTIF(E565:I565,H565)+COUNTIF(E565:I565,I565)-COUNT(E565:I565)&lt;&gt;0,"學生班級重複",IF(COUNT(E565:I565)=1,VLOOKUP(E565,'附件一之1-開班數'!$A$6:$B$65,2,0),IF(COUNT(E565:I565)=2,VLOOKUP(E565,'附件一之1-開班數'!$A$6:$B$65,2,0)&amp;"、"&amp;VLOOKUP(F565,'附件一之1-開班數'!$A$6:$B$65,2,0),IF(COUNT(E565:I565)=3,VLOOKUP(E565,'附件一之1-開班數'!$A$6:$B$65,2,0)&amp;"、"&amp;VLOOKUP(F565,'附件一之1-開班數'!$A$6:$B$65,2,0)&amp;"、"&amp;VLOOKUP(G565,'附件一之1-開班數'!$A$6:$B$65,2,0),IF(COUNT(E565:I565)=4,VLOOKUP(E565,'附件一之1-開班數'!$A$6:$B$65,2,0)&amp;"、"&amp;VLOOKUP(F565,'附件一之1-開班數'!$A$6:$B$65,2,0)&amp;"、"&amp;VLOOKUP(G565,'附件一之1-開班數'!$A$6:$B$65,2,0)&amp;"、"&amp;VLOOKUP(H565,'附件一之1-開班數'!$A$6:$B$65,2,0),IF(COUNT(E565:I565)=5,VLOOKUP(E565,'附件一之1-開班數'!$A$6:$B$65,2,0)&amp;"、"&amp;VLOOKUP(F565,'附件一之1-開班數'!$A$6:$B$65,2,0)&amp;"、"&amp;VLOOKUP(G565,'附件一之1-開班數'!$A$6:$B$65,2,0)&amp;"、"&amp;VLOOKUP(H565,'附件一之1-開班數'!$A$6:$B$65,2,0)&amp;"、"&amp;VLOOKUP(I565,'附件一之1-開班數'!$A$6:$B$65,2,0),IF(D565="","","學生無班級"))))))),"有班級不存在,或跳格輸入")</f>
        <v/>
      </c>
      <c r="K565" s="16"/>
      <c r="L565" s="16"/>
      <c r="M565" s="16"/>
      <c r="N565" s="16"/>
      <c r="O565" s="16"/>
      <c r="P565" s="16"/>
      <c r="Q565" s="16"/>
      <c r="R565" s="16"/>
      <c r="S565" s="145">
        <f t="shared" si="51"/>
        <v>1</v>
      </c>
      <c r="T565" s="145">
        <f t="shared" si="52"/>
        <v>1</v>
      </c>
      <c r="U565" s="10">
        <f t="shared" si="50"/>
        <v>1</v>
      </c>
      <c r="V565" s="10">
        <f t="shared" si="53"/>
        <v>1</v>
      </c>
      <c r="W565" s="10">
        <f t="shared" si="54"/>
        <v>3</v>
      </c>
    </row>
    <row r="566" spans="1:23">
      <c r="A566" s="149" t="str">
        <f t="shared" si="49"/>
        <v/>
      </c>
      <c r="B566" s="16"/>
      <c r="C566" s="16"/>
      <c r="D566" s="16"/>
      <c r="E566" s="16"/>
      <c r="F566" s="16"/>
      <c r="G566" s="16"/>
      <c r="H566" s="16"/>
      <c r="I566" s="16"/>
      <c r="J566" s="150" t="str">
        <f>IFERROR(IF(COUNTIF(E566:I566,E566)+COUNTIF(E566:I566,F566)+COUNTIF(E566:I566,G566)+COUNTIF(E566:I566,H566)+COUNTIF(E566:I566,I566)-COUNT(E566:I566)&lt;&gt;0,"學生班級重複",IF(COUNT(E566:I566)=1,VLOOKUP(E566,'附件一之1-開班數'!$A$6:$B$65,2,0),IF(COUNT(E566:I566)=2,VLOOKUP(E566,'附件一之1-開班數'!$A$6:$B$65,2,0)&amp;"、"&amp;VLOOKUP(F566,'附件一之1-開班數'!$A$6:$B$65,2,0),IF(COUNT(E566:I566)=3,VLOOKUP(E566,'附件一之1-開班數'!$A$6:$B$65,2,0)&amp;"、"&amp;VLOOKUP(F566,'附件一之1-開班數'!$A$6:$B$65,2,0)&amp;"、"&amp;VLOOKUP(G566,'附件一之1-開班數'!$A$6:$B$65,2,0),IF(COUNT(E566:I566)=4,VLOOKUP(E566,'附件一之1-開班數'!$A$6:$B$65,2,0)&amp;"、"&amp;VLOOKUP(F566,'附件一之1-開班數'!$A$6:$B$65,2,0)&amp;"、"&amp;VLOOKUP(G566,'附件一之1-開班數'!$A$6:$B$65,2,0)&amp;"、"&amp;VLOOKUP(H566,'附件一之1-開班數'!$A$6:$B$65,2,0),IF(COUNT(E566:I566)=5,VLOOKUP(E566,'附件一之1-開班數'!$A$6:$B$65,2,0)&amp;"、"&amp;VLOOKUP(F566,'附件一之1-開班數'!$A$6:$B$65,2,0)&amp;"、"&amp;VLOOKUP(G566,'附件一之1-開班數'!$A$6:$B$65,2,0)&amp;"、"&amp;VLOOKUP(H566,'附件一之1-開班數'!$A$6:$B$65,2,0)&amp;"、"&amp;VLOOKUP(I566,'附件一之1-開班數'!$A$6:$B$65,2,0),IF(D566="","","學生無班級"))))))),"有班級不存在,或跳格輸入")</f>
        <v/>
      </c>
      <c r="K566" s="16"/>
      <c r="L566" s="16"/>
      <c r="M566" s="16"/>
      <c r="N566" s="16"/>
      <c r="O566" s="16"/>
      <c r="P566" s="16"/>
      <c r="Q566" s="16"/>
      <c r="R566" s="16"/>
      <c r="S566" s="145">
        <f t="shared" si="51"/>
        <v>1</v>
      </c>
      <c r="T566" s="145">
        <f t="shared" si="52"/>
        <v>1</v>
      </c>
      <c r="U566" s="10">
        <f t="shared" si="50"/>
        <v>1</v>
      </c>
      <c r="V566" s="10">
        <f t="shared" si="53"/>
        <v>1</v>
      </c>
      <c r="W566" s="10">
        <f t="shared" si="54"/>
        <v>3</v>
      </c>
    </row>
    <row r="567" spans="1:23">
      <c r="A567" s="149" t="str">
        <f t="shared" si="49"/>
        <v/>
      </c>
      <c r="B567" s="16"/>
      <c r="C567" s="16"/>
      <c r="D567" s="16"/>
      <c r="E567" s="16"/>
      <c r="F567" s="16"/>
      <c r="G567" s="16"/>
      <c r="H567" s="16"/>
      <c r="I567" s="16"/>
      <c r="J567" s="150" t="str">
        <f>IFERROR(IF(COUNTIF(E567:I567,E567)+COUNTIF(E567:I567,F567)+COUNTIF(E567:I567,G567)+COUNTIF(E567:I567,H567)+COUNTIF(E567:I567,I567)-COUNT(E567:I567)&lt;&gt;0,"學生班級重複",IF(COUNT(E567:I567)=1,VLOOKUP(E567,'附件一之1-開班數'!$A$6:$B$65,2,0),IF(COUNT(E567:I567)=2,VLOOKUP(E567,'附件一之1-開班數'!$A$6:$B$65,2,0)&amp;"、"&amp;VLOOKUP(F567,'附件一之1-開班數'!$A$6:$B$65,2,0),IF(COUNT(E567:I567)=3,VLOOKUP(E567,'附件一之1-開班數'!$A$6:$B$65,2,0)&amp;"、"&amp;VLOOKUP(F567,'附件一之1-開班數'!$A$6:$B$65,2,0)&amp;"、"&amp;VLOOKUP(G567,'附件一之1-開班數'!$A$6:$B$65,2,0),IF(COUNT(E567:I567)=4,VLOOKUP(E567,'附件一之1-開班數'!$A$6:$B$65,2,0)&amp;"、"&amp;VLOOKUP(F567,'附件一之1-開班數'!$A$6:$B$65,2,0)&amp;"、"&amp;VLOOKUP(G567,'附件一之1-開班數'!$A$6:$B$65,2,0)&amp;"、"&amp;VLOOKUP(H567,'附件一之1-開班數'!$A$6:$B$65,2,0),IF(COUNT(E567:I567)=5,VLOOKUP(E567,'附件一之1-開班數'!$A$6:$B$65,2,0)&amp;"、"&amp;VLOOKUP(F567,'附件一之1-開班數'!$A$6:$B$65,2,0)&amp;"、"&amp;VLOOKUP(G567,'附件一之1-開班數'!$A$6:$B$65,2,0)&amp;"、"&amp;VLOOKUP(H567,'附件一之1-開班數'!$A$6:$B$65,2,0)&amp;"、"&amp;VLOOKUP(I567,'附件一之1-開班數'!$A$6:$B$65,2,0),IF(D567="","","學生無班級"))))))),"有班級不存在,或跳格輸入")</f>
        <v/>
      </c>
      <c r="K567" s="16"/>
      <c r="L567" s="16"/>
      <c r="M567" s="16"/>
      <c r="N567" s="16"/>
      <c r="O567" s="16"/>
      <c r="P567" s="16"/>
      <c r="Q567" s="16"/>
      <c r="R567" s="16"/>
      <c r="S567" s="145">
        <f t="shared" si="51"/>
        <v>1</v>
      </c>
      <c r="T567" s="145">
        <f t="shared" si="52"/>
        <v>1</v>
      </c>
      <c r="U567" s="10">
        <f t="shared" si="50"/>
        <v>1</v>
      </c>
      <c r="V567" s="10">
        <f t="shared" si="53"/>
        <v>1</v>
      </c>
      <c r="W567" s="10">
        <f t="shared" si="54"/>
        <v>3</v>
      </c>
    </row>
    <row r="568" spans="1:23">
      <c r="A568" s="149" t="str">
        <f t="shared" si="49"/>
        <v/>
      </c>
      <c r="B568" s="16"/>
      <c r="C568" s="16"/>
      <c r="D568" s="16"/>
      <c r="E568" s="16"/>
      <c r="F568" s="16"/>
      <c r="G568" s="16"/>
      <c r="H568" s="16"/>
      <c r="I568" s="16"/>
      <c r="J568" s="150" t="str">
        <f>IFERROR(IF(COUNTIF(E568:I568,E568)+COUNTIF(E568:I568,F568)+COUNTIF(E568:I568,G568)+COUNTIF(E568:I568,H568)+COUNTIF(E568:I568,I568)-COUNT(E568:I568)&lt;&gt;0,"學生班級重複",IF(COUNT(E568:I568)=1,VLOOKUP(E568,'附件一之1-開班數'!$A$6:$B$65,2,0),IF(COUNT(E568:I568)=2,VLOOKUP(E568,'附件一之1-開班數'!$A$6:$B$65,2,0)&amp;"、"&amp;VLOOKUP(F568,'附件一之1-開班數'!$A$6:$B$65,2,0),IF(COUNT(E568:I568)=3,VLOOKUP(E568,'附件一之1-開班數'!$A$6:$B$65,2,0)&amp;"、"&amp;VLOOKUP(F568,'附件一之1-開班數'!$A$6:$B$65,2,0)&amp;"、"&amp;VLOOKUP(G568,'附件一之1-開班數'!$A$6:$B$65,2,0),IF(COUNT(E568:I568)=4,VLOOKUP(E568,'附件一之1-開班數'!$A$6:$B$65,2,0)&amp;"、"&amp;VLOOKUP(F568,'附件一之1-開班數'!$A$6:$B$65,2,0)&amp;"、"&amp;VLOOKUP(G568,'附件一之1-開班數'!$A$6:$B$65,2,0)&amp;"、"&amp;VLOOKUP(H568,'附件一之1-開班數'!$A$6:$B$65,2,0),IF(COUNT(E568:I568)=5,VLOOKUP(E568,'附件一之1-開班數'!$A$6:$B$65,2,0)&amp;"、"&amp;VLOOKUP(F568,'附件一之1-開班數'!$A$6:$B$65,2,0)&amp;"、"&amp;VLOOKUP(G568,'附件一之1-開班數'!$A$6:$B$65,2,0)&amp;"、"&amp;VLOOKUP(H568,'附件一之1-開班數'!$A$6:$B$65,2,0)&amp;"、"&amp;VLOOKUP(I568,'附件一之1-開班數'!$A$6:$B$65,2,0),IF(D568="","","學生無班級"))))))),"有班級不存在,或跳格輸入")</f>
        <v/>
      </c>
      <c r="K568" s="16"/>
      <c r="L568" s="16"/>
      <c r="M568" s="16"/>
      <c r="N568" s="16"/>
      <c r="O568" s="16"/>
      <c r="P568" s="16"/>
      <c r="Q568" s="16"/>
      <c r="R568" s="16"/>
      <c r="S568" s="145">
        <f t="shared" si="51"/>
        <v>1</v>
      </c>
      <c r="T568" s="145">
        <f t="shared" si="52"/>
        <v>1</v>
      </c>
      <c r="U568" s="10">
        <f t="shared" si="50"/>
        <v>1</v>
      </c>
      <c r="V568" s="10">
        <f t="shared" si="53"/>
        <v>1</v>
      </c>
      <c r="W568" s="10">
        <f t="shared" si="54"/>
        <v>3</v>
      </c>
    </row>
    <row r="569" spans="1:23">
      <c r="A569" s="149" t="str">
        <f t="shared" si="49"/>
        <v/>
      </c>
      <c r="B569" s="16"/>
      <c r="C569" s="16"/>
      <c r="D569" s="16"/>
      <c r="E569" s="16"/>
      <c r="F569" s="16"/>
      <c r="G569" s="16"/>
      <c r="H569" s="16"/>
      <c r="I569" s="16"/>
      <c r="J569" s="150" t="str">
        <f>IFERROR(IF(COUNTIF(E569:I569,E569)+COUNTIF(E569:I569,F569)+COUNTIF(E569:I569,G569)+COUNTIF(E569:I569,H569)+COUNTIF(E569:I569,I569)-COUNT(E569:I569)&lt;&gt;0,"學生班級重複",IF(COUNT(E569:I569)=1,VLOOKUP(E569,'附件一之1-開班數'!$A$6:$B$65,2,0),IF(COUNT(E569:I569)=2,VLOOKUP(E569,'附件一之1-開班數'!$A$6:$B$65,2,0)&amp;"、"&amp;VLOOKUP(F569,'附件一之1-開班數'!$A$6:$B$65,2,0),IF(COUNT(E569:I569)=3,VLOOKUP(E569,'附件一之1-開班數'!$A$6:$B$65,2,0)&amp;"、"&amp;VLOOKUP(F569,'附件一之1-開班數'!$A$6:$B$65,2,0)&amp;"、"&amp;VLOOKUP(G569,'附件一之1-開班數'!$A$6:$B$65,2,0),IF(COUNT(E569:I569)=4,VLOOKUP(E569,'附件一之1-開班數'!$A$6:$B$65,2,0)&amp;"、"&amp;VLOOKUP(F569,'附件一之1-開班數'!$A$6:$B$65,2,0)&amp;"、"&amp;VLOOKUP(G569,'附件一之1-開班數'!$A$6:$B$65,2,0)&amp;"、"&amp;VLOOKUP(H569,'附件一之1-開班數'!$A$6:$B$65,2,0),IF(COUNT(E569:I569)=5,VLOOKUP(E569,'附件一之1-開班數'!$A$6:$B$65,2,0)&amp;"、"&amp;VLOOKUP(F569,'附件一之1-開班數'!$A$6:$B$65,2,0)&amp;"、"&amp;VLOOKUP(G569,'附件一之1-開班數'!$A$6:$B$65,2,0)&amp;"、"&amp;VLOOKUP(H569,'附件一之1-開班數'!$A$6:$B$65,2,0)&amp;"、"&amp;VLOOKUP(I569,'附件一之1-開班數'!$A$6:$B$65,2,0),IF(D569="","","學生無班級"))))))),"有班級不存在,或跳格輸入")</f>
        <v/>
      </c>
      <c r="K569" s="16"/>
      <c r="L569" s="16"/>
      <c r="M569" s="16"/>
      <c r="N569" s="16"/>
      <c r="O569" s="16"/>
      <c r="P569" s="16"/>
      <c r="Q569" s="16"/>
      <c r="R569" s="16"/>
      <c r="S569" s="145">
        <f t="shared" si="51"/>
        <v>1</v>
      </c>
      <c r="T569" s="145">
        <f t="shared" si="52"/>
        <v>1</v>
      </c>
      <c r="U569" s="10">
        <f t="shared" si="50"/>
        <v>1</v>
      </c>
      <c r="V569" s="10">
        <f t="shared" si="53"/>
        <v>1</v>
      </c>
      <c r="W569" s="10">
        <f t="shared" si="54"/>
        <v>3</v>
      </c>
    </row>
    <row r="570" spans="1:23">
      <c r="A570" s="149" t="str">
        <f t="shared" si="49"/>
        <v/>
      </c>
      <c r="B570" s="16"/>
      <c r="C570" s="16"/>
      <c r="D570" s="16"/>
      <c r="E570" s="16"/>
      <c r="F570" s="16"/>
      <c r="G570" s="16"/>
      <c r="H570" s="16"/>
      <c r="I570" s="16"/>
      <c r="J570" s="150" t="str">
        <f>IFERROR(IF(COUNTIF(E570:I570,E570)+COUNTIF(E570:I570,F570)+COUNTIF(E570:I570,G570)+COUNTIF(E570:I570,H570)+COUNTIF(E570:I570,I570)-COUNT(E570:I570)&lt;&gt;0,"學生班級重複",IF(COUNT(E570:I570)=1,VLOOKUP(E570,'附件一之1-開班數'!$A$6:$B$65,2,0),IF(COUNT(E570:I570)=2,VLOOKUP(E570,'附件一之1-開班數'!$A$6:$B$65,2,0)&amp;"、"&amp;VLOOKUP(F570,'附件一之1-開班數'!$A$6:$B$65,2,0),IF(COUNT(E570:I570)=3,VLOOKUP(E570,'附件一之1-開班數'!$A$6:$B$65,2,0)&amp;"、"&amp;VLOOKUP(F570,'附件一之1-開班數'!$A$6:$B$65,2,0)&amp;"、"&amp;VLOOKUP(G570,'附件一之1-開班數'!$A$6:$B$65,2,0),IF(COUNT(E570:I570)=4,VLOOKUP(E570,'附件一之1-開班數'!$A$6:$B$65,2,0)&amp;"、"&amp;VLOOKUP(F570,'附件一之1-開班數'!$A$6:$B$65,2,0)&amp;"、"&amp;VLOOKUP(G570,'附件一之1-開班數'!$A$6:$B$65,2,0)&amp;"、"&amp;VLOOKUP(H570,'附件一之1-開班數'!$A$6:$B$65,2,0),IF(COUNT(E570:I570)=5,VLOOKUP(E570,'附件一之1-開班數'!$A$6:$B$65,2,0)&amp;"、"&amp;VLOOKUP(F570,'附件一之1-開班數'!$A$6:$B$65,2,0)&amp;"、"&amp;VLOOKUP(G570,'附件一之1-開班數'!$A$6:$B$65,2,0)&amp;"、"&amp;VLOOKUP(H570,'附件一之1-開班數'!$A$6:$B$65,2,0)&amp;"、"&amp;VLOOKUP(I570,'附件一之1-開班數'!$A$6:$B$65,2,0),IF(D570="","","學生無班級"))))))),"有班級不存在,或跳格輸入")</f>
        <v/>
      </c>
      <c r="K570" s="16"/>
      <c r="L570" s="16"/>
      <c r="M570" s="16"/>
      <c r="N570" s="16"/>
      <c r="O570" s="16"/>
      <c r="P570" s="16"/>
      <c r="Q570" s="16"/>
      <c r="R570" s="16"/>
      <c r="S570" s="145">
        <f t="shared" si="51"/>
        <v>1</v>
      </c>
      <c r="T570" s="145">
        <f t="shared" si="52"/>
        <v>1</v>
      </c>
      <c r="U570" s="10">
        <f t="shared" si="50"/>
        <v>1</v>
      </c>
      <c r="V570" s="10">
        <f t="shared" si="53"/>
        <v>1</v>
      </c>
      <c r="W570" s="10">
        <f t="shared" si="54"/>
        <v>3</v>
      </c>
    </row>
    <row r="571" spans="1:23">
      <c r="A571" s="149" t="str">
        <f t="shared" si="49"/>
        <v/>
      </c>
      <c r="B571" s="16"/>
      <c r="C571" s="16"/>
      <c r="D571" s="16"/>
      <c r="E571" s="16"/>
      <c r="F571" s="16"/>
      <c r="G571" s="16"/>
      <c r="H571" s="16"/>
      <c r="I571" s="16"/>
      <c r="J571" s="150" t="str">
        <f>IFERROR(IF(COUNTIF(E571:I571,E571)+COUNTIF(E571:I571,F571)+COUNTIF(E571:I571,G571)+COUNTIF(E571:I571,H571)+COUNTIF(E571:I571,I571)-COUNT(E571:I571)&lt;&gt;0,"學生班級重複",IF(COUNT(E571:I571)=1,VLOOKUP(E571,'附件一之1-開班數'!$A$6:$B$65,2,0),IF(COUNT(E571:I571)=2,VLOOKUP(E571,'附件一之1-開班數'!$A$6:$B$65,2,0)&amp;"、"&amp;VLOOKUP(F571,'附件一之1-開班數'!$A$6:$B$65,2,0),IF(COUNT(E571:I571)=3,VLOOKUP(E571,'附件一之1-開班數'!$A$6:$B$65,2,0)&amp;"、"&amp;VLOOKUP(F571,'附件一之1-開班數'!$A$6:$B$65,2,0)&amp;"、"&amp;VLOOKUP(G571,'附件一之1-開班數'!$A$6:$B$65,2,0),IF(COUNT(E571:I571)=4,VLOOKUP(E571,'附件一之1-開班數'!$A$6:$B$65,2,0)&amp;"、"&amp;VLOOKUP(F571,'附件一之1-開班數'!$A$6:$B$65,2,0)&amp;"、"&amp;VLOOKUP(G571,'附件一之1-開班數'!$A$6:$B$65,2,0)&amp;"、"&amp;VLOOKUP(H571,'附件一之1-開班數'!$A$6:$B$65,2,0),IF(COUNT(E571:I571)=5,VLOOKUP(E571,'附件一之1-開班數'!$A$6:$B$65,2,0)&amp;"、"&amp;VLOOKUP(F571,'附件一之1-開班數'!$A$6:$B$65,2,0)&amp;"、"&amp;VLOOKUP(G571,'附件一之1-開班數'!$A$6:$B$65,2,0)&amp;"、"&amp;VLOOKUP(H571,'附件一之1-開班數'!$A$6:$B$65,2,0)&amp;"、"&amp;VLOOKUP(I571,'附件一之1-開班數'!$A$6:$B$65,2,0),IF(D571="","","學生無班級"))))))),"有班級不存在,或跳格輸入")</f>
        <v/>
      </c>
      <c r="K571" s="16"/>
      <c r="L571" s="16"/>
      <c r="M571" s="16"/>
      <c r="N571" s="16"/>
      <c r="O571" s="16"/>
      <c r="P571" s="16"/>
      <c r="Q571" s="16"/>
      <c r="R571" s="16"/>
      <c r="S571" s="145">
        <f t="shared" si="51"/>
        <v>1</v>
      </c>
      <c r="T571" s="145">
        <f t="shared" si="52"/>
        <v>1</v>
      </c>
      <c r="U571" s="10">
        <f t="shared" si="50"/>
        <v>1</v>
      </c>
      <c r="V571" s="10">
        <f t="shared" si="53"/>
        <v>1</v>
      </c>
      <c r="W571" s="10">
        <f t="shared" si="54"/>
        <v>3</v>
      </c>
    </row>
    <row r="572" spans="1:23">
      <c r="A572" s="149" t="str">
        <f t="shared" si="49"/>
        <v/>
      </c>
      <c r="B572" s="16"/>
      <c r="C572" s="16"/>
      <c r="D572" s="16"/>
      <c r="E572" s="16"/>
      <c r="F572" s="16"/>
      <c r="G572" s="16"/>
      <c r="H572" s="16"/>
      <c r="I572" s="16"/>
      <c r="J572" s="150" t="str">
        <f>IFERROR(IF(COUNTIF(E572:I572,E572)+COUNTIF(E572:I572,F572)+COUNTIF(E572:I572,G572)+COUNTIF(E572:I572,H572)+COUNTIF(E572:I572,I572)-COUNT(E572:I572)&lt;&gt;0,"學生班級重複",IF(COUNT(E572:I572)=1,VLOOKUP(E572,'附件一之1-開班數'!$A$6:$B$65,2,0),IF(COUNT(E572:I572)=2,VLOOKUP(E572,'附件一之1-開班數'!$A$6:$B$65,2,0)&amp;"、"&amp;VLOOKUP(F572,'附件一之1-開班數'!$A$6:$B$65,2,0),IF(COUNT(E572:I572)=3,VLOOKUP(E572,'附件一之1-開班數'!$A$6:$B$65,2,0)&amp;"、"&amp;VLOOKUP(F572,'附件一之1-開班數'!$A$6:$B$65,2,0)&amp;"、"&amp;VLOOKUP(G572,'附件一之1-開班數'!$A$6:$B$65,2,0),IF(COUNT(E572:I572)=4,VLOOKUP(E572,'附件一之1-開班數'!$A$6:$B$65,2,0)&amp;"、"&amp;VLOOKUP(F572,'附件一之1-開班數'!$A$6:$B$65,2,0)&amp;"、"&amp;VLOOKUP(G572,'附件一之1-開班數'!$A$6:$B$65,2,0)&amp;"、"&amp;VLOOKUP(H572,'附件一之1-開班數'!$A$6:$B$65,2,0),IF(COUNT(E572:I572)=5,VLOOKUP(E572,'附件一之1-開班數'!$A$6:$B$65,2,0)&amp;"、"&amp;VLOOKUP(F572,'附件一之1-開班數'!$A$6:$B$65,2,0)&amp;"、"&amp;VLOOKUP(G572,'附件一之1-開班數'!$A$6:$B$65,2,0)&amp;"、"&amp;VLOOKUP(H572,'附件一之1-開班數'!$A$6:$B$65,2,0)&amp;"、"&amp;VLOOKUP(I572,'附件一之1-開班數'!$A$6:$B$65,2,0),IF(D572="","","學生無班級"))))))),"有班級不存在,或跳格輸入")</f>
        <v/>
      </c>
      <c r="K572" s="16"/>
      <c r="L572" s="16"/>
      <c r="M572" s="16"/>
      <c r="N572" s="16"/>
      <c r="O572" s="16"/>
      <c r="P572" s="16"/>
      <c r="Q572" s="16"/>
      <c r="R572" s="16"/>
      <c r="S572" s="145">
        <f t="shared" si="51"/>
        <v>1</v>
      </c>
      <c r="T572" s="145">
        <f t="shared" si="52"/>
        <v>1</v>
      </c>
      <c r="U572" s="10">
        <f t="shared" si="50"/>
        <v>1</v>
      </c>
      <c r="V572" s="10">
        <f t="shared" si="53"/>
        <v>1</v>
      </c>
      <c r="W572" s="10">
        <f t="shared" si="54"/>
        <v>3</v>
      </c>
    </row>
    <row r="573" spans="1:23">
      <c r="A573" s="149" t="str">
        <f t="shared" si="49"/>
        <v/>
      </c>
      <c r="B573" s="16"/>
      <c r="C573" s="16"/>
      <c r="D573" s="16"/>
      <c r="E573" s="16"/>
      <c r="F573" s="16"/>
      <c r="G573" s="16"/>
      <c r="H573" s="16"/>
      <c r="I573" s="16"/>
      <c r="J573" s="150" t="str">
        <f>IFERROR(IF(COUNTIF(E573:I573,E573)+COUNTIF(E573:I573,F573)+COUNTIF(E573:I573,G573)+COUNTIF(E573:I573,H573)+COUNTIF(E573:I573,I573)-COUNT(E573:I573)&lt;&gt;0,"學生班級重複",IF(COUNT(E573:I573)=1,VLOOKUP(E573,'附件一之1-開班數'!$A$6:$B$65,2,0),IF(COUNT(E573:I573)=2,VLOOKUP(E573,'附件一之1-開班數'!$A$6:$B$65,2,0)&amp;"、"&amp;VLOOKUP(F573,'附件一之1-開班數'!$A$6:$B$65,2,0),IF(COUNT(E573:I573)=3,VLOOKUP(E573,'附件一之1-開班數'!$A$6:$B$65,2,0)&amp;"、"&amp;VLOOKUP(F573,'附件一之1-開班數'!$A$6:$B$65,2,0)&amp;"、"&amp;VLOOKUP(G573,'附件一之1-開班數'!$A$6:$B$65,2,0),IF(COUNT(E573:I573)=4,VLOOKUP(E573,'附件一之1-開班數'!$A$6:$B$65,2,0)&amp;"、"&amp;VLOOKUP(F573,'附件一之1-開班數'!$A$6:$B$65,2,0)&amp;"、"&amp;VLOOKUP(G573,'附件一之1-開班數'!$A$6:$B$65,2,0)&amp;"、"&amp;VLOOKUP(H573,'附件一之1-開班數'!$A$6:$B$65,2,0),IF(COUNT(E573:I573)=5,VLOOKUP(E573,'附件一之1-開班數'!$A$6:$B$65,2,0)&amp;"、"&amp;VLOOKUP(F573,'附件一之1-開班數'!$A$6:$B$65,2,0)&amp;"、"&amp;VLOOKUP(G573,'附件一之1-開班數'!$A$6:$B$65,2,0)&amp;"、"&amp;VLOOKUP(H573,'附件一之1-開班數'!$A$6:$B$65,2,0)&amp;"、"&amp;VLOOKUP(I573,'附件一之1-開班數'!$A$6:$B$65,2,0),IF(D573="","","學生無班級"))))))),"有班級不存在,或跳格輸入")</f>
        <v/>
      </c>
      <c r="K573" s="16"/>
      <c r="L573" s="16"/>
      <c r="M573" s="16"/>
      <c r="N573" s="16"/>
      <c r="O573" s="16"/>
      <c r="P573" s="16"/>
      <c r="Q573" s="16"/>
      <c r="R573" s="16"/>
      <c r="S573" s="145">
        <f t="shared" si="51"/>
        <v>1</v>
      </c>
      <c r="T573" s="145">
        <f t="shared" si="52"/>
        <v>1</v>
      </c>
      <c r="U573" s="10">
        <f t="shared" si="50"/>
        <v>1</v>
      </c>
      <c r="V573" s="10">
        <f t="shared" si="53"/>
        <v>1</v>
      </c>
      <c r="W573" s="10">
        <f t="shared" si="54"/>
        <v>3</v>
      </c>
    </row>
    <row r="574" spans="1:23">
      <c r="A574" s="149" t="str">
        <f t="shared" si="49"/>
        <v/>
      </c>
      <c r="B574" s="16"/>
      <c r="C574" s="16"/>
      <c r="D574" s="16"/>
      <c r="E574" s="16"/>
      <c r="F574" s="16"/>
      <c r="G574" s="16"/>
      <c r="H574" s="16"/>
      <c r="I574" s="16"/>
      <c r="J574" s="150" t="str">
        <f>IFERROR(IF(COUNTIF(E574:I574,E574)+COUNTIF(E574:I574,F574)+COUNTIF(E574:I574,G574)+COUNTIF(E574:I574,H574)+COUNTIF(E574:I574,I574)-COUNT(E574:I574)&lt;&gt;0,"學生班級重複",IF(COUNT(E574:I574)=1,VLOOKUP(E574,'附件一之1-開班數'!$A$6:$B$65,2,0),IF(COUNT(E574:I574)=2,VLOOKUP(E574,'附件一之1-開班數'!$A$6:$B$65,2,0)&amp;"、"&amp;VLOOKUP(F574,'附件一之1-開班數'!$A$6:$B$65,2,0),IF(COUNT(E574:I574)=3,VLOOKUP(E574,'附件一之1-開班數'!$A$6:$B$65,2,0)&amp;"、"&amp;VLOOKUP(F574,'附件一之1-開班數'!$A$6:$B$65,2,0)&amp;"、"&amp;VLOOKUP(G574,'附件一之1-開班數'!$A$6:$B$65,2,0),IF(COUNT(E574:I574)=4,VLOOKUP(E574,'附件一之1-開班數'!$A$6:$B$65,2,0)&amp;"、"&amp;VLOOKUP(F574,'附件一之1-開班數'!$A$6:$B$65,2,0)&amp;"、"&amp;VLOOKUP(G574,'附件一之1-開班數'!$A$6:$B$65,2,0)&amp;"、"&amp;VLOOKUP(H574,'附件一之1-開班數'!$A$6:$B$65,2,0),IF(COUNT(E574:I574)=5,VLOOKUP(E574,'附件一之1-開班數'!$A$6:$B$65,2,0)&amp;"、"&amp;VLOOKUP(F574,'附件一之1-開班數'!$A$6:$B$65,2,0)&amp;"、"&amp;VLOOKUP(G574,'附件一之1-開班數'!$A$6:$B$65,2,0)&amp;"、"&amp;VLOOKUP(H574,'附件一之1-開班數'!$A$6:$B$65,2,0)&amp;"、"&amp;VLOOKUP(I574,'附件一之1-開班數'!$A$6:$B$65,2,0),IF(D574="","","學生無班級"))))))),"有班級不存在,或跳格輸入")</f>
        <v/>
      </c>
      <c r="K574" s="16"/>
      <c r="L574" s="16"/>
      <c r="M574" s="16"/>
      <c r="N574" s="16"/>
      <c r="O574" s="16"/>
      <c r="P574" s="16"/>
      <c r="Q574" s="16"/>
      <c r="R574" s="16"/>
      <c r="S574" s="145">
        <f t="shared" si="51"/>
        <v>1</v>
      </c>
      <c r="T574" s="145">
        <f t="shared" si="52"/>
        <v>1</v>
      </c>
      <c r="U574" s="10">
        <f t="shared" si="50"/>
        <v>1</v>
      </c>
      <c r="V574" s="10">
        <f t="shared" si="53"/>
        <v>1</v>
      </c>
      <c r="W574" s="10">
        <f t="shared" si="54"/>
        <v>3</v>
      </c>
    </row>
    <row r="575" spans="1:23">
      <c r="A575" s="149" t="str">
        <f t="shared" si="49"/>
        <v/>
      </c>
      <c r="B575" s="16"/>
      <c r="C575" s="16"/>
      <c r="D575" s="16"/>
      <c r="E575" s="16"/>
      <c r="F575" s="16"/>
      <c r="G575" s="16"/>
      <c r="H575" s="16"/>
      <c r="I575" s="16"/>
      <c r="J575" s="150" t="str">
        <f>IFERROR(IF(COUNTIF(E575:I575,E575)+COUNTIF(E575:I575,F575)+COUNTIF(E575:I575,G575)+COUNTIF(E575:I575,H575)+COUNTIF(E575:I575,I575)-COUNT(E575:I575)&lt;&gt;0,"學生班級重複",IF(COUNT(E575:I575)=1,VLOOKUP(E575,'附件一之1-開班數'!$A$6:$B$65,2,0),IF(COUNT(E575:I575)=2,VLOOKUP(E575,'附件一之1-開班數'!$A$6:$B$65,2,0)&amp;"、"&amp;VLOOKUP(F575,'附件一之1-開班數'!$A$6:$B$65,2,0),IF(COUNT(E575:I575)=3,VLOOKUP(E575,'附件一之1-開班數'!$A$6:$B$65,2,0)&amp;"、"&amp;VLOOKUP(F575,'附件一之1-開班數'!$A$6:$B$65,2,0)&amp;"、"&amp;VLOOKUP(G575,'附件一之1-開班數'!$A$6:$B$65,2,0),IF(COUNT(E575:I575)=4,VLOOKUP(E575,'附件一之1-開班數'!$A$6:$B$65,2,0)&amp;"、"&amp;VLOOKUP(F575,'附件一之1-開班數'!$A$6:$B$65,2,0)&amp;"、"&amp;VLOOKUP(G575,'附件一之1-開班數'!$A$6:$B$65,2,0)&amp;"、"&amp;VLOOKUP(H575,'附件一之1-開班數'!$A$6:$B$65,2,0),IF(COUNT(E575:I575)=5,VLOOKUP(E575,'附件一之1-開班數'!$A$6:$B$65,2,0)&amp;"、"&amp;VLOOKUP(F575,'附件一之1-開班數'!$A$6:$B$65,2,0)&amp;"、"&amp;VLOOKUP(G575,'附件一之1-開班數'!$A$6:$B$65,2,0)&amp;"、"&amp;VLOOKUP(H575,'附件一之1-開班數'!$A$6:$B$65,2,0)&amp;"、"&amp;VLOOKUP(I575,'附件一之1-開班數'!$A$6:$B$65,2,0),IF(D575="","","學生無班級"))))))),"有班級不存在,或跳格輸入")</f>
        <v/>
      </c>
      <c r="K575" s="16"/>
      <c r="L575" s="16"/>
      <c r="M575" s="16"/>
      <c r="N575" s="16"/>
      <c r="O575" s="16"/>
      <c r="P575" s="16"/>
      <c r="Q575" s="16"/>
      <c r="R575" s="16"/>
      <c r="S575" s="145">
        <f t="shared" si="51"/>
        <v>1</v>
      </c>
      <c r="T575" s="145">
        <f t="shared" si="52"/>
        <v>1</v>
      </c>
      <c r="U575" s="10">
        <f t="shared" si="50"/>
        <v>1</v>
      </c>
      <c r="V575" s="10">
        <f t="shared" si="53"/>
        <v>1</v>
      </c>
      <c r="W575" s="10">
        <f t="shared" si="54"/>
        <v>3</v>
      </c>
    </row>
    <row r="576" spans="1:23">
      <c r="A576" s="149" t="str">
        <f t="shared" si="49"/>
        <v/>
      </c>
      <c r="B576" s="16"/>
      <c r="C576" s="16"/>
      <c r="D576" s="16"/>
      <c r="E576" s="16"/>
      <c r="F576" s="16"/>
      <c r="G576" s="16"/>
      <c r="H576" s="16"/>
      <c r="I576" s="16"/>
      <c r="J576" s="150" t="str">
        <f>IFERROR(IF(COUNTIF(E576:I576,E576)+COUNTIF(E576:I576,F576)+COUNTIF(E576:I576,G576)+COUNTIF(E576:I576,H576)+COUNTIF(E576:I576,I576)-COUNT(E576:I576)&lt;&gt;0,"學生班級重複",IF(COUNT(E576:I576)=1,VLOOKUP(E576,'附件一之1-開班數'!$A$6:$B$65,2,0),IF(COUNT(E576:I576)=2,VLOOKUP(E576,'附件一之1-開班數'!$A$6:$B$65,2,0)&amp;"、"&amp;VLOOKUP(F576,'附件一之1-開班數'!$A$6:$B$65,2,0),IF(COUNT(E576:I576)=3,VLOOKUP(E576,'附件一之1-開班數'!$A$6:$B$65,2,0)&amp;"、"&amp;VLOOKUP(F576,'附件一之1-開班數'!$A$6:$B$65,2,0)&amp;"、"&amp;VLOOKUP(G576,'附件一之1-開班數'!$A$6:$B$65,2,0),IF(COUNT(E576:I576)=4,VLOOKUP(E576,'附件一之1-開班數'!$A$6:$B$65,2,0)&amp;"、"&amp;VLOOKUP(F576,'附件一之1-開班數'!$A$6:$B$65,2,0)&amp;"、"&amp;VLOOKUP(G576,'附件一之1-開班數'!$A$6:$B$65,2,0)&amp;"、"&amp;VLOOKUP(H576,'附件一之1-開班數'!$A$6:$B$65,2,0),IF(COUNT(E576:I576)=5,VLOOKUP(E576,'附件一之1-開班數'!$A$6:$B$65,2,0)&amp;"、"&amp;VLOOKUP(F576,'附件一之1-開班數'!$A$6:$B$65,2,0)&amp;"、"&amp;VLOOKUP(G576,'附件一之1-開班數'!$A$6:$B$65,2,0)&amp;"、"&amp;VLOOKUP(H576,'附件一之1-開班數'!$A$6:$B$65,2,0)&amp;"、"&amp;VLOOKUP(I576,'附件一之1-開班數'!$A$6:$B$65,2,0),IF(D576="","","學生無班級"))))))),"有班級不存在,或跳格輸入")</f>
        <v/>
      </c>
      <c r="K576" s="16"/>
      <c r="L576" s="16"/>
      <c r="M576" s="16"/>
      <c r="N576" s="16"/>
      <c r="O576" s="16"/>
      <c r="P576" s="16"/>
      <c r="Q576" s="16"/>
      <c r="R576" s="16"/>
      <c r="S576" s="145">
        <f t="shared" si="51"/>
        <v>1</v>
      </c>
      <c r="T576" s="145">
        <f t="shared" si="52"/>
        <v>1</v>
      </c>
      <c r="U576" s="10">
        <f t="shared" si="50"/>
        <v>1</v>
      </c>
      <c r="V576" s="10">
        <f t="shared" si="53"/>
        <v>1</v>
      </c>
      <c r="W576" s="10">
        <f t="shared" si="54"/>
        <v>3</v>
      </c>
    </row>
    <row r="577" spans="1:23">
      <c r="A577" s="149" t="str">
        <f t="shared" si="49"/>
        <v/>
      </c>
      <c r="B577" s="16"/>
      <c r="C577" s="16"/>
      <c r="D577" s="16"/>
      <c r="E577" s="16"/>
      <c r="F577" s="16"/>
      <c r="G577" s="16"/>
      <c r="H577" s="16"/>
      <c r="I577" s="16"/>
      <c r="J577" s="150" t="str">
        <f>IFERROR(IF(COUNTIF(E577:I577,E577)+COUNTIF(E577:I577,F577)+COUNTIF(E577:I577,G577)+COUNTIF(E577:I577,H577)+COUNTIF(E577:I577,I577)-COUNT(E577:I577)&lt;&gt;0,"學生班級重複",IF(COUNT(E577:I577)=1,VLOOKUP(E577,'附件一之1-開班數'!$A$6:$B$65,2,0),IF(COUNT(E577:I577)=2,VLOOKUP(E577,'附件一之1-開班數'!$A$6:$B$65,2,0)&amp;"、"&amp;VLOOKUP(F577,'附件一之1-開班數'!$A$6:$B$65,2,0),IF(COUNT(E577:I577)=3,VLOOKUP(E577,'附件一之1-開班數'!$A$6:$B$65,2,0)&amp;"、"&amp;VLOOKUP(F577,'附件一之1-開班數'!$A$6:$B$65,2,0)&amp;"、"&amp;VLOOKUP(G577,'附件一之1-開班數'!$A$6:$B$65,2,0),IF(COUNT(E577:I577)=4,VLOOKUP(E577,'附件一之1-開班數'!$A$6:$B$65,2,0)&amp;"、"&amp;VLOOKUP(F577,'附件一之1-開班數'!$A$6:$B$65,2,0)&amp;"、"&amp;VLOOKUP(G577,'附件一之1-開班數'!$A$6:$B$65,2,0)&amp;"、"&amp;VLOOKUP(H577,'附件一之1-開班數'!$A$6:$B$65,2,0),IF(COUNT(E577:I577)=5,VLOOKUP(E577,'附件一之1-開班數'!$A$6:$B$65,2,0)&amp;"、"&amp;VLOOKUP(F577,'附件一之1-開班數'!$A$6:$B$65,2,0)&amp;"、"&amp;VLOOKUP(G577,'附件一之1-開班數'!$A$6:$B$65,2,0)&amp;"、"&amp;VLOOKUP(H577,'附件一之1-開班數'!$A$6:$B$65,2,0)&amp;"、"&amp;VLOOKUP(I577,'附件一之1-開班數'!$A$6:$B$65,2,0),IF(D577="","","學生無班級"))))))),"有班級不存在,或跳格輸入")</f>
        <v/>
      </c>
      <c r="K577" s="16"/>
      <c r="L577" s="16"/>
      <c r="M577" s="16"/>
      <c r="N577" s="16"/>
      <c r="O577" s="16"/>
      <c r="P577" s="16"/>
      <c r="Q577" s="16"/>
      <c r="R577" s="16"/>
      <c r="S577" s="145">
        <f t="shared" si="51"/>
        <v>1</v>
      </c>
      <c r="T577" s="145">
        <f t="shared" si="52"/>
        <v>1</v>
      </c>
      <c r="U577" s="10">
        <f t="shared" si="50"/>
        <v>1</v>
      </c>
      <c r="V577" s="10">
        <f t="shared" si="53"/>
        <v>1</v>
      </c>
      <c r="W577" s="10">
        <f t="shared" si="54"/>
        <v>3</v>
      </c>
    </row>
    <row r="578" spans="1:23">
      <c r="A578" s="149" t="str">
        <f t="shared" si="49"/>
        <v/>
      </c>
      <c r="B578" s="16"/>
      <c r="C578" s="16"/>
      <c r="D578" s="16"/>
      <c r="E578" s="16"/>
      <c r="F578" s="16"/>
      <c r="G578" s="16"/>
      <c r="H578" s="16"/>
      <c r="I578" s="16"/>
      <c r="J578" s="150" t="str">
        <f>IFERROR(IF(COUNTIF(E578:I578,E578)+COUNTIF(E578:I578,F578)+COUNTIF(E578:I578,G578)+COUNTIF(E578:I578,H578)+COUNTIF(E578:I578,I578)-COUNT(E578:I578)&lt;&gt;0,"學生班級重複",IF(COUNT(E578:I578)=1,VLOOKUP(E578,'附件一之1-開班數'!$A$6:$B$65,2,0),IF(COUNT(E578:I578)=2,VLOOKUP(E578,'附件一之1-開班數'!$A$6:$B$65,2,0)&amp;"、"&amp;VLOOKUP(F578,'附件一之1-開班數'!$A$6:$B$65,2,0),IF(COUNT(E578:I578)=3,VLOOKUP(E578,'附件一之1-開班數'!$A$6:$B$65,2,0)&amp;"、"&amp;VLOOKUP(F578,'附件一之1-開班數'!$A$6:$B$65,2,0)&amp;"、"&amp;VLOOKUP(G578,'附件一之1-開班數'!$A$6:$B$65,2,0),IF(COUNT(E578:I578)=4,VLOOKUP(E578,'附件一之1-開班數'!$A$6:$B$65,2,0)&amp;"、"&amp;VLOOKUP(F578,'附件一之1-開班數'!$A$6:$B$65,2,0)&amp;"、"&amp;VLOOKUP(G578,'附件一之1-開班數'!$A$6:$B$65,2,0)&amp;"、"&amp;VLOOKUP(H578,'附件一之1-開班數'!$A$6:$B$65,2,0),IF(COUNT(E578:I578)=5,VLOOKUP(E578,'附件一之1-開班數'!$A$6:$B$65,2,0)&amp;"、"&amp;VLOOKUP(F578,'附件一之1-開班數'!$A$6:$B$65,2,0)&amp;"、"&amp;VLOOKUP(G578,'附件一之1-開班數'!$A$6:$B$65,2,0)&amp;"、"&amp;VLOOKUP(H578,'附件一之1-開班數'!$A$6:$B$65,2,0)&amp;"、"&amp;VLOOKUP(I578,'附件一之1-開班數'!$A$6:$B$65,2,0),IF(D578="","","學生無班級"))))))),"有班級不存在,或跳格輸入")</f>
        <v/>
      </c>
      <c r="K578" s="16"/>
      <c r="L578" s="16"/>
      <c r="M578" s="16"/>
      <c r="N578" s="16"/>
      <c r="O578" s="16"/>
      <c r="P578" s="16"/>
      <c r="Q578" s="16"/>
      <c r="R578" s="16"/>
      <c r="S578" s="145">
        <f t="shared" si="51"/>
        <v>1</v>
      </c>
      <c r="T578" s="145">
        <f t="shared" si="52"/>
        <v>1</v>
      </c>
      <c r="U578" s="10">
        <f t="shared" si="50"/>
        <v>1</v>
      </c>
      <c r="V578" s="10">
        <f t="shared" si="53"/>
        <v>1</v>
      </c>
      <c r="W578" s="10">
        <f t="shared" si="54"/>
        <v>3</v>
      </c>
    </row>
    <row r="579" spans="1:23">
      <c r="A579" s="149" t="str">
        <f t="shared" si="49"/>
        <v/>
      </c>
      <c r="B579" s="16"/>
      <c r="C579" s="16"/>
      <c r="D579" s="16"/>
      <c r="E579" s="16"/>
      <c r="F579" s="16"/>
      <c r="G579" s="16"/>
      <c r="H579" s="16"/>
      <c r="I579" s="16"/>
      <c r="J579" s="150" t="str">
        <f>IFERROR(IF(COUNTIF(E579:I579,E579)+COUNTIF(E579:I579,F579)+COUNTIF(E579:I579,G579)+COUNTIF(E579:I579,H579)+COUNTIF(E579:I579,I579)-COUNT(E579:I579)&lt;&gt;0,"學生班級重複",IF(COUNT(E579:I579)=1,VLOOKUP(E579,'附件一之1-開班數'!$A$6:$B$65,2,0),IF(COUNT(E579:I579)=2,VLOOKUP(E579,'附件一之1-開班數'!$A$6:$B$65,2,0)&amp;"、"&amp;VLOOKUP(F579,'附件一之1-開班數'!$A$6:$B$65,2,0),IF(COUNT(E579:I579)=3,VLOOKUP(E579,'附件一之1-開班數'!$A$6:$B$65,2,0)&amp;"、"&amp;VLOOKUP(F579,'附件一之1-開班數'!$A$6:$B$65,2,0)&amp;"、"&amp;VLOOKUP(G579,'附件一之1-開班數'!$A$6:$B$65,2,0),IF(COUNT(E579:I579)=4,VLOOKUP(E579,'附件一之1-開班數'!$A$6:$B$65,2,0)&amp;"、"&amp;VLOOKUP(F579,'附件一之1-開班數'!$A$6:$B$65,2,0)&amp;"、"&amp;VLOOKUP(G579,'附件一之1-開班數'!$A$6:$B$65,2,0)&amp;"、"&amp;VLOOKUP(H579,'附件一之1-開班數'!$A$6:$B$65,2,0),IF(COUNT(E579:I579)=5,VLOOKUP(E579,'附件一之1-開班數'!$A$6:$B$65,2,0)&amp;"、"&amp;VLOOKUP(F579,'附件一之1-開班數'!$A$6:$B$65,2,0)&amp;"、"&amp;VLOOKUP(G579,'附件一之1-開班數'!$A$6:$B$65,2,0)&amp;"、"&amp;VLOOKUP(H579,'附件一之1-開班數'!$A$6:$B$65,2,0)&amp;"、"&amp;VLOOKUP(I579,'附件一之1-開班數'!$A$6:$B$65,2,0),IF(D579="","","學生無班級"))))))),"有班級不存在,或跳格輸入")</f>
        <v/>
      </c>
      <c r="K579" s="16"/>
      <c r="L579" s="16"/>
      <c r="M579" s="16"/>
      <c r="N579" s="16"/>
      <c r="O579" s="16"/>
      <c r="P579" s="16"/>
      <c r="Q579" s="16"/>
      <c r="R579" s="16"/>
      <c r="S579" s="145">
        <f t="shared" si="51"/>
        <v>1</v>
      </c>
      <c r="T579" s="145">
        <f t="shared" si="52"/>
        <v>1</v>
      </c>
      <c r="U579" s="10">
        <f t="shared" si="50"/>
        <v>1</v>
      </c>
      <c r="V579" s="10">
        <f t="shared" si="53"/>
        <v>1</v>
      </c>
      <c r="W579" s="10">
        <f t="shared" si="54"/>
        <v>3</v>
      </c>
    </row>
    <row r="580" spans="1:23">
      <c r="A580" s="149" t="str">
        <f t="shared" si="49"/>
        <v/>
      </c>
      <c r="B580" s="16"/>
      <c r="C580" s="16"/>
      <c r="D580" s="16"/>
      <c r="E580" s="16"/>
      <c r="F580" s="16"/>
      <c r="G580" s="16"/>
      <c r="H580" s="16"/>
      <c r="I580" s="16"/>
      <c r="J580" s="150" t="str">
        <f>IFERROR(IF(COUNTIF(E580:I580,E580)+COUNTIF(E580:I580,F580)+COUNTIF(E580:I580,G580)+COUNTIF(E580:I580,H580)+COUNTIF(E580:I580,I580)-COUNT(E580:I580)&lt;&gt;0,"學生班級重複",IF(COUNT(E580:I580)=1,VLOOKUP(E580,'附件一之1-開班數'!$A$6:$B$65,2,0),IF(COUNT(E580:I580)=2,VLOOKUP(E580,'附件一之1-開班數'!$A$6:$B$65,2,0)&amp;"、"&amp;VLOOKUP(F580,'附件一之1-開班數'!$A$6:$B$65,2,0),IF(COUNT(E580:I580)=3,VLOOKUP(E580,'附件一之1-開班數'!$A$6:$B$65,2,0)&amp;"、"&amp;VLOOKUP(F580,'附件一之1-開班數'!$A$6:$B$65,2,0)&amp;"、"&amp;VLOOKUP(G580,'附件一之1-開班數'!$A$6:$B$65,2,0),IF(COUNT(E580:I580)=4,VLOOKUP(E580,'附件一之1-開班數'!$A$6:$B$65,2,0)&amp;"、"&amp;VLOOKUP(F580,'附件一之1-開班數'!$A$6:$B$65,2,0)&amp;"、"&amp;VLOOKUP(G580,'附件一之1-開班數'!$A$6:$B$65,2,0)&amp;"、"&amp;VLOOKUP(H580,'附件一之1-開班數'!$A$6:$B$65,2,0),IF(COUNT(E580:I580)=5,VLOOKUP(E580,'附件一之1-開班數'!$A$6:$B$65,2,0)&amp;"、"&amp;VLOOKUP(F580,'附件一之1-開班數'!$A$6:$B$65,2,0)&amp;"、"&amp;VLOOKUP(G580,'附件一之1-開班數'!$A$6:$B$65,2,0)&amp;"、"&amp;VLOOKUP(H580,'附件一之1-開班數'!$A$6:$B$65,2,0)&amp;"、"&amp;VLOOKUP(I580,'附件一之1-開班數'!$A$6:$B$65,2,0),IF(D580="","","學生無班級"))))))),"有班級不存在,或跳格輸入")</f>
        <v/>
      </c>
      <c r="K580" s="16"/>
      <c r="L580" s="16"/>
      <c r="M580" s="16"/>
      <c r="N580" s="16"/>
      <c r="O580" s="16"/>
      <c r="P580" s="16"/>
      <c r="Q580" s="16"/>
      <c r="R580" s="16"/>
      <c r="S580" s="145">
        <f t="shared" si="51"/>
        <v>1</v>
      </c>
      <c r="T580" s="145">
        <f t="shared" si="52"/>
        <v>1</v>
      </c>
      <c r="U580" s="10">
        <f t="shared" si="50"/>
        <v>1</v>
      </c>
      <c r="V580" s="10">
        <f t="shared" si="53"/>
        <v>1</v>
      </c>
      <c r="W580" s="10">
        <f t="shared" si="54"/>
        <v>3</v>
      </c>
    </row>
    <row r="581" spans="1:23">
      <c r="A581" s="149" t="str">
        <f t="shared" si="49"/>
        <v/>
      </c>
      <c r="B581" s="16"/>
      <c r="C581" s="16"/>
      <c r="D581" s="16"/>
      <c r="E581" s="16"/>
      <c r="F581" s="16"/>
      <c r="G581" s="16"/>
      <c r="H581" s="16"/>
      <c r="I581" s="16"/>
      <c r="J581" s="150" t="str">
        <f>IFERROR(IF(COUNTIF(E581:I581,E581)+COUNTIF(E581:I581,F581)+COUNTIF(E581:I581,G581)+COUNTIF(E581:I581,H581)+COUNTIF(E581:I581,I581)-COUNT(E581:I581)&lt;&gt;0,"學生班級重複",IF(COUNT(E581:I581)=1,VLOOKUP(E581,'附件一之1-開班數'!$A$6:$B$65,2,0),IF(COUNT(E581:I581)=2,VLOOKUP(E581,'附件一之1-開班數'!$A$6:$B$65,2,0)&amp;"、"&amp;VLOOKUP(F581,'附件一之1-開班數'!$A$6:$B$65,2,0),IF(COUNT(E581:I581)=3,VLOOKUP(E581,'附件一之1-開班數'!$A$6:$B$65,2,0)&amp;"、"&amp;VLOOKUP(F581,'附件一之1-開班數'!$A$6:$B$65,2,0)&amp;"、"&amp;VLOOKUP(G581,'附件一之1-開班數'!$A$6:$B$65,2,0),IF(COUNT(E581:I581)=4,VLOOKUP(E581,'附件一之1-開班數'!$A$6:$B$65,2,0)&amp;"、"&amp;VLOOKUP(F581,'附件一之1-開班數'!$A$6:$B$65,2,0)&amp;"、"&amp;VLOOKUP(G581,'附件一之1-開班數'!$A$6:$B$65,2,0)&amp;"、"&amp;VLOOKUP(H581,'附件一之1-開班數'!$A$6:$B$65,2,0),IF(COUNT(E581:I581)=5,VLOOKUP(E581,'附件一之1-開班數'!$A$6:$B$65,2,0)&amp;"、"&amp;VLOOKUP(F581,'附件一之1-開班數'!$A$6:$B$65,2,0)&amp;"、"&amp;VLOOKUP(G581,'附件一之1-開班數'!$A$6:$B$65,2,0)&amp;"、"&amp;VLOOKUP(H581,'附件一之1-開班數'!$A$6:$B$65,2,0)&amp;"、"&amp;VLOOKUP(I581,'附件一之1-開班數'!$A$6:$B$65,2,0),IF(D581="","","學生無班級"))))))),"有班級不存在,或跳格輸入")</f>
        <v/>
      </c>
      <c r="K581" s="16"/>
      <c r="L581" s="16"/>
      <c r="M581" s="16"/>
      <c r="N581" s="16"/>
      <c r="O581" s="16"/>
      <c r="P581" s="16"/>
      <c r="Q581" s="16"/>
      <c r="R581" s="16"/>
      <c r="S581" s="145">
        <f t="shared" si="51"/>
        <v>1</v>
      </c>
      <c r="T581" s="145">
        <f t="shared" si="52"/>
        <v>1</v>
      </c>
      <c r="U581" s="10">
        <f t="shared" si="50"/>
        <v>1</v>
      </c>
      <c r="V581" s="10">
        <f t="shared" si="53"/>
        <v>1</v>
      </c>
      <c r="W581" s="10">
        <f t="shared" si="54"/>
        <v>3</v>
      </c>
    </row>
    <row r="582" spans="1:23">
      <c r="A582" s="149" t="str">
        <f t="shared" ref="A582:A645" si="55">IF(D582&lt;&gt;"",ROW()-5,"")</f>
        <v/>
      </c>
      <c r="B582" s="16"/>
      <c r="C582" s="16"/>
      <c r="D582" s="16"/>
      <c r="E582" s="16"/>
      <c r="F582" s="16"/>
      <c r="G582" s="16"/>
      <c r="H582" s="16"/>
      <c r="I582" s="16"/>
      <c r="J582" s="150" t="str">
        <f>IFERROR(IF(COUNTIF(E582:I582,E582)+COUNTIF(E582:I582,F582)+COUNTIF(E582:I582,G582)+COUNTIF(E582:I582,H582)+COUNTIF(E582:I582,I582)-COUNT(E582:I582)&lt;&gt;0,"學生班級重複",IF(COUNT(E582:I582)=1,VLOOKUP(E582,'附件一之1-開班數'!$A$6:$B$65,2,0),IF(COUNT(E582:I582)=2,VLOOKUP(E582,'附件一之1-開班數'!$A$6:$B$65,2,0)&amp;"、"&amp;VLOOKUP(F582,'附件一之1-開班數'!$A$6:$B$65,2,0),IF(COUNT(E582:I582)=3,VLOOKUP(E582,'附件一之1-開班數'!$A$6:$B$65,2,0)&amp;"、"&amp;VLOOKUP(F582,'附件一之1-開班數'!$A$6:$B$65,2,0)&amp;"、"&amp;VLOOKUP(G582,'附件一之1-開班數'!$A$6:$B$65,2,0),IF(COUNT(E582:I582)=4,VLOOKUP(E582,'附件一之1-開班數'!$A$6:$B$65,2,0)&amp;"、"&amp;VLOOKUP(F582,'附件一之1-開班數'!$A$6:$B$65,2,0)&amp;"、"&amp;VLOOKUP(G582,'附件一之1-開班數'!$A$6:$B$65,2,0)&amp;"、"&amp;VLOOKUP(H582,'附件一之1-開班數'!$A$6:$B$65,2,0),IF(COUNT(E582:I582)=5,VLOOKUP(E582,'附件一之1-開班數'!$A$6:$B$65,2,0)&amp;"、"&amp;VLOOKUP(F582,'附件一之1-開班數'!$A$6:$B$65,2,0)&amp;"、"&amp;VLOOKUP(G582,'附件一之1-開班數'!$A$6:$B$65,2,0)&amp;"、"&amp;VLOOKUP(H582,'附件一之1-開班數'!$A$6:$B$65,2,0)&amp;"、"&amp;VLOOKUP(I582,'附件一之1-開班數'!$A$6:$B$65,2,0),IF(D582="","","學生無班級"))))))),"有班級不存在,或跳格輸入")</f>
        <v/>
      </c>
      <c r="K582" s="16"/>
      <c r="L582" s="16"/>
      <c r="M582" s="16"/>
      <c r="N582" s="16"/>
      <c r="O582" s="16"/>
      <c r="P582" s="16"/>
      <c r="Q582" s="16"/>
      <c r="R582" s="16"/>
      <c r="S582" s="145">
        <f t="shared" si="51"/>
        <v>1</v>
      </c>
      <c r="T582" s="145">
        <f t="shared" si="52"/>
        <v>1</v>
      </c>
      <c r="U582" s="10">
        <f t="shared" ref="U582:U645" si="56">IF(COUNTA(B582:D582)=0,1,IF(AND(D582="",COUNTA(B582:C582)&lt;&gt;0),2,IF(COUNTA(B582:C582)&gt;1,3,4)))</f>
        <v>1</v>
      </c>
      <c r="V582" s="10">
        <f t="shared" si="53"/>
        <v>1</v>
      </c>
      <c r="W582" s="10">
        <f t="shared" si="54"/>
        <v>3</v>
      </c>
    </row>
    <row r="583" spans="1:23">
      <c r="A583" s="149" t="str">
        <f t="shared" si="55"/>
        <v/>
      </c>
      <c r="B583" s="16"/>
      <c r="C583" s="16"/>
      <c r="D583" s="16"/>
      <c r="E583" s="16"/>
      <c r="F583" s="16"/>
      <c r="G583" s="16"/>
      <c r="H583" s="16"/>
      <c r="I583" s="16"/>
      <c r="J583" s="150" t="str">
        <f>IFERROR(IF(COUNTIF(E583:I583,E583)+COUNTIF(E583:I583,F583)+COUNTIF(E583:I583,G583)+COUNTIF(E583:I583,H583)+COUNTIF(E583:I583,I583)-COUNT(E583:I583)&lt;&gt;0,"學生班級重複",IF(COUNT(E583:I583)=1,VLOOKUP(E583,'附件一之1-開班數'!$A$6:$B$65,2,0),IF(COUNT(E583:I583)=2,VLOOKUP(E583,'附件一之1-開班數'!$A$6:$B$65,2,0)&amp;"、"&amp;VLOOKUP(F583,'附件一之1-開班數'!$A$6:$B$65,2,0),IF(COUNT(E583:I583)=3,VLOOKUP(E583,'附件一之1-開班數'!$A$6:$B$65,2,0)&amp;"、"&amp;VLOOKUP(F583,'附件一之1-開班數'!$A$6:$B$65,2,0)&amp;"、"&amp;VLOOKUP(G583,'附件一之1-開班數'!$A$6:$B$65,2,0),IF(COUNT(E583:I583)=4,VLOOKUP(E583,'附件一之1-開班數'!$A$6:$B$65,2,0)&amp;"、"&amp;VLOOKUP(F583,'附件一之1-開班數'!$A$6:$B$65,2,0)&amp;"、"&amp;VLOOKUP(G583,'附件一之1-開班數'!$A$6:$B$65,2,0)&amp;"、"&amp;VLOOKUP(H583,'附件一之1-開班數'!$A$6:$B$65,2,0),IF(COUNT(E583:I583)=5,VLOOKUP(E583,'附件一之1-開班數'!$A$6:$B$65,2,0)&amp;"、"&amp;VLOOKUP(F583,'附件一之1-開班數'!$A$6:$B$65,2,0)&amp;"、"&amp;VLOOKUP(G583,'附件一之1-開班數'!$A$6:$B$65,2,0)&amp;"、"&amp;VLOOKUP(H583,'附件一之1-開班數'!$A$6:$B$65,2,0)&amp;"、"&amp;VLOOKUP(I583,'附件一之1-開班數'!$A$6:$B$65,2,0),IF(D583="","","學生無班級"))))))),"有班級不存在,或跳格輸入")</f>
        <v/>
      </c>
      <c r="K583" s="16"/>
      <c r="L583" s="16"/>
      <c r="M583" s="16"/>
      <c r="N583" s="16"/>
      <c r="O583" s="16"/>
      <c r="P583" s="16"/>
      <c r="Q583" s="16"/>
      <c r="R583" s="16"/>
      <c r="S583" s="145">
        <f t="shared" ref="S583:S646" si="57">IF(COUNTA(D583,K583:L583)=0,1,IF(AND(D583="",SUM(K583:L583)&lt;&gt;0),2,IF(SUM(K583:L583)&lt;&gt;1,3,4)))</f>
        <v>1</v>
      </c>
      <c r="T583" s="145">
        <f t="shared" ref="T583:T646" si="58">IF(COUNTA(D583,M583:Q583)=0,1,IF(AND(D583="",SUM(M583:Q583)&lt;&gt;0),2,IF(SUM(M583:Q583)&lt;&gt;1,3,4)))</f>
        <v>1</v>
      </c>
      <c r="U583" s="10">
        <f t="shared" si="56"/>
        <v>1</v>
      </c>
      <c r="V583" s="10">
        <f t="shared" ref="V583:V646" si="59">IF(COUNTA(D583:I583)=0,1,IF(AND(D583="",COUNTA(E583:I583)&lt;&gt;0),2,3))</f>
        <v>1</v>
      </c>
      <c r="W583" s="10">
        <f t="shared" ref="W583:W646" si="60">IF(AND(D583="",COUNTA(R583)&lt;&gt;0),2,3)</f>
        <v>3</v>
      </c>
    </row>
    <row r="584" spans="1:23">
      <c r="A584" s="149" t="str">
        <f t="shared" si="55"/>
        <v/>
      </c>
      <c r="B584" s="16"/>
      <c r="C584" s="16"/>
      <c r="D584" s="16"/>
      <c r="E584" s="16"/>
      <c r="F584" s="16"/>
      <c r="G584" s="16"/>
      <c r="H584" s="16"/>
      <c r="I584" s="16"/>
      <c r="J584" s="150" t="str">
        <f>IFERROR(IF(COUNTIF(E584:I584,E584)+COUNTIF(E584:I584,F584)+COUNTIF(E584:I584,G584)+COUNTIF(E584:I584,H584)+COUNTIF(E584:I584,I584)-COUNT(E584:I584)&lt;&gt;0,"學生班級重複",IF(COUNT(E584:I584)=1,VLOOKUP(E584,'附件一之1-開班數'!$A$6:$B$65,2,0),IF(COUNT(E584:I584)=2,VLOOKUP(E584,'附件一之1-開班數'!$A$6:$B$65,2,0)&amp;"、"&amp;VLOOKUP(F584,'附件一之1-開班數'!$A$6:$B$65,2,0),IF(COUNT(E584:I584)=3,VLOOKUP(E584,'附件一之1-開班數'!$A$6:$B$65,2,0)&amp;"、"&amp;VLOOKUP(F584,'附件一之1-開班數'!$A$6:$B$65,2,0)&amp;"、"&amp;VLOOKUP(G584,'附件一之1-開班數'!$A$6:$B$65,2,0),IF(COUNT(E584:I584)=4,VLOOKUP(E584,'附件一之1-開班數'!$A$6:$B$65,2,0)&amp;"、"&amp;VLOOKUP(F584,'附件一之1-開班數'!$A$6:$B$65,2,0)&amp;"、"&amp;VLOOKUP(G584,'附件一之1-開班數'!$A$6:$B$65,2,0)&amp;"、"&amp;VLOOKUP(H584,'附件一之1-開班數'!$A$6:$B$65,2,0),IF(COUNT(E584:I584)=5,VLOOKUP(E584,'附件一之1-開班數'!$A$6:$B$65,2,0)&amp;"、"&amp;VLOOKUP(F584,'附件一之1-開班數'!$A$6:$B$65,2,0)&amp;"、"&amp;VLOOKUP(G584,'附件一之1-開班數'!$A$6:$B$65,2,0)&amp;"、"&amp;VLOOKUP(H584,'附件一之1-開班數'!$A$6:$B$65,2,0)&amp;"、"&amp;VLOOKUP(I584,'附件一之1-開班數'!$A$6:$B$65,2,0),IF(D584="","","學生無班級"))))))),"有班級不存在,或跳格輸入")</f>
        <v/>
      </c>
      <c r="K584" s="16"/>
      <c r="L584" s="16"/>
      <c r="M584" s="16"/>
      <c r="N584" s="16"/>
      <c r="O584" s="16"/>
      <c r="P584" s="16"/>
      <c r="Q584" s="16"/>
      <c r="R584" s="16"/>
      <c r="S584" s="145">
        <f t="shared" si="57"/>
        <v>1</v>
      </c>
      <c r="T584" s="145">
        <f t="shared" si="58"/>
        <v>1</v>
      </c>
      <c r="U584" s="10">
        <f t="shared" si="56"/>
        <v>1</v>
      </c>
      <c r="V584" s="10">
        <f t="shared" si="59"/>
        <v>1</v>
      </c>
      <c r="W584" s="10">
        <f t="shared" si="60"/>
        <v>3</v>
      </c>
    </row>
    <row r="585" spans="1:23">
      <c r="A585" s="149" t="str">
        <f t="shared" si="55"/>
        <v/>
      </c>
      <c r="B585" s="16"/>
      <c r="C585" s="16"/>
      <c r="D585" s="16"/>
      <c r="E585" s="16"/>
      <c r="F585" s="16"/>
      <c r="G585" s="16"/>
      <c r="H585" s="16"/>
      <c r="I585" s="16"/>
      <c r="J585" s="150" t="str">
        <f>IFERROR(IF(COUNTIF(E585:I585,E585)+COUNTIF(E585:I585,F585)+COUNTIF(E585:I585,G585)+COUNTIF(E585:I585,H585)+COUNTIF(E585:I585,I585)-COUNT(E585:I585)&lt;&gt;0,"學生班級重複",IF(COUNT(E585:I585)=1,VLOOKUP(E585,'附件一之1-開班數'!$A$6:$B$65,2,0),IF(COUNT(E585:I585)=2,VLOOKUP(E585,'附件一之1-開班數'!$A$6:$B$65,2,0)&amp;"、"&amp;VLOOKUP(F585,'附件一之1-開班數'!$A$6:$B$65,2,0),IF(COUNT(E585:I585)=3,VLOOKUP(E585,'附件一之1-開班數'!$A$6:$B$65,2,0)&amp;"、"&amp;VLOOKUP(F585,'附件一之1-開班數'!$A$6:$B$65,2,0)&amp;"、"&amp;VLOOKUP(G585,'附件一之1-開班數'!$A$6:$B$65,2,0),IF(COUNT(E585:I585)=4,VLOOKUP(E585,'附件一之1-開班數'!$A$6:$B$65,2,0)&amp;"、"&amp;VLOOKUP(F585,'附件一之1-開班數'!$A$6:$B$65,2,0)&amp;"、"&amp;VLOOKUP(G585,'附件一之1-開班數'!$A$6:$B$65,2,0)&amp;"、"&amp;VLOOKUP(H585,'附件一之1-開班數'!$A$6:$B$65,2,0),IF(COUNT(E585:I585)=5,VLOOKUP(E585,'附件一之1-開班數'!$A$6:$B$65,2,0)&amp;"、"&amp;VLOOKUP(F585,'附件一之1-開班數'!$A$6:$B$65,2,0)&amp;"、"&amp;VLOOKUP(G585,'附件一之1-開班數'!$A$6:$B$65,2,0)&amp;"、"&amp;VLOOKUP(H585,'附件一之1-開班數'!$A$6:$B$65,2,0)&amp;"、"&amp;VLOOKUP(I585,'附件一之1-開班數'!$A$6:$B$65,2,0),IF(D585="","","學生無班級"))))))),"有班級不存在,或跳格輸入")</f>
        <v/>
      </c>
      <c r="K585" s="16"/>
      <c r="L585" s="16"/>
      <c r="M585" s="16"/>
      <c r="N585" s="16"/>
      <c r="O585" s="16"/>
      <c r="P585" s="16"/>
      <c r="Q585" s="16"/>
      <c r="R585" s="16"/>
      <c r="S585" s="145">
        <f t="shared" si="57"/>
        <v>1</v>
      </c>
      <c r="T585" s="145">
        <f t="shared" si="58"/>
        <v>1</v>
      </c>
      <c r="U585" s="10">
        <f t="shared" si="56"/>
        <v>1</v>
      </c>
      <c r="V585" s="10">
        <f t="shared" si="59"/>
        <v>1</v>
      </c>
      <c r="W585" s="10">
        <f t="shared" si="60"/>
        <v>3</v>
      </c>
    </row>
    <row r="586" spans="1:23">
      <c r="A586" s="149" t="str">
        <f t="shared" si="55"/>
        <v/>
      </c>
      <c r="B586" s="16"/>
      <c r="C586" s="16"/>
      <c r="D586" s="16"/>
      <c r="E586" s="16"/>
      <c r="F586" s="16"/>
      <c r="G586" s="16"/>
      <c r="H586" s="16"/>
      <c r="I586" s="16"/>
      <c r="J586" s="150" t="str">
        <f>IFERROR(IF(COUNTIF(E586:I586,E586)+COUNTIF(E586:I586,F586)+COUNTIF(E586:I586,G586)+COUNTIF(E586:I586,H586)+COUNTIF(E586:I586,I586)-COUNT(E586:I586)&lt;&gt;0,"學生班級重複",IF(COUNT(E586:I586)=1,VLOOKUP(E586,'附件一之1-開班數'!$A$6:$B$65,2,0),IF(COUNT(E586:I586)=2,VLOOKUP(E586,'附件一之1-開班數'!$A$6:$B$65,2,0)&amp;"、"&amp;VLOOKUP(F586,'附件一之1-開班數'!$A$6:$B$65,2,0),IF(COUNT(E586:I586)=3,VLOOKUP(E586,'附件一之1-開班數'!$A$6:$B$65,2,0)&amp;"、"&amp;VLOOKUP(F586,'附件一之1-開班數'!$A$6:$B$65,2,0)&amp;"、"&amp;VLOOKUP(G586,'附件一之1-開班數'!$A$6:$B$65,2,0),IF(COUNT(E586:I586)=4,VLOOKUP(E586,'附件一之1-開班數'!$A$6:$B$65,2,0)&amp;"、"&amp;VLOOKUP(F586,'附件一之1-開班數'!$A$6:$B$65,2,0)&amp;"、"&amp;VLOOKUP(G586,'附件一之1-開班數'!$A$6:$B$65,2,0)&amp;"、"&amp;VLOOKUP(H586,'附件一之1-開班數'!$A$6:$B$65,2,0),IF(COUNT(E586:I586)=5,VLOOKUP(E586,'附件一之1-開班數'!$A$6:$B$65,2,0)&amp;"、"&amp;VLOOKUP(F586,'附件一之1-開班數'!$A$6:$B$65,2,0)&amp;"、"&amp;VLOOKUP(G586,'附件一之1-開班數'!$A$6:$B$65,2,0)&amp;"、"&amp;VLOOKUP(H586,'附件一之1-開班數'!$A$6:$B$65,2,0)&amp;"、"&amp;VLOOKUP(I586,'附件一之1-開班數'!$A$6:$B$65,2,0),IF(D586="","","學生無班級"))))))),"有班級不存在,或跳格輸入")</f>
        <v/>
      </c>
      <c r="K586" s="16"/>
      <c r="L586" s="16"/>
      <c r="M586" s="16"/>
      <c r="N586" s="16"/>
      <c r="O586" s="16"/>
      <c r="P586" s="16"/>
      <c r="Q586" s="16"/>
      <c r="R586" s="16"/>
      <c r="S586" s="145">
        <f t="shared" si="57"/>
        <v>1</v>
      </c>
      <c r="T586" s="145">
        <f t="shared" si="58"/>
        <v>1</v>
      </c>
      <c r="U586" s="10">
        <f t="shared" si="56"/>
        <v>1</v>
      </c>
      <c r="V586" s="10">
        <f t="shared" si="59"/>
        <v>1</v>
      </c>
      <c r="W586" s="10">
        <f t="shared" si="60"/>
        <v>3</v>
      </c>
    </row>
    <row r="587" spans="1:23">
      <c r="A587" s="149" t="str">
        <f t="shared" si="55"/>
        <v/>
      </c>
      <c r="B587" s="16"/>
      <c r="C587" s="16"/>
      <c r="D587" s="16"/>
      <c r="E587" s="16"/>
      <c r="F587" s="16"/>
      <c r="G587" s="16"/>
      <c r="H587" s="16"/>
      <c r="I587" s="16"/>
      <c r="J587" s="150" t="str">
        <f>IFERROR(IF(COUNTIF(E587:I587,E587)+COUNTIF(E587:I587,F587)+COUNTIF(E587:I587,G587)+COUNTIF(E587:I587,H587)+COUNTIF(E587:I587,I587)-COUNT(E587:I587)&lt;&gt;0,"學生班級重複",IF(COUNT(E587:I587)=1,VLOOKUP(E587,'附件一之1-開班數'!$A$6:$B$65,2,0),IF(COUNT(E587:I587)=2,VLOOKUP(E587,'附件一之1-開班數'!$A$6:$B$65,2,0)&amp;"、"&amp;VLOOKUP(F587,'附件一之1-開班數'!$A$6:$B$65,2,0),IF(COUNT(E587:I587)=3,VLOOKUP(E587,'附件一之1-開班數'!$A$6:$B$65,2,0)&amp;"、"&amp;VLOOKUP(F587,'附件一之1-開班數'!$A$6:$B$65,2,0)&amp;"、"&amp;VLOOKUP(G587,'附件一之1-開班數'!$A$6:$B$65,2,0),IF(COUNT(E587:I587)=4,VLOOKUP(E587,'附件一之1-開班數'!$A$6:$B$65,2,0)&amp;"、"&amp;VLOOKUP(F587,'附件一之1-開班數'!$A$6:$B$65,2,0)&amp;"、"&amp;VLOOKUP(G587,'附件一之1-開班數'!$A$6:$B$65,2,0)&amp;"、"&amp;VLOOKUP(H587,'附件一之1-開班數'!$A$6:$B$65,2,0),IF(COUNT(E587:I587)=5,VLOOKUP(E587,'附件一之1-開班數'!$A$6:$B$65,2,0)&amp;"、"&amp;VLOOKUP(F587,'附件一之1-開班數'!$A$6:$B$65,2,0)&amp;"、"&amp;VLOOKUP(G587,'附件一之1-開班數'!$A$6:$B$65,2,0)&amp;"、"&amp;VLOOKUP(H587,'附件一之1-開班數'!$A$6:$B$65,2,0)&amp;"、"&amp;VLOOKUP(I587,'附件一之1-開班數'!$A$6:$B$65,2,0),IF(D587="","","學生無班級"))))))),"有班級不存在,或跳格輸入")</f>
        <v/>
      </c>
      <c r="K587" s="16"/>
      <c r="L587" s="16"/>
      <c r="M587" s="16"/>
      <c r="N587" s="16"/>
      <c r="O587" s="16"/>
      <c r="P587" s="16"/>
      <c r="Q587" s="16"/>
      <c r="R587" s="16"/>
      <c r="S587" s="145">
        <f t="shared" si="57"/>
        <v>1</v>
      </c>
      <c r="T587" s="145">
        <f t="shared" si="58"/>
        <v>1</v>
      </c>
      <c r="U587" s="10">
        <f t="shared" si="56"/>
        <v>1</v>
      </c>
      <c r="V587" s="10">
        <f t="shared" si="59"/>
        <v>1</v>
      </c>
      <c r="W587" s="10">
        <f t="shared" si="60"/>
        <v>3</v>
      </c>
    </row>
    <row r="588" spans="1:23">
      <c r="A588" s="149" t="str">
        <f t="shared" si="55"/>
        <v/>
      </c>
      <c r="B588" s="16"/>
      <c r="C588" s="16"/>
      <c r="D588" s="16"/>
      <c r="E588" s="16"/>
      <c r="F588" s="16"/>
      <c r="G588" s="16"/>
      <c r="H588" s="16"/>
      <c r="I588" s="16"/>
      <c r="J588" s="150" t="str">
        <f>IFERROR(IF(COUNTIF(E588:I588,E588)+COUNTIF(E588:I588,F588)+COUNTIF(E588:I588,G588)+COUNTIF(E588:I588,H588)+COUNTIF(E588:I588,I588)-COUNT(E588:I588)&lt;&gt;0,"學生班級重複",IF(COUNT(E588:I588)=1,VLOOKUP(E588,'附件一之1-開班數'!$A$6:$B$65,2,0),IF(COUNT(E588:I588)=2,VLOOKUP(E588,'附件一之1-開班數'!$A$6:$B$65,2,0)&amp;"、"&amp;VLOOKUP(F588,'附件一之1-開班數'!$A$6:$B$65,2,0),IF(COUNT(E588:I588)=3,VLOOKUP(E588,'附件一之1-開班數'!$A$6:$B$65,2,0)&amp;"、"&amp;VLOOKUP(F588,'附件一之1-開班數'!$A$6:$B$65,2,0)&amp;"、"&amp;VLOOKUP(G588,'附件一之1-開班數'!$A$6:$B$65,2,0),IF(COUNT(E588:I588)=4,VLOOKUP(E588,'附件一之1-開班數'!$A$6:$B$65,2,0)&amp;"、"&amp;VLOOKUP(F588,'附件一之1-開班數'!$A$6:$B$65,2,0)&amp;"、"&amp;VLOOKUP(G588,'附件一之1-開班數'!$A$6:$B$65,2,0)&amp;"、"&amp;VLOOKUP(H588,'附件一之1-開班數'!$A$6:$B$65,2,0),IF(COUNT(E588:I588)=5,VLOOKUP(E588,'附件一之1-開班數'!$A$6:$B$65,2,0)&amp;"、"&amp;VLOOKUP(F588,'附件一之1-開班數'!$A$6:$B$65,2,0)&amp;"、"&amp;VLOOKUP(G588,'附件一之1-開班數'!$A$6:$B$65,2,0)&amp;"、"&amp;VLOOKUP(H588,'附件一之1-開班數'!$A$6:$B$65,2,0)&amp;"、"&amp;VLOOKUP(I588,'附件一之1-開班數'!$A$6:$B$65,2,0),IF(D588="","","學生無班級"))))))),"有班級不存在,或跳格輸入")</f>
        <v/>
      </c>
      <c r="K588" s="16"/>
      <c r="L588" s="16"/>
      <c r="M588" s="16"/>
      <c r="N588" s="16"/>
      <c r="O588" s="16"/>
      <c r="P588" s="16"/>
      <c r="Q588" s="16"/>
      <c r="R588" s="16"/>
      <c r="S588" s="145">
        <f t="shared" si="57"/>
        <v>1</v>
      </c>
      <c r="T588" s="145">
        <f t="shared" si="58"/>
        <v>1</v>
      </c>
      <c r="U588" s="10">
        <f t="shared" si="56"/>
        <v>1</v>
      </c>
      <c r="V588" s="10">
        <f t="shared" si="59"/>
        <v>1</v>
      </c>
      <c r="W588" s="10">
        <f t="shared" si="60"/>
        <v>3</v>
      </c>
    </row>
    <row r="589" spans="1:23">
      <c r="A589" s="149" t="str">
        <f t="shared" si="55"/>
        <v/>
      </c>
      <c r="B589" s="16"/>
      <c r="C589" s="16"/>
      <c r="D589" s="16"/>
      <c r="E589" s="16"/>
      <c r="F589" s="16"/>
      <c r="G589" s="16"/>
      <c r="H589" s="16"/>
      <c r="I589" s="16"/>
      <c r="J589" s="150" t="str">
        <f>IFERROR(IF(COUNTIF(E589:I589,E589)+COUNTIF(E589:I589,F589)+COUNTIF(E589:I589,G589)+COUNTIF(E589:I589,H589)+COUNTIF(E589:I589,I589)-COUNT(E589:I589)&lt;&gt;0,"學生班級重複",IF(COUNT(E589:I589)=1,VLOOKUP(E589,'附件一之1-開班數'!$A$6:$B$65,2,0),IF(COUNT(E589:I589)=2,VLOOKUP(E589,'附件一之1-開班數'!$A$6:$B$65,2,0)&amp;"、"&amp;VLOOKUP(F589,'附件一之1-開班數'!$A$6:$B$65,2,0),IF(COUNT(E589:I589)=3,VLOOKUP(E589,'附件一之1-開班數'!$A$6:$B$65,2,0)&amp;"、"&amp;VLOOKUP(F589,'附件一之1-開班數'!$A$6:$B$65,2,0)&amp;"、"&amp;VLOOKUP(G589,'附件一之1-開班數'!$A$6:$B$65,2,0),IF(COUNT(E589:I589)=4,VLOOKUP(E589,'附件一之1-開班數'!$A$6:$B$65,2,0)&amp;"、"&amp;VLOOKUP(F589,'附件一之1-開班數'!$A$6:$B$65,2,0)&amp;"、"&amp;VLOOKUP(G589,'附件一之1-開班數'!$A$6:$B$65,2,0)&amp;"、"&amp;VLOOKUP(H589,'附件一之1-開班數'!$A$6:$B$65,2,0),IF(COUNT(E589:I589)=5,VLOOKUP(E589,'附件一之1-開班數'!$A$6:$B$65,2,0)&amp;"、"&amp;VLOOKUP(F589,'附件一之1-開班數'!$A$6:$B$65,2,0)&amp;"、"&amp;VLOOKUP(G589,'附件一之1-開班數'!$A$6:$B$65,2,0)&amp;"、"&amp;VLOOKUP(H589,'附件一之1-開班數'!$A$6:$B$65,2,0)&amp;"、"&amp;VLOOKUP(I589,'附件一之1-開班數'!$A$6:$B$65,2,0),IF(D589="","","學生無班級"))))))),"有班級不存在,或跳格輸入")</f>
        <v/>
      </c>
      <c r="K589" s="16"/>
      <c r="L589" s="16"/>
      <c r="M589" s="16"/>
      <c r="N589" s="16"/>
      <c r="O589" s="16"/>
      <c r="P589" s="16"/>
      <c r="Q589" s="16"/>
      <c r="R589" s="16"/>
      <c r="S589" s="145">
        <f t="shared" si="57"/>
        <v>1</v>
      </c>
      <c r="T589" s="145">
        <f t="shared" si="58"/>
        <v>1</v>
      </c>
      <c r="U589" s="10">
        <f t="shared" si="56"/>
        <v>1</v>
      </c>
      <c r="V589" s="10">
        <f t="shared" si="59"/>
        <v>1</v>
      </c>
      <c r="W589" s="10">
        <f t="shared" si="60"/>
        <v>3</v>
      </c>
    </row>
    <row r="590" spans="1:23">
      <c r="A590" s="149" t="str">
        <f t="shared" si="55"/>
        <v/>
      </c>
      <c r="B590" s="16"/>
      <c r="C590" s="16"/>
      <c r="D590" s="16"/>
      <c r="E590" s="16"/>
      <c r="F590" s="16"/>
      <c r="G590" s="16"/>
      <c r="H590" s="16"/>
      <c r="I590" s="16"/>
      <c r="J590" s="150" t="str">
        <f>IFERROR(IF(COUNTIF(E590:I590,E590)+COUNTIF(E590:I590,F590)+COUNTIF(E590:I590,G590)+COUNTIF(E590:I590,H590)+COUNTIF(E590:I590,I590)-COUNT(E590:I590)&lt;&gt;0,"學生班級重複",IF(COUNT(E590:I590)=1,VLOOKUP(E590,'附件一之1-開班數'!$A$6:$B$65,2,0),IF(COUNT(E590:I590)=2,VLOOKUP(E590,'附件一之1-開班數'!$A$6:$B$65,2,0)&amp;"、"&amp;VLOOKUP(F590,'附件一之1-開班數'!$A$6:$B$65,2,0),IF(COUNT(E590:I590)=3,VLOOKUP(E590,'附件一之1-開班數'!$A$6:$B$65,2,0)&amp;"、"&amp;VLOOKUP(F590,'附件一之1-開班數'!$A$6:$B$65,2,0)&amp;"、"&amp;VLOOKUP(G590,'附件一之1-開班數'!$A$6:$B$65,2,0),IF(COUNT(E590:I590)=4,VLOOKUP(E590,'附件一之1-開班數'!$A$6:$B$65,2,0)&amp;"、"&amp;VLOOKUP(F590,'附件一之1-開班數'!$A$6:$B$65,2,0)&amp;"、"&amp;VLOOKUP(G590,'附件一之1-開班數'!$A$6:$B$65,2,0)&amp;"、"&amp;VLOOKUP(H590,'附件一之1-開班數'!$A$6:$B$65,2,0),IF(COUNT(E590:I590)=5,VLOOKUP(E590,'附件一之1-開班數'!$A$6:$B$65,2,0)&amp;"、"&amp;VLOOKUP(F590,'附件一之1-開班數'!$A$6:$B$65,2,0)&amp;"、"&amp;VLOOKUP(G590,'附件一之1-開班數'!$A$6:$B$65,2,0)&amp;"、"&amp;VLOOKUP(H590,'附件一之1-開班數'!$A$6:$B$65,2,0)&amp;"、"&amp;VLOOKUP(I590,'附件一之1-開班數'!$A$6:$B$65,2,0),IF(D590="","","學生無班級"))))))),"有班級不存在,或跳格輸入")</f>
        <v/>
      </c>
      <c r="K590" s="16"/>
      <c r="L590" s="16"/>
      <c r="M590" s="16"/>
      <c r="N590" s="16"/>
      <c r="O590" s="16"/>
      <c r="P590" s="16"/>
      <c r="Q590" s="16"/>
      <c r="R590" s="16"/>
      <c r="S590" s="145">
        <f t="shared" si="57"/>
        <v>1</v>
      </c>
      <c r="T590" s="145">
        <f t="shared" si="58"/>
        <v>1</v>
      </c>
      <c r="U590" s="10">
        <f t="shared" si="56"/>
        <v>1</v>
      </c>
      <c r="V590" s="10">
        <f t="shared" si="59"/>
        <v>1</v>
      </c>
      <c r="W590" s="10">
        <f t="shared" si="60"/>
        <v>3</v>
      </c>
    </row>
    <row r="591" spans="1:23">
      <c r="A591" s="149" t="str">
        <f t="shared" si="55"/>
        <v/>
      </c>
      <c r="B591" s="16"/>
      <c r="C591" s="16"/>
      <c r="D591" s="16"/>
      <c r="E591" s="16"/>
      <c r="F591" s="16"/>
      <c r="G591" s="16"/>
      <c r="H591" s="16"/>
      <c r="I591" s="16"/>
      <c r="J591" s="150" t="str">
        <f>IFERROR(IF(COUNTIF(E591:I591,E591)+COUNTIF(E591:I591,F591)+COUNTIF(E591:I591,G591)+COUNTIF(E591:I591,H591)+COUNTIF(E591:I591,I591)-COUNT(E591:I591)&lt;&gt;0,"學生班級重複",IF(COUNT(E591:I591)=1,VLOOKUP(E591,'附件一之1-開班數'!$A$6:$B$65,2,0),IF(COUNT(E591:I591)=2,VLOOKUP(E591,'附件一之1-開班數'!$A$6:$B$65,2,0)&amp;"、"&amp;VLOOKUP(F591,'附件一之1-開班數'!$A$6:$B$65,2,0),IF(COUNT(E591:I591)=3,VLOOKUP(E591,'附件一之1-開班數'!$A$6:$B$65,2,0)&amp;"、"&amp;VLOOKUP(F591,'附件一之1-開班數'!$A$6:$B$65,2,0)&amp;"、"&amp;VLOOKUP(G591,'附件一之1-開班數'!$A$6:$B$65,2,0),IF(COUNT(E591:I591)=4,VLOOKUP(E591,'附件一之1-開班數'!$A$6:$B$65,2,0)&amp;"、"&amp;VLOOKUP(F591,'附件一之1-開班數'!$A$6:$B$65,2,0)&amp;"、"&amp;VLOOKUP(G591,'附件一之1-開班數'!$A$6:$B$65,2,0)&amp;"、"&amp;VLOOKUP(H591,'附件一之1-開班數'!$A$6:$B$65,2,0),IF(COUNT(E591:I591)=5,VLOOKUP(E591,'附件一之1-開班數'!$A$6:$B$65,2,0)&amp;"、"&amp;VLOOKUP(F591,'附件一之1-開班數'!$A$6:$B$65,2,0)&amp;"、"&amp;VLOOKUP(G591,'附件一之1-開班數'!$A$6:$B$65,2,0)&amp;"、"&amp;VLOOKUP(H591,'附件一之1-開班數'!$A$6:$B$65,2,0)&amp;"、"&amp;VLOOKUP(I591,'附件一之1-開班數'!$A$6:$B$65,2,0),IF(D591="","","學生無班級"))))))),"有班級不存在,或跳格輸入")</f>
        <v/>
      </c>
      <c r="K591" s="16"/>
      <c r="L591" s="16"/>
      <c r="M591" s="16"/>
      <c r="N591" s="16"/>
      <c r="O591" s="16"/>
      <c r="P591" s="16"/>
      <c r="Q591" s="16"/>
      <c r="R591" s="16"/>
      <c r="S591" s="145">
        <f t="shared" si="57"/>
        <v>1</v>
      </c>
      <c r="T591" s="145">
        <f t="shared" si="58"/>
        <v>1</v>
      </c>
      <c r="U591" s="10">
        <f t="shared" si="56"/>
        <v>1</v>
      </c>
      <c r="V591" s="10">
        <f t="shared" si="59"/>
        <v>1</v>
      </c>
      <c r="W591" s="10">
        <f t="shared" si="60"/>
        <v>3</v>
      </c>
    </row>
    <row r="592" spans="1:23">
      <c r="A592" s="149" t="str">
        <f t="shared" si="55"/>
        <v/>
      </c>
      <c r="B592" s="16"/>
      <c r="C592" s="16"/>
      <c r="D592" s="16"/>
      <c r="E592" s="16"/>
      <c r="F592" s="16"/>
      <c r="G592" s="16"/>
      <c r="H592" s="16"/>
      <c r="I592" s="16"/>
      <c r="J592" s="150" t="str">
        <f>IFERROR(IF(COUNTIF(E592:I592,E592)+COUNTIF(E592:I592,F592)+COUNTIF(E592:I592,G592)+COUNTIF(E592:I592,H592)+COUNTIF(E592:I592,I592)-COUNT(E592:I592)&lt;&gt;0,"學生班級重複",IF(COUNT(E592:I592)=1,VLOOKUP(E592,'附件一之1-開班數'!$A$6:$B$65,2,0),IF(COUNT(E592:I592)=2,VLOOKUP(E592,'附件一之1-開班數'!$A$6:$B$65,2,0)&amp;"、"&amp;VLOOKUP(F592,'附件一之1-開班數'!$A$6:$B$65,2,0),IF(COUNT(E592:I592)=3,VLOOKUP(E592,'附件一之1-開班數'!$A$6:$B$65,2,0)&amp;"、"&amp;VLOOKUP(F592,'附件一之1-開班數'!$A$6:$B$65,2,0)&amp;"、"&amp;VLOOKUP(G592,'附件一之1-開班數'!$A$6:$B$65,2,0),IF(COUNT(E592:I592)=4,VLOOKUP(E592,'附件一之1-開班數'!$A$6:$B$65,2,0)&amp;"、"&amp;VLOOKUP(F592,'附件一之1-開班數'!$A$6:$B$65,2,0)&amp;"、"&amp;VLOOKUP(G592,'附件一之1-開班數'!$A$6:$B$65,2,0)&amp;"、"&amp;VLOOKUP(H592,'附件一之1-開班數'!$A$6:$B$65,2,0),IF(COUNT(E592:I592)=5,VLOOKUP(E592,'附件一之1-開班數'!$A$6:$B$65,2,0)&amp;"、"&amp;VLOOKUP(F592,'附件一之1-開班數'!$A$6:$B$65,2,0)&amp;"、"&amp;VLOOKUP(G592,'附件一之1-開班數'!$A$6:$B$65,2,0)&amp;"、"&amp;VLOOKUP(H592,'附件一之1-開班數'!$A$6:$B$65,2,0)&amp;"、"&amp;VLOOKUP(I592,'附件一之1-開班數'!$A$6:$B$65,2,0),IF(D592="","","學生無班級"))))))),"有班級不存在,或跳格輸入")</f>
        <v/>
      </c>
      <c r="K592" s="16"/>
      <c r="L592" s="16"/>
      <c r="M592" s="16"/>
      <c r="N592" s="16"/>
      <c r="O592" s="16"/>
      <c r="P592" s="16"/>
      <c r="Q592" s="16"/>
      <c r="R592" s="16"/>
      <c r="S592" s="145">
        <f t="shared" si="57"/>
        <v>1</v>
      </c>
      <c r="T592" s="145">
        <f t="shared" si="58"/>
        <v>1</v>
      </c>
      <c r="U592" s="10">
        <f t="shared" si="56"/>
        <v>1</v>
      </c>
      <c r="V592" s="10">
        <f t="shared" si="59"/>
        <v>1</v>
      </c>
      <c r="W592" s="10">
        <f t="shared" si="60"/>
        <v>3</v>
      </c>
    </row>
    <row r="593" spans="1:23">
      <c r="A593" s="149" t="str">
        <f t="shared" si="55"/>
        <v/>
      </c>
      <c r="B593" s="16"/>
      <c r="C593" s="16"/>
      <c r="D593" s="16"/>
      <c r="E593" s="16"/>
      <c r="F593" s="16"/>
      <c r="G593" s="16"/>
      <c r="H593" s="16"/>
      <c r="I593" s="16"/>
      <c r="J593" s="150" t="str">
        <f>IFERROR(IF(COUNTIF(E593:I593,E593)+COUNTIF(E593:I593,F593)+COUNTIF(E593:I593,G593)+COUNTIF(E593:I593,H593)+COUNTIF(E593:I593,I593)-COUNT(E593:I593)&lt;&gt;0,"學生班級重複",IF(COUNT(E593:I593)=1,VLOOKUP(E593,'附件一之1-開班數'!$A$6:$B$65,2,0),IF(COUNT(E593:I593)=2,VLOOKUP(E593,'附件一之1-開班數'!$A$6:$B$65,2,0)&amp;"、"&amp;VLOOKUP(F593,'附件一之1-開班數'!$A$6:$B$65,2,0),IF(COUNT(E593:I593)=3,VLOOKUP(E593,'附件一之1-開班數'!$A$6:$B$65,2,0)&amp;"、"&amp;VLOOKUP(F593,'附件一之1-開班數'!$A$6:$B$65,2,0)&amp;"、"&amp;VLOOKUP(G593,'附件一之1-開班數'!$A$6:$B$65,2,0),IF(COUNT(E593:I593)=4,VLOOKUP(E593,'附件一之1-開班數'!$A$6:$B$65,2,0)&amp;"、"&amp;VLOOKUP(F593,'附件一之1-開班數'!$A$6:$B$65,2,0)&amp;"、"&amp;VLOOKUP(G593,'附件一之1-開班數'!$A$6:$B$65,2,0)&amp;"、"&amp;VLOOKUP(H593,'附件一之1-開班數'!$A$6:$B$65,2,0),IF(COUNT(E593:I593)=5,VLOOKUP(E593,'附件一之1-開班數'!$A$6:$B$65,2,0)&amp;"、"&amp;VLOOKUP(F593,'附件一之1-開班數'!$A$6:$B$65,2,0)&amp;"、"&amp;VLOOKUP(G593,'附件一之1-開班數'!$A$6:$B$65,2,0)&amp;"、"&amp;VLOOKUP(H593,'附件一之1-開班數'!$A$6:$B$65,2,0)&amp;"、"&amp;VLOOKUP(I593,'附件一之1-開班數'!$A$6:$B$65,2,0),IF(D593="","","學生無班級"))))))),"有班級不存在,或跳格輸入")</f>
        <v/>
      </c>
      <c r="K593" s="16"/>
      <c r="L593" s="16"/>
      <c r="M593" s="16"/>
      <c r="N593" s="16"/>
      <c r="O593" s="16"/>
      <c r="P593" s="16"/>
      <c r="Q593" s="16"/>
      <c r="R593" s="16"/>
      <c r="S593" s="145">
        <f t="shared" si="57"/>
        <v>1</v>
      </c>
      <c r="T593" s="145">
        <f t="shared" si="58"/>
        <v>1</v>
      </c>
      <c r="U593" s="10">
        <f t="shared" si="56"/>
        <v>1</v>
      </c>
      <c r="V593" s="10">
        <f t="shared" si="59"/>
        <v>1</v>
      </c>
      <c r="W593" s="10">
        <f t="shared" si="60"/>
        <v>3</v>
      </c>
    </row>
    <row r="594" spans="1:23">
      <c r="A594" s="149" t="str">
        <f t="shared" si="55"/>
        <v/>
      </c>
      <c r="B594" s="16"/>
      <c r="C594" s="16"/>
      <c r="D594" s="16"/>
      <c r="E594" s="16"/>
      <c r="F594" s="16"/>
      <c r="G594" s="16"/>
      <c r="H594" s="16"/>
      <c r="I594" s="16"/>
      <c r="J594" s="150" t="str">
        <f>IFERROR(IF(COUNTIF(E594:I594,E594)+COUNTIF(E594:I594,F594)+COUNTIF(E594:I594,G594)+COUNTIF(E594:I594,H594)+COUNTIF(E594:I594,I594)-COUNT(E594:I594)&lt;&gt;0,"學生班級重複",IF(COUNT(E594:I594)=1,VLOOKUP(E594,'附件一之1-開班數'!$A$6:$B$65,2,0),IF(COUNT(E594:I594)=2,VLOOKUP(E594,'附件一之1-開班數'!$A$6:$B$65,2,0)&amp;"、"&amp;VLOOKUP(F594,'附件一之1-開班數'!$A$6:$B$65,2,0),IF(COUNT(E594:I594)=3,VLOOKUP(E594,'附件一之1-開班數'!$A$6:$B$65,2,0)&amp;"、"&amp;VLOOKUP(F594,'附件一之1-開班數'!$A$6:$B$65,2,0)&amp;"、"&amp;VLOOKUP(G594,'附件一之1-開班數'!$A$6:$B$65,2,0),IF(COUNT(E594:I594)=4,VLOOKUP(E594,'附件一之1-開班數'!$A$6:$B$65,2,0)&amp;"、"&amp;VLOOKUP(F594,'附件一之1-開班數'!$A$6:$B$65,2,0)&amp;"、"&amp;VLOOKUP(G594,'附件一之1-開班數'!$A$6:$B$65,2,0)&amp;"、"&amp;VLOOKUP(H594,'附件一之1-開班數'!$A$6:$B$65,2,0),IF(COUNT(E594:I594)=5,VLOOKUP(E594,'附件一之1-開班數'!$A$6:$B$65,2,0)&amp;"、"&amp;VLOOKUP(F594,'附件一之1-開班數'!$A$6:$B$65,2,0)&amp;"、"&amp;VLOOKUP(G594,'附件一之1-開班數'!$A$6:$B$65,2,0)&amp;"、"&amp;VLOOKUP(H594,'附件一之1-開班數'!$A$6:$B$65,2,0)&amp;"、"&amp;VLOOKUP(I594,'附件一之1-開班數'!$A$6:$B$65,2,0),IF(D594="","","學生無班級"))))))),"有班級不存在,或跳格輸入")</f>
        <v/>
      </c>
      <c r="K594" s="16"/>
      <c r="L594" s="16"/>
      <c r="M594" s="16"/>
      <c r="N594" s="16"/>
      <c r="O594" s="16"/>
      <c r="P594" s="16"/>
      <c r="Q594" s="16"/>
      <c r="R594" s="16"/>
      <c r="S594" s="145">
        <f t="shared" si="57"/>
        <v>1</v>
      </c>
      <c r="T594" s="145">
        <f t="shared" si="58"/>
        <v>1</v>
      </c>
      <c r="U594" s="10">
        <f t="shared" si="56"/>
        <v>1</v>
      </c>
      <c r="V594" s="10">
        <f t="shared" si="59"/>
        <v>1</v>
      </c>
      <c r="W594" s="10">
        <f t="shared" si="60"/>
        <v>3</v>
      </c>
    </row>
    <row r="595" spans="1:23">
      <c r="A595" s="149" t="str">
        <f t="shared" si="55"/>
        <v/>
      </c>
      <c r="B595" s="16"/>
      <c r="C595" s="16"/>
      <c r="D595" s="16"/>
      <c r="E595" s="16"/>
      <c r="F595" s="16"/>
      <c r="G595" s="16"/>
      <c r="H595" s="16"/>
      <c r="I595" s="16"/>
      <c r="J595" s="150" t="str">
        <f>IFERROR(IF(COUNTIF(E595:I595,E595)+COUNTIF(E595:I595,F595)+COUNTIF(E595:I595,G595)+COUNTIF(E595:I595,H595)+COUNTIF(E595:I595,I595)-COUNT(E595:I595)&lt;&gt;0,"學生班級重複",IF(COUNT(E595:I595)=1,VLOOKUP(E595,'附件一之1-開班數'!$A$6:$B$65,2,0),IF(COUNT(E595:I595)=2,VLOOKUP(E595,'附件一之1-開班數'!$A$6:$B$65,2,0)&amp;"、"&amp;VLOOKUP(F595,'附件一之1-開班數'!$A$6:$B$65,2,0),IF(COUNT(E595:I595)=3,VLOOKUP(E595,'附件一之1-開班數'!$A$6:$B$65,2,0)&amp;"、"&amp;VLOOKUP(F595,'附件一之1-開班數'!$A$6:$B$65,2,0)&amp;"、"&amp;VLOOKUP(G595,'附件一之1-開班數'!$A$6:$B$65,2,0),IF(COUNT(E595:I595)=4,VLOOKUP(E595,'附件一之1-開班數'!$A$6:$B$65,2,0)&amp;"、"&amp;VLOOKUP(F595,'附件一之1-開班數'!$A$6:$B$65,2,0)&amp;"、"&amp;VLOOKUP(G595,'附件一之1-開班數'!$A$6:$B$65,2,0)&amp;"、"&amp;VLOOKUP(H595,'附件一之1-開班數'!$A$6:$B$65,2,0),IF(COUNT(E595:I595)=5,VLOOKUP(E595,'附件一之1-開班數'!$A$6:$B$65,2,0)&amp;"、"&amp;VLOOKUP(F595,'附件一之1-開班數'!$A$6:$B$65,2,0)&amp;"、"&amp;VLOOKUP(G595,'附件一之1-開班數'!$A$6:$B$65,2,0)&amp;"、"&amp;VLOOKUP(H595,'附件一之1-開班數'!$A$6:$B$65,2,0)&amp;"、"&amp;VLOOKUP(I595,'附件一之1-開班數'!$A$6:$B$65,2,0),IF(D595="","","學生無班級"))))))),"有班級不存在,或跳格輸入")</f>
        <v/>
      </c>
      <c r="K595" s="16"/>
      <c r="L595" s="16"/>
      <c r="M595" s="16"/>
      <c r="N595" s="16"/>
      <c r="O595" s="16"/>
      <c r="P595" s="16"/>
      <c r="Q595" s="16"/>
      <c r="R595" s="16"/>
      <c r="S595" s="145">
        <f t="shared" si="57"/>
        <v>1</v>
      </c>
      <c r="T595" s="145">
        <f t="shared" si="58"/>
        <v>1</v>
      </c>
      <c r="U595" s="10">
        <f t="shared" si="56"/>
        <v>1</v>
      </c>
      <c r="V595" s="10">
        <f t="shared" si="59"/>
        <v>1</v>
      </c>
      <c r="W595" s="10">
        <f t="shared" si="60"/>
        <v>3</v>
      </c>
    </row>
    <row r="596" spans="1:23">
      <c r="A596" s="149" t="str">
        <f t="shared" si="55"/>
        <v/>
      </c>
      <c r="B596" s="16"/>
      <c r="C596" s="16"/>
      <c r="D596" s="16"/>
      <c r="E596" s="16"/>
      <c r="F596" s="16"/>
      <c r="G596" s="16"/>
      <c r="H596" s="16"/>
      <c r="I596" s="16"/>
      <c r="J596" s="150" t="str">
        <f>IFERROR(IF(COUNTIF(E596:I596,E596)+COUNTIF(E596:I596,F596)+COUNTIF(E596:I596,G596)+COUNTIF(E596:I596,H596)+COUNTIF(E596:I596,I596)-COUNT(E596:I596)&lt;&gt;0,"學生班級重複",IF(COUNT(E596:I596)=1,VLOOKUP(E596,'附件一之1-開班數'!$A$6:$B$65,2,0),IF(COUNT(E596:I596)=2,VLOOKUP(E596,'附件一之1-開班數'!$A$6:$B$65,2,0)&amp;"、"&amp;VLOOKUP(F596,'附件一之1-開班數'!$A$6:$B$65,2,0),IF(COUNT(E596:I596)=3,VLOOKUP(E596,'附件一之1-開班數'!$A$6:$B$65,2,0)&amp;"、"&amp;VLOOKUP(F596,'附件一之1-開班數'!$A$6:$B$65,2,0)&amp;"、"&amp;VLOOKUP(G596,'附件一之1-開班數'!$A$6:$B$65,2,0),IF(COUNT(E596:I596)=4,VLOOKUP(E596,'附件一之1-開班數'!$A$6:$B$65,2,0)&amp;"、"&amp;VLOOKUP(F596,'附件一之1-開班數'!$A$6:$B$65,2,0)&amp;"、"&amp;VLOOKUP(G596,'附件一之1-開班數'!$A$6:$B$65,2,0)&amp;"、"&amp;VLOOKUP(H596,'附件一之1-開班數'!$A$6:$B$65,2,0),IF(COUNT(E596:I596)=5,VLOOKUP(E596,'附件一之1-開班數'!$A$6:$B$65,2,0)&amp;"、"&amp;VLOOKUP(F596,'附件一之1-開班數'!$A$6:$B$65,2,0)&amp;"、"&amp;VLOOKUP(G596,'附件一之1-開班數'!$A$6:$B$65,2,0)&amp;"、"&amp;VLOOKUP(H596,'附件一之1-開班數'!$A$6:$B$65,2,0)&amp;"、"&amp;VLOOKUP(I596,'附件一之1-開班數'!$A$6:$B$65,2,0),IF(D596="","","學生無班級"))))))),"有班級不存在,或跳格輸入")</f>
        <v/>
      </c>
      <c r="K596" s="16"/>
      <c r="L596" s="16"/>
      <c r="M596" s="16"/>
      <c r="N596" s="16"/>
      <c r="O596" s="16"/>
      <c r="P596" s="16"/>
      <c r="Q596" s="16"/>
      <c r="R596" s="16"/>
      <c r="S596" s="145">
        <f t="shared" si="57"/>
        <v>1</v>
      </c>
      <c r="T596" s="145">
        <f t="shared" si="58"/>
        <v>1</v>
      </c>
      <c r="U596" s="10">
        <f t="shared" si="56"/>
        <v>1</v>
      </c>
      <c r="V596" s="10">
        <f t="shared" si="59"/>
        <v>1</v>
      </c>
      <c r="W596" s="10">
        <f t="shared" si="60"/>
        <v>3</v>
      </c>
    </row>
    <row r="597" spans="1:23">
      <c r="A597" s="149" t="str">
        <f t="shared" si="55"/>
        <v/>
      </c>
      <c r="B597" s="16"/>
      <c r="C597" s="16"/>
      <c r="D597" s="16"/>
      <c r="E597" s="16"/>
      <c r="F597" s="16"/>
      <c r="G597" s="16"/>
      <c r="H597" s="16"/>
      <c r="I597" s="16"/>
      <c r="J597" s="150" t="str">
        <f>IFERROR(IF(COUNTIF(E597:I597,E597)+COUNTIF(E597:I597,F597)+COUNTIF(E597:I597,G597)+COUNTIF(E597:I597,H597)+COUNTIF(E597:I597,I597)-COUNT(E597:I597)&lt;&gt;0,"學生班級重複",IF(COUNT(E597:I597)=1,VLOOKUP(E597,'附件一之1-開班數'!$A$6:$B$65,2,0),IF(COUNT(E597:I597)=2,VLOOKUP(E597,'附件一之1-開班數'!$A$6:$B$65,2,0)&amp;"、"&amp;VLOOKUP(F597,'附件一之1-開班數'!$A$6:$B$65,2,0),IF(COUNT(E597:I597)=3,VLOOKUP(E597,'附件一之1-開班數'!$A$6:$B$65,2,0)&amp;"、"&amp;VLOOKUP(F597,'附件一之1-開班數'!$A$6:$B$65,2,0)&amp;"、"&amp;VLOOKUP(G597,'附件一之1-開班數'!$A$6:$B$65,2,0),IF(COUNT(E597:I597)=4,VLOOKUP(E597,'附件一之1-開班數'!$A$6:$B$65,2,0)&amp;"、"&amp;VLOOKUP(F597,'附件一之1-開班數'!$A$6:$B$65,2,0)&amp;"、"&amp;VLOOKUP(G597,'附件一之1-開班數'!$A$6:$B$65,2,0)&amp;"、"&amp;VLOOKUP(H597,'附件一之1-開班數'!$A$6:$B$65,2,0),IF(COUNT(E597:I597)=5,VLOOKUP(E597,'附件一之1-開班數'!$A$6:$B$65,2,0)&amp;"、"&amp;VLOOKUP(F597,'附件一之1-開班數'!$A$6:$B$65,2,0)&amp;"、"&amp;VLOOKUP(G597,'附件一之1-開班數'!$A$6:$B$65,2,0)&amp;"、"&amp;VLOOKUP(H597,'附件一之1-開班數'!$A$6:$B$65,2,0)&amp;"、"&amp;VLOOKUP(I597,'附件一之1-開班數'!$A$6:$B$65,2,0),IF(D597="","","學生無班級"))))))),"有班級不存在,或跳格輸入")</f>
        <v/>
      </c>
      <c r="K597" s="16"/>
      <c r="L597" s="16"/>
      <c r="M597" s="16"/>
      <c r="N597" s="16"/>
      <c r="O597" s="16"/>
      <c r="P597" s="16"/>
      <c r="Q597" s="16"/>
      <c r="R597" s="16"/>
      <c r="S597" s="145">
        <f t="shared" si="57"/>
        <v>1</v>
      </c>
      <c r="T597" s="145">
        <f t="shared" si="58"/>
        <v>1</v>
      </c>
      <c r="U597" s="10">
        <f t="shared" si="56"/>
        <v>1</v>
      </c>
      <c r="V597" s="10">
        <f t="shared" si="59"/>
        <v>1</v>
      </c>
      <c r="W597" s="10">
        <f t="shared" si="60"/>
        <v>3</v>
      </c>
    </row>
    <row r="598" spans="1:23">
      <c r="A598" s="149" t="str">
        <f t="shared" si="55"/>
        <v/>
      </c>
      <c r="B598" s="16"/>
      <c r="C598" s="16"/>
      <c r="D598" s="16"/>
      <c r="E598" s="16"/>
      <c r="F598" s="16"/>
      <c r="G598" s="16"/>
      <c r="H598" s="16"/>
      <c r="I598" s="16"/>
      <c r="J598" s="150" t="str">
        <f>IFERROR(IF(COUNTIF(E598:I598,E598)+COUNTIF(E598:I598,F598)+COUNTIF(E598:I598,G598)+COUNTIF(E598:I598,H598)+COUNTIF(E598:I598,I598)-COUNT(E598:I598)&lt;&gt;0,"學生班級重複",IF(COUNT(E598:I598)=1,VLOOKUP(E598,'附件一之1-開班數'!$A$6:$B$65,2,0),IF(COUNT(E598:I598)=2,VLOOKUP(E598,'附件一之1-開班數'!$A$6:$B$65,2,0)&amp;"、"&amp;VLOOKUP(F598,'附件一之1-開班數'!$A$6:$B$65,2,0),IF(COUNT(E598:I598)=3,VLOOKUP(E598,'附件一之1-開班數'!$A$6:$B$65,2,0)&amp;"、"&amp;VLOOKUP(F598,'附件一之1-開班數'!$A$6:$B$65,2,0)&amp;"、"&amp;VLOOKUP(G598,'附件一之1-開班數'!$A$6:$B$65,2,0),IF(COUNT(E598:I598)=4,VLOOKUP(E598,'附件一之1-開班數'!$A$6:$B$65,2,0)&amp;"、"&amp;VLOOKUP(F598,'附件一之1-開班數'!$A$6:$B$65,2,0)&amp;"、"&amp;VLOOKUP(G598,'附件一之1-開班數'!$A$6:$B$65,2,0)&amp;"、"&amp;VLOOKUP(H598,'附件一之1-開班數'!$A$6:$B$65,2,0),IF(COUNT(E598:I598)=5,VLOOKUP(E598,'附件一之1-開班數'!$A$6:$B$65,2,0)&amp;"、"&amp;VLOOKUP(F598,'附件一之1-開班數'!$A$6:$B$65,2,0)&amp;"、"&amp;VLOOKUP(G598,'附件一之1-開班數'!$A$6:$B$65,2,0)&amp;"、"&amp;VLOOKUP(H598,'附件一之1-開班數'!$A$6:$B$65,2,0)&amp;"、"&amp;VLOOKUP(I598,'附件一之1-開班數'!$A$6:$B$65,2,0),IF(D598="","","學生無班級"))))))),"有班級不存在,或跳格輸入")</f>
        <v/>
      </c>
      <c r="K598" s="16"/>
      <c r="L598" s="16"/>
      <c r="M598" s="16"/>
      <c r="N598" s="16"/>
      <c r="O598" s="16"/>
      <c r="P598" s="16"/>
      <c r="Q598" s="16"/>
      <c r="R598" s="16"/>
      <c r="S598" s="145">
        <f t="shared" si="57"/>
        <v>1</v>
      </c>
      <c r="T598" s="145">
        <f t="shared" si="58"/>
        <v>1</v>
      </c>
      <c r="U598" s="10">
        <f t="shared" si="56"/>
        <v>1</v>
      </c>
      <c r="V598" s="10">
        <f t="shared" si="59"/>
        <v>1</v>
      </c>
      <c r="W598" s="10">
        <f t="shared" si="60"/>
        <v>3</v>
      </c>
    </row>
    <row r="599" spans="1:23">
      <c r="A599" s="149" t="str">
        <f t="shared" si="55"/>
        <v/>
      </c>
      <c r="B599" s="16"/>
      <c r="C599" s="16"/>
      <c r="D599" s="16"/>
      <c r="E599" s="16"/>
      <c r="F599" s="16"/>
      <c r="G599" s="16"/>
      <c r="H599" s="16"/>
      <c r="I599" s="16"/>
      <c r="J599" s="150" t="str">
        <f>IFERROR(IF(COUNTIF(E599:I599,E599)+COUNTIF(E599:I599,F599)+COUNTIF(E599:I599,G599)+COUNTIF(E599:I599,H599)+COUNTIF(E599:I599,I599)-COUNT(E599:I599)&lt;&gt;0,"學生班級重複",IF(COUNT(E599:I599)=1,VLOOKUP(E599,'附件一之1-開班數'!$A$6:$B$65,2,0),IF(COUNT(E599:I599)=2,VLOOKUP(E599,'附件一之1-開班數'!$A$6:$B$65,2,0)&amp;"、"&amp;VLOOKUP(F599,'附件一之1-開班數'!$A$6:$B$65,2,0),IF(COUNT(E599:I599)=3,VLOOKUP(E599,'附件一之1-開班數'!$A$6:$B$65,2,0)&amp;"、"&amp;VLOOKUP(F599,'附件一之1-開班數'!$A$6:$B$65,2,0)&amp;"、"&amp;VLOOKUP(G599,'附件一之1-開班數'!$A$6:$B$65,2,0),IF(COUNT(E599:I599)=4,VLOOKUP(E599,'附件一之1-開班數'!$A$6:$B$65,2,0)&amp;"、"&amp;VLOOKUP(F599,'附件一之1-開班數'!$A$6:$B$65,2,0)&amp;"、"&amp;VLOOKUP(G599,'附件一之1-開班數'!$A$6:$B$65,2,0)&amp;"、"&amp;VLOOKUP(H599,'附件一之1-開班數'!$A$6:$B$65,2,0),IF(COUNT(E599:I599)=5,VLOOKUP(E599,'附件一之1-開班數'!$A$6:$B$65,2,0)&amp;"、"&amp;VLOOKUP(F599,'附件一之1-開班數'!$A$6:$B$65,2,0)&amp;"、"&amp;VLOOKUP(G599,'附件一之1-開班數'!$A$6:$B$65,2,0)&amp;"、"&amp;VLOOKUP(H599,'附件一之1-開班數'!$A$6:$B$65,2,0)&amp;"、"&amp;VLOOKUP(I599,'附件一之1-開班數'!$A$6:$B$65,2,0),IF(D599="","","學生無班級"))))))),"有班級不存在,或跳格輸入")</f>
        <v/>
      </c>
      <c r="K599" s="16"/>
      <c r="L599" s="16"/>
      <c r="M599" s="16"/>
      <c r="N599" s="16"/>
      <c r="O599" s="16"/>
      <c r="P599" s="16"/>
      <c r="Q599" s="16"/>
      <c r="R599" s="16"/>
      <c r="S599" s="145">
        <f t="shared" si="57"/>
        <v>1</v>
      </c>
      <c r="T599" s="145">
        <f t="shared" si="58"/>
        <v>1</v>
      </c>
      <c r="U599" s="10">
        <f t="shared" si="56"/>
        <v>1</v>
      </c>
      <c r="V599" s="10">
        <f t="shared" si="59"/>
        <v>1</v>
      </c>
      <c r="W599" s="10">
        <f t="shared" si="60"/>
        <v>3</v>
      </c>
    </row>
    <row r="600" spans="1:23">
      <c r="A600" s="149" t="str">
        <f t="shared" si="55"/>
        <v/>
      </c>
      <c r="B600" s="16"/>
      <c r="C600" s="16"/>
      <c r="D600" s="16"/>
      <c r="E600" s="16"/>
      <c r="F600" s="16"/>
      <c r="G600" s="16"/>
      <c r="H600" s="16"/>
      <c r="I600" s="16"/>
      <c r="J600" s="150" t="str">
        <f>IFERROR(IF(COUNTIF(E600:I600,E600)+COUNTIF(E600:I600,F600)+COUNTIF(E600:I600,G600)+COUNTIF(E600:I600,H600)+COUNTIF(E600:I600,I600)-COUNT(E600:I600)&lt;&gt;0,"學生班級重複",IF(COUNT(E600:I600)=1,VLOOKUP(E600,'附件一之1-開班數'!$A$6:$B$65,2,0),IF(COUNT(E600:I600)=2,VLOOKUP(E600,'附件一之1-開班數'!$A$6:$B$65,2,0)&amp;"、"&amp;VLOOKUP(F600,'附件一之1-開班數'!$A$6:$B$65,2,0),IF(COUNT(E600:I600)=3,VLOOKUP(E600,'附件一之1-開班數'!$A$6:$B$65,2,0)&amp;"、"&amp;VLOOKUP(F600,'附件一之1-開班數'!$A$6:$B$65,2,0)&amp;"、"&amp;VLOOKUP(G600,'附件一之1-開班數'!$A$6:$B$65,2,0),IF(COUNT(E600:I600)=4,VLOOKUP(E600,'附件一之1-開班數'!$A$6:$B$65,2,0)&amp;"、"&amp;VLOOKUP(F600,'附件一之1-開班數'!$A$6:$B$65,2,0)&amp;"、"&amp;VLOOKUP(G600,'附件一之1-開班數'!$A$6:$B$65,2,0)&amp;"、"&amp;VLOOKUP(H600,'附件一之1-開班數'!$A$6:$B$65,2,0),IF(COUNT(E600:I600)=5,VLOOKUP(E600,'附件一之1-開班數'!$A$6:$B$65,2,0)&amp;"、"&amp;VLOOKUP(F600,'附件一之1-開班數'!$A$6:$B$65,2,0)&amp;"、"&amp;VLOOKUP(G600,'附件一之1-開班數'!$A$6:$B$65,2,0)&amp;"、"&amp;VLOOKUP(H600,'附件一之1-開班數'!$A$6:$B$65,2,0)&amp;"、"&amp;VLOOKUP(I600,'附件一之1-開班數'!$A$6:$B$65,2,0),IF(D600="","","學生無班級"))))))),"有班級不存在,或跳格輸入")</f>
        <v/>
      </c>
      <c r="K600" s="16"/>
      <c r="L600" s="16"/>
      <c r="M600" s="16"/>
      <c r="N600" s="16"/>
      <c r="O600" s="16"/>
      <c r="P600" s="16"/>
      <c r="Q600" s="16"/>
      <c r="R600" s="16"/>
      <c r="S600" s="145">
        <f t="shared" si="57"/>
        <v>1</v>
      </c>
      <c r="T600" s="145">
        <f t="shared" si="58"/>
        <v>1</v>
      </c>
      <c r="U600" s="10">
        <f t="shared" si="56"/>
        <v>1</v>
      </c>
      <c r="V600" s="10">
        <f t="shared" si="59"/>
        <v>1</v>
      </c>
      <c r="W600" s="10">
        <f t="shared" si="60"/>
        <v>3</v>
      </c>
    </row>
    <row r="601" spans="1:23">
      <c r="A601" s="149" t="str">
        <f t="shared" si="55"/>
        <v/>
      </c>
      <c r="B601" s="16"/>
      <c r="C601" s="16"/>
      <c r="D601" s="16"/>
      <c r="E601" s="16"/>
      <c r="F601" s="16"/>
      <c r="G601" s="16"/>
      <c r="H601" s="16"/>
      <c r="I601" s="16"/>
      <c r="J601" s="150" t="str">
        <f>IFERROR(IF(COUNTIF(E601:I601,E601)+COUNTIF(E601:I601,F601)+COUNTIF(E601:I601,G601)+COUNTIF(E601:I601,H601)+COUNTIF(E601:I601,I601)-COUNT(E601:I601)&lt;&gt;0,"學生班級重複",IF(COUNT(E601:I601)=1,VLOOKUP(E601,'附件一之1-開班數'!$A$6:$B$65,2,0),IF(COUNT(E601:I601)=2,VLOOKUP(E601,'附件一之1-開班數'!$A$6:$B$65,2,0)&amp;"、"&amp;VLOOKUP(F601,'附件一之1-開班數'!$A$6:$B$65,2,0),IF(COUNT(E601:I601)=3,VLOOKUP(E601,'附件一之1-開班數'!$A$6:$B$65,2,0)&amp;"、"&amp;VLOOKUP(F601,'附件一之1-開班數'!$A$6:$B$65,2,0)&amp;"、"&amp;VLOOKUP(G601,'附件一之1-開班數'!$A$6:$B$65,2,0),IF(COUNT(E601:I601)=4,VLOOKUP(E601,'附件一之1-開班數'!$A$6:$B$65,2,0)&amp;"、"&amp;VLOOKUP(F601,'附件一之1-開班數'!$A$6:$B$65,2,0)&amp;"、"&amp;VLOOKUP(G601,'附件一之1-開班數'!$A$6:$B$65,2,0)&amp;"、"&amp;VLOOKUP(H601,'附件一之1-開班數'!$A$6:$B$65,2,0),IF(COUNT(E601:I601)=5,VLOOKUP(E601,'附件一之1-開班數'!$A$6:$B$65,2,0)&amp;"、"&amp;VLOOKUP(F601,'附件一之1-開班數'!$A$6:$B$65,2,0)&amp;"、"&amp;VLOOKUP(G601,'附件一之1-開班數'!$A$6:$B$65,2,0)&amp;"、"&amp;VLOOKUP(H601,'附件一之1-開班數'!$A$6:$B$65,2,0)&amp;"、"&amp;VLOOKUP(I601,'附件一之1-開班數'!$A$6:$B$65,2,0),IF(D601="","","學生無班級"))))))),"有班級不存在,或跳格輸入")</f>
        <v/>
      </c>
      <c r="K601" s="16"/>
      <c r="L601" s="16"/>
      <c r="M601" s="16"/>
      <c r="N601" s="16"/>
      <c r="O601" s="16"/>
      <c r="P601" s="16"/>
      <c r="Q601" s="16"/>
      <c r="R601" s="16"/>
      <c r="S601" s="145">
        <f t="shared" si="57"/>
        <v>1</v>
      </c>
      <c r="T601" s="145">
        <f t="shared" si="58"/>
        <v>1</v>
      </c>
      <c r="U601" s="10">
        <f t="shared" si="56"/>
        <v>1</v>
      </c>
      <c r="V601" s="10">
        <f t="shared" si="59"/>
        <v>1</v>
      </c>
      <c r="W601" s="10">
        <f t="shared" si="60"/>
        <v>3</v>
      </c>
    </row>
    <row r="602" spans="1:23">
      <c r="A602" s="149" t="str">
        <f t="shared" si="55"/>
        <v/>
      </c>
      <c r="B602" s="16"/>
      <c r="C602" s="16"/>
      <c r="D602" s="16"/>
      <c r="E602" s="16"/>
      <c r="F602" s="16"/>
      <c r="G602" s="16"/>
      <c r="H602" s="16"/>
      <c r="I602" s="16"/>
      <c r="J602" s="150" t="str">
        <f>IFERROR(IF(COUNTIF(E602:I602,E602)+COUNTIF(E602:I602,F602)+COUNTIF(E602:I602,G602)+COUNTIF(E602:I602,H602)+COUNTIF(E602:I602,I602)-COUNT(E602:I602)&lt;&gt;0,"學生班級重複",IF(COUNT(E602:I602)=1,VLOOKUP(E602,'附件一之1-開班數'!$A$6:$B$65,2,0),IF(COUNT(E602:I602)=2,VLOOKUP(E602,'附件一之1-開班數'!$A$6:$B$65,2,0)&amp;"、"&amp;VLOOKUP(F602,'附件一之1-開班數'!$A$6:$B$65,2,0),IF(COUNT(E602:I602)=3,VLOOKUP(E602,'附件一之1-開班數'!$A$6:$B$65,2,0)&amp;"、"&amp;VLOOKUP(F602,'附件一之1-開班數'!$A$6:$B$65,2,0)&amp;"、"&amp;VLOOKUP(G602,'附件一之1-開班數'!$A$6:$B$65,2,0),IF(COUNT(E602:I602)=4,VLOOKUP(E602,'附件一之1-開班數'!$A$6:$B$65,2,0)&amp;"、"&amp;VLOOKUP(F602,'附件一之1-開班數'!$A$6:$B$65,2,0)&amp;"、"&amp;VLOOKUP(G602,'附件一之1-開班數'!$A$6:$B$65,2,0)&amp;"、"&amp;VLOOKUP(H602,'附件一之1-開班數'!$A$6:$B$65,2,0),IF(COUNT(E602:I602)=5,VLOOKUP(E602,'附件一之1-開班數'!$A$6:$B$65,2,0)&amp;"、"&amp;VLOOKUP(F602,'附件一之1-開班數'!$A$6:$B$65,2,0)&amp;"、"&amp;VLOOKUP(G602,'附件一之1-開班數'!$A$6:$B$65,2,0)&amp;"、"&amp;VLOOKUP(H602,'附件一之1-開班數'!$A$6:$B$65,2,0)&amp;"、"&amp;VLOOKUP(I602,'附件一之1-開班數'!$A$6:$B$65,2,0),IF(D602="","","學生無班級"))))))),"有班級不存在,或跳格輸入")</f>
        <v/>
      </c>
      <c r="K602" s="16"/>
      <c r="L602" s="16"/>
      <c r="M602" s="16"/>
      <c r="N602" s="16"/>
      <c r="O602" s="16"/>
      <c r="P602" s="16"/>
      <c r="Q602" s="16"/>
      <c r="R602" s="16"/>
      <c r="S602" s="145">
        <f t="shared" si="57"/>
        <v>1</v>
      </c>
      <c r="T602" s="145">
        <f t="shared" si="58"/>
        <v>1</v>
      </c>
      <c r="U602" s="10">
        <f t="shared" si="56"/>
        <v>1</v>
      </c>
      <c r="V602" s="10">
        <f t="shared" si="59"/>
        <v>1</v>
      </c>
      <c r="W602" s="10">
        <f t="shared" si="60"/>
        <v>3</v>
      </c>
    </row>
    <row r="603" spans="1:23">
      <c r="A603" s="149" t="str">
        <f t="shared" si="55"/>
        <v/>
      </c>
      <c r="B603" s="16"/>
      <c r="C603" s="16"/>
      <c r="D603" s="16"/>
      <c r="E603" s="16"/>
      <c r="F603" s="16"/>
      <c r="G603" s="16"/>
      <c r="H603" s="16"/>
      <c r="I603" s="16"/>
      <c r="J603" s="150" t="str">
        <f>IFERROR(IF(COUNTIF(E603:I603,E603)+COUNTIF(E603:I603,F603)+COUNTIF(E603:I603,G603)+COUNTIF(E603:I603,H603)+COUNTIF(E603:I603,I603)-COUNT(E603:I603)&lt;&gt;0,"學生班級重複",IF(COUNT(E603:I603)=1,VLOOKUP(E603,'附件一之1-開班數'!$A$6:$B$65,2,0),IF(COUNT(E603:I603)=2,VLOOKUP(E603,'附件一之1-開班數'!$A$6:$B$65,2,0)&amp;"、"&amp;VLOOKUP(F603,'附件一之1-開班數'!$A$6:$B$65,2,0),IF(COUNT(E603:I603)=3,VLOOKUP(E603,'附件一之1-開班數'!$A$6:$B$65,2,0)&amp;"、"&amp;VLOOKUP(F603,'附件一之1-開班數'!$A$6:$B$65,2,0)&amp;"、"&amp;VLOOKUP(G603,'附件一之1-開班數'!$A$6:$B$65,2,0),IF(COUNT(E603:I603)=4,VLOOKUP(E603,'附件一之1-開班數'!$A$6:$B$65,2,0)&amp;"、"&amp;VLOOKUP(F603,'附件一之1-開班數'!$A$6:$B$65,2,0)&amp;"、"&amp;VLOOKUP(G603,'附件一之1-開班數'!$A$6:$B$65,2,0)&amp;"、"&amp;VLOOKUP(H603,'附件一之1-開班數'!$A$6:$B$65,2,0),IF(COUNT(E603:I603)=5,VLOOKUP(E603,'附件一之1-開班數'!$A$6:$B$65,2,0)&amp;"、"&amp;VLOOKUP(F603,'附件一之1-開班數'!$A$6:$B$65,2,0)&amp;"、"&amp;VLOOKUP(G603,'附件一之1-開班數'!$A$6:$B$65,2,0)&amp;"、"&amp;VLOOKUP(H603,'附件一之1-開班數'!$A$6:$B$65,2,0)&amp;"、"&amp;VLOOKUP(I603,'附件一之1-開班數'!$A$6:$B$65,2,0),IF(D603="","","學生無班級"))))))),"有班級不存在,或跳格輸入")</f>
        <v/>
      </c>
      <c r="K603" s="16"/>
      <c r="L603" s="16"/>
      <c r="M603" s="16"/>
      <c r="N603" s="16"/>
      <c r="O603" s="16"/>
      <c r="P603" s="16"/>
      <c r="Q603" s="16"/>
      <c r="R603" s="16"/>
      <c r="S603" s="145">
        <f t="shared" si="57"/>
        <v>1</v>
      </c>
      <c r="T603" s="145">
        <f t="shared" si="58"/>
        <v>1</v>
      </c>
      <c r="U603" s="10">
        <f t="shared" si="56"/>
        <v>1</v>
      </c>
      <c r="V603" s="10">
        <f t="shared" si="59"/>
        <v>1</v>
      </c>
      <c r="W603" s="10">
        <f t="shared" si="60"/>
        <v>3</v>
      </c>
    </row>
    <row r="604" spans="1:23">
      <c r="A604" s="149" t="str">
        <f t="shared" si="55"/>
        <v/>
      </c>
      <c r="B604" s="16"/>
      <c r="C604" s="16"/>
      <c r="D604" s="16"/>
      <c r="E604" s="16"/>
      <c r="F604" s="16"/>
      <c r="G604" s="16"/>
      <c r="H604" s="16"/>
      <c r="I604" s="16"/>
      <c r="J604" s="150" t="str">
        <f>IFERROR(IF(COUNTIF(E604:I604,E604)+COUNTIF(E604:I604,F604)+COUNTIF(E604:I604,G604)+COUNTIF(E604:I604,H604)+COUNTIF(E604:I604,I604)-COUNT(E604:I604)&lt;&gt;0,"學生班級重複",IF(COUNT(E604:I604)=1,VLOOKUP(E604,'附件一之1-開班數'!$A$6:$B$65,2,0),IF(COUNT(E604:I604)=2,VLOOKUP(E604,'附件一之1-開班數'!$A$6:$B$65,2,0)&amp;"、"&amp;VLOOKUP(F604,'附件一之1-開班數'!$A$6:$B$65,2,0),IF(COUNT(E604:I604)=3,VLOOKUP(E604,'附件一之1-開班數'!$A$6:$B$65,2,0)&amp;"、"&amp;VLOOKUP(F604,'附件一之1-開班數'!$A$6:$B$65,2,0)&amp;"、"&amp;VLOOKUP(G604,'附件一之1-開班數'!$A$6:$B$65,2,0),IF(COUNT(E604:I604)=4,VLOOKUP(E604,'附件一之1-開班數'!$A$6:$B$65,2,0)&amp;"、"&amp;VLOOKUP(F604,'附件一之1-開班數'!$A$6:$B$65,2,0)&amp;"、"&amp;VLOOKUP(G604,'附件一之1-開班數'!$A$6:$B$65,2,0)&amp;"、"&amp;VLOOKUP(H604,'附件一之1-開班數'!$A$6:$B$65,2,0),IF(COUNT(E604:I604)=5,VLOOKUP(E604,'附件一之1-開班數'!$A$6:$B$65,2,0)&amp;"、"&amp;VLOOKUP(F604,'附件一之1-開班數'!$A$6:$B$65,2,0)&amp;"、"&amp;VLOOKUP(G604,'附件一之1-開班數'!$A$6:$B$65,2,0)&amp;"、"&amp;VLOOKUP(H604,'附件一之1-開班數'!$A$6:$B$65,2,0)&amp;"、"&amp;VLOOKUP(I604,'附件一之1-開班數'!$A$6:$B$65,2,0),IF(D604="","","學生無班級"))))))),"有班級不存在,或跳格輸入")</f>
        <v/>
      </c>
      <c r="K604" s="16"/>
      <c r="L604" s="16"/>
      <c r="M604" s="16"/>
      <c r="N604" s="16"/>
      <c r="O604" s="16"/>
      <c r="P604" s="16"/>
      <c r="Q604" s="16"/>
      <c r="R604" s="16"/>
      <c r="S604" s="145">
        <f t="shared" si="57"/>
        <v>1</v>
      </c>
      <c r="T604" s="145">
        <f t="shared" si="58"/>
        <v>1</v>
      </c>
      <c r="U604" s="10">
        <f t="shared" si="56"/>
        <v>1</v>
      </c>
      <c r="V604" s="10">
        <f t="shared" si="59"/>
        <v>1</v>
      </c>
      <c r="W604" s="10">
        <f t="shared" si="60"/>
        <v>3</v>
      </c>
    </row>
    <row r="605" spans="1:23">
      <c r="A605" s="149" t="str">
        <f t="shared" si="55"/>
        <v/>
      </c>
      <c r="B605" s="16"/>
      <c r="C605" s="16"/>
      <c r="D605" s="16"/>
      <c r="E605" s="16"/>
      <c r="F605" s="16"/>
      <c r="G605" s="16"/>
      <c r="H605" s="16"/>
      <c r="I605" s="16"/>
      <c r="J605" s="150" t="str">
        <f>IFERROR(IF(COUNTIF(E605:I605,E605)+COUNTIF(E605:I605,F605)+COUNTIF(E605:I605,G605)+COUNTIF(E605:I605,H605)+COUNTIF(E605:I605,I605)-COUNT(E605:I605)&lt;&gt;0,"學生班級重複",IF(COUNT(E605:I605)=1,VLOOKUP(E605,'附件一之1-開班數'!$A$6:$B$65,2,0),IF(COUNT(E605:I605)=2,VLOOKUP(E605,'附件一之1-開班數'!$A$6:$B$65,2,0)&amp;"、"&amp;VLOOKUP(F605,'附件一之1-開班數'!$A$6:$B$65,2,0),IF(COUNT(E605:I605)=3,VLOOKUP(E605,'附件一之1-開班數'!$A$6:$B$65,2,0)&amp;"、"&amp;VLOOKUP(F605,'附件一之1-開班數'!$A$6:$B$65,2,0)&amp;"、"&amp;VLOOKUP(G605,'附件一之1-開班數'!$A$6:$B$65,2,0),IF(COUNT(E605:I605)=4,VLOOKUP(E605,'附件一之1-開班數'!$A$6:$B$65,2,0)&amp;"、"&amp;VLOOKUP(F605,'附件一之1-開班數'!$A$6:$B$65,2,0)&amp;"、"&amp;VLOOKUP(G605,'附件一之1-開班數'!$A$6:$B$65,2,0)&amp;"、"&amp;VLOOKUP(H605,'附件一之1-開班數'!$A$6:$B$65,2,0),IF(COUNT(E605:I605)=5,VLOOKUP(E605,'附件一之1-開班數'!$A$6:$B$65,2,0)&amp;"、"&amp;VLOOKUP(F605,'附件一之1-開班數'!$A$6:$B$65,2,0)&amp;"、"&amp;VLOOKUP(G605,'附件一之1-開班數'!$A$6:$B$65,2,0)&amp;"、"&amp;VLOOKUP(H605,'附件一之1-開班數'!$A$6:$B$65,2,0)&amp;"、"&amp;VLOOKUP(I605,'附件一之1-開班數'!$A$6:$B$65,2,0),IF(D605="","","學生無班級"))))))),"有班級不存在,或跳格輸入")</f>
        <v/>
      </c>
      <c r="K605" s="16"/>
      <c r="L605" s="16"/>
      <c r="M605" s="16"/>
      <c r="N605" s="16"/>
      <c r="O605" s="16"/>
      <c r="P605" s="16"/>
      <c r="Q605" s="16"/>
      <c r="R605" s="16"/>
      <c r="S605" s="145">
        <f t="shared" si="57"/>
        <v>1</v>
      </c>
      <c r="T605" s="145">
        <f t="shared" si="58"/>
        <v>1</v>
      </c>
      <c r="U605" s="10">
        <f t="shared" si="56"/>
        <v>1</v>
      </c>
      <c r="V605" s="10">
        <f t="shared" si="59"/>
        <v>1</v>
      </c>
      <c r="W605" s="10">
        <f t="shared" si="60"/>
        <v>3</v>
      </c>
    </row>
    <row r="606" spans="1:23">
      <c r="A606" s="149" t="str">
        <f t="shared" si="55"/>
        <v/>
      </c>
      <c r="B606" s="16"/>
      <c r="C606" s="16"/>
      <c r="D606" s="16"/>
      <c r="E606" s="16"/>
      <c r="F606" s="16"/>
      <c r="G606" s="16"/>
      <c r="H606" s="16"/>
      <c r="I606" s="16"/>
      <c r="J606" s="150" t="str">
        <f>IFERROR(IF(COUNTIF(E606:I606,E606)+COUNTIF(E606:I606,F606)+COUNTIF(E606:I606,G606)+COUNTIF(E606:I606,H606)+COUNTIF(E606:I606,I606)-COUNT(E606:I606)&lt;&gt;0,"學生班級重複",IF(COUNT(E606:I606)=1,VLOOKUP(E606,'附件一之1-開班數'!$A$6:$B$65,2,0),IF(COUNT(E606:I606)=2,VLOOKUP(E606,'附件一之1-開班數'!$A$6:$B$65,2,0)&amp;"、"&amp;VLOOKUP(F606,'附件一之1-開班數'!$A$6:$B$65,2,0),IF(COUNT(E606:I606)=3,VLOOKUP(E606,'附件一之1-開班數'!$A$6:$B$65,2,0)&amp;"、"&amp;VLOOKUP(F606,'附件一之1-開班數'!$A$6:$B$65,2,0)&amp;"、"&amp;VLOOKUP(G606,'附件一之1-開班數'!$A$6:$B$65,2,0),IF(COUNT(E606:I606)=4,VLOOKUP(E606,'附件一之1-開班數'!$A$6:$B$65,2,0)&amp;"、"&amp;VLOOKUP(F606,'附件一之1-開班數'!$A$6:$B$65,2,0)&amp;"、"&amp;VLOOKUP(G606,'附件一之1-開班數'!$A$6:$B$65,2,0)&amp;"、"&amp;VLOOKUP(H606,'附件一之1-開班數'!$A$6:$B$65,2,0),IF(COUNT(E606:I606)=5,VLOOKUP(E606,'附件一之1-開班數'!$A$6:$B$65,2,0)&amp;"、"&amp;VLOOKUP(F606,'附件一之1-開班數'!$A$6:$B$65,2,0)&amp;"、"&amp;VLOOKUP(G606,'附件一之1-開班數'!$A$6:$B$65,2,0)&amp;"、"&amp;VLOOKUP(H606,'附件一之1-開班數'!$A$6:$B$65,2,0)&amp;"、"&amp;VLOOKUP(I606,'附件一之1-開班數'!$A$6:$B$65,2,0),IF(D606="","","學生無班級"))))))),"有班級不存在,或跳格輸入")</f>
        <v/>
      </c>
      <c r="K606" s="16"/>
      <c r="L606" s="16"/>
      <c r="M606" s="16"/>
      <c r="N606" s="16"/>
      <c r="O606" s="16"/>
      <c r="P606" s="16"/>
      <c r="Q606" s="16"/>
      <c r="R606" s="16"/>
      <c r="S606" s="145">
        <f t="shared" si="57"/>
        <v>1</v>
      </c>
      <c r="T606" s="145">
        <f t="shared" si="58"/>
        <v>1</v>
      </c>
      <c r="U606" s="10">
        <f t="shared" si="56"/>
        <v>1</v>
      </c>
      <c r="V606" s="10">
        <f t="shared" si="59"/>
        <v>1</v>
      </c>
      <c r="W606" s="10">
        <f t="shared" si="60"/>
        <v>3</v>
      </c>
    </row>
    <row r="607" spans="1:23">
      <c r="A607" s="149" t="str">
        <f t="shared" si="55"/>
        <v/>
      </c>
      <c r="B607" s="16"/>
      <c r="C607" s="16"/>
      <c r="D607" s="16"/>
      <c r="E607" s="16"/>
      <c r="F607" s="16"/>
      <c r="G607" s="16"/>
      <c r="H607" s="16"/>
      <c r="I607" s="16"/>
      <c r="J607" s="150" t="str">
        <f>IFERROR(IF(COUNTIF(E607:I607,E607)+COUNTIF(E607:I607,F607)+COUNTIF(E607:I607,G607)+COUNTIF(E607:I607,H607)+COUNTIF(E607:I607,I607)-COUNT(E607:I607)&lt;&gt;0,"學生班級重複",IF(COUNT(E607:I607)=1,VLOOKUP(E607,'附件一之1-開班數'!$A$6:$B$65,2,0),IF(COUNT(E607:I607)=2,VLOOKUP(E607,'附件一之1-開班數'!$A$6:$B$65,2,0)&amp;"、"&amp;VLOOKUP(F607,'附件一之1-開班數'!$A$6:$B$65,2,0),IF(COUNT(E607:I607)=3,VLOOKUP(E607,'附件一之1-開班數'!$A$6:$B$65,2,0)&amp;"、"&amp;VLOOKUP(F607,'附件一之1-開班數'!$A$6:$B$65,2,0)&amp;"、"&amp;VLOOKUP(G607,'附件一之1-開班數'!$A$6:$B$65,2,0),IF(COUNT(E607:I607)=4,VLOOKUP(E607,'附件一之1-開班數'!$A$6:$B$65,2,0)&amp;"、"&amp;VLOOKUP(F607,'附件一之1-開班數'!$A$6:$B$65,2,0)&amp;"、"&amp;VLOOKUP(G607,'附件一之1-開班數'!$A$6:$B$65,2,0)&amp;"、"&amp;VLOOKUP(H607,'附件一之1-開班數'!$A$6:$B$65,2,0),IF(COUNT(E607:I607)=5,VLOOKUP(E607,'附件一之1-開班數'!$A$6:$B$65,2,0)&amp;"、"&amp;VLOOKUP(F607,'附件一之1-開班數'!$A$6:$B$65,2,0)&amp;"、"&amp;VLOOKUP(G607,'附件一之1-開班數'!$A$6:$B$65,2,0)&amp;"、"&amp;VLOOKUP(H607,'附件一之1-開班數'!$A$6:$B$65,2,0)&amp;"、"&amp;VLOOKUP(I607,'附件一之1-開班數'!$A$6:$B$65,2,0),IF(D607="","","學生無班級"))))))),"有班級不存在,或跳格輸入")</f>
        <v/>
      </c>
      <c r="K607" s="16"/>
      <c r="L607" s="16"/>
      <c r="M607" s="16"/>
      <c r="N607" s="16"/>
      <c r="O607" s="16"/>
      <c r="P607" s="16"/>
      <c r="Q607" s="16"/>
      <c r="R607" s="16"/>
      <c r="S607" s="145">
        <f t="shared" si="57"/>
        <v>1</v>
      </c>
      <c r="T607" s="145">
        <f t="shared" si="58"/>
        <v>1</v>
      </c>
      <c r="U607" s="10">
        <f t="shared" si="56"/>
        <v>1</v>
      </c>
      <c r="V607" s="10">
        <f t="shared" si="59"/>
        <v>1</v>
      </c>
      <c r="W607" s="10">
        <f t="shared" si="60"/>
        <v>3</v>
      </c>
    </row>
    <row r="608" spans="1:23">
      <c r="A608" s="149" t="str">
        <f t="shared" si="55"/>
        <v/>
      </c>
      <c r="B608" s="16"/>
      <c r="C608" s="16"/>
      <c r="D608" s="16"/>
      <c r="E608" s="16"/>
      <c r="F608" s="16"/>
      <c r="G608" s="16"/>
      <c r="H608" s="16"/>
      <c r="I608" s="16"/>
      <c r="J608" s="150" t="str">
        <f>IFERROR(IF(COUNTIF(E608:I608,E608)+COUNTIF(E608:I608,F608)+COUNTIF(E608:I608,G608)+COUNTIF(E608:I608,H608)+COUNTIF(E608:I608,I608)-COUNT(E608:I608)&lt;&gt;0,"學生班級重複",IF(COUNT(E608:I608)=1,VLOOKUP(E608,'附件一之1-開班數'!$A$6:$B$65,2,0),IF(COUNT(E608:I608)=2,VLOOKUP(E608,'附件一之1-開班數'!$A$6:$B$65,2,0)&amp;"、"&amp;VLOOKUP(F608,'附件一之1-開班數'!$A$6:$B$65,2,0),IF(COUNT(E608:I608)=3,VLOOKUP(E608,'附件一之1-開班數'!$A$6:$B$65,2,0)&amp;"、"&amp;VLOOKUP(F608,'附件一之1-開班數'!$A$6:$B$65,2,0)&amp;"、"&amp;VLOOKUP(G608,'附件一之1-開班數'!$A$6:$B$65,2,0),IF(COUNT(E608:I608)=4,VLOOKUP(E608,'附件一之1-開班數'!$A$6:$B$65,2,0)&amp;"、"&amp;VLOOKUP(F608,'附件一之1-開班數'!$A$6:$B$65,2,0)&amp;"、"&amp;VLOOKUP(G608,'附件一之1-開班數'!$A$6:$B$65,2,0)&amp;"、"&amp;VLOOKUP(H608,'附件一之1-開班數'!$A$6:$B$65,2,0),IF(COUNT(E608:I608)=5,VLOOKUP(E608,'附件一之1-開班數'!$A$6:$B$65,2,0)&amp;"、"&amp;VLOOKUP(F608,'附件一之1-開班數'!$A$6:$B$65,2,0)&amp;"、"&amp;VLOOKUP(G608,'附件一之1-開班數'!$A$6:$B$65,2,0)&amp;"、"&amp;VLOOKUP(H608,'附件一之1-開班數'!$A$6:$B$65,2,0)&amp;"、"&amp;VLOOKUP(I608,'附件一之1-開班數'!$A$6:$B$65,2,0),IF(D608="","","學生無班級"))))))),"有班級不存在,或跳格輸入")</f>
        <v/>
      </c>
      <c r="K608" s="16"/>
      <c r="L608" s="16"/>
      <c r="M608" s="16"/>
      <c r="N608" s="16"/>
      <c r="O608" s="16"/>
      <c r="P608" s="16"/>
      <c r="Q608" s="16"/>
      <c r="R608" s="16"/>
      <c r="S608" s="145">
        <f t="shared" si="57"/>
        <v>1</v>
      </c>
      <c r="T608" s="145">
        <f t="shared" si="58"/>
        <v>1</v>
      </c>
      <c r="U608" s="10">
        <f t="shared" si="56"/>
        <v>1</v>
      </c>
      <c r="V608" s="10">
        <f t="shared" si="59"/>
        <v>1</v>
      </c>
      <c r="W608" s="10">
        <f t="shared" si="60"/>
        <v>3</v>
      </c>
    </row>
    <row r="609" spans="1:23">
      <c r="A609" s="149" t="str">
        <f t="shared" si="55"/>
        <v/>
      </c>
      <c r="B609" s="16"/>
      <c r="C609" s="16"/>
      <c r="D609" s="16"/>
      <c r="E609" s="16"/>
      <c r="F609" s="16"/>
      <c r="G609" s="16"/>
      <c r="H609" s="16"/>
      <c r="I609" s="16"/>
      <c r="J609" s="150" t="str">
        <f>IFERROR(IF(COUNTIF(E609:I609,E609)+COUNTIF(E609:I609,F609)+COUNTIF(E609:I609,G609)+COUNTIF(E609:I609,H609)+COUNTIF(E609:I609,I609)-COUNT(E609:I609)&lt;&gt;0,"學生班級重複",IF(COUNT(E609:I609)=1,VLOOKUP(E609,'附件一之1-開班數'!$A$6:$B$65,2,0),IF(COUNT(E609:I609)=2,VLOOKUP(E609,'附件一之1-開班數'!$A$6:$B$65,2,0)&amp;"、"&amp;VLOOKUP(F609,'附件一之1-開班數'!$A$6:$B$65,2,0),IF(COUNT(E609:I609)=3,VLOOKUP(E609,'附件一之1-開班數'!$A$6:$B$65,2,0)&amp;"、"&amp;VLOOKUP(F609,'附件一之1-開班數'!$A$6:$B$65,2,0)&amp;"、"&amp;VLOOKUP(G609,'附件一之1-開班數'!$A$6:$B$65,2,0),IF(COUNT(E609:I609)=4,VLOOKUP(E609,'附件一之1-開班數'!$A$6:$B$65,2,0)&amp;"、"&amp;VLOOKUP(F609,'附件一之1-開班數'!$A$6:$B$65,2,0)&amp;"、"&amp;VLOOKUP(G609,'附件一之1-開班數'!$A$6:$B$65,2,0)&amp;"、"&amp;VLOOKUP(H609,'附件一之1-開班數'!$A$6:$B$65,2,0),IF(COUNT(E609:I609)=5,VLOOKUP(E609,'附件一之1-開班數'!$A$6:$B$65,2,0)&amp;"、"&amp;VLOOKUP(F609,'附件一之1-開班數'!$A$6:$B$65,2,0)&amp;"、"&amp;VLOOKUP(G609,'附件一之1-開班數'!$A$6:$B$65,2,0)&amp;"、"&amp;VLOOKUP(H609,'附件一之1-開班數'!$A$6:$B$65,2,0)&amp;"、"&amp;VLOOKUP(I609,'附件一之1-開班數'!$A$6:$B$65,2,0),IF(D609="","","學生無班級"))))))),"有班級不存在,或跳格輸入")</f>
        <v/>
      </c>
      <c r="K609" s="16"/>
      <c r="L609" s="16"/>
      <c r="M609" s="16"/>
      <c r="N609" s="16"/>
      <c r="O609" s="16"/>
      <c r="P609" s="16"/>
      <c r="Q609" s="16"/>
      <c r="R609" s="16"/>
      <c r="S609" s="145">
        <f t="shared" si="57"/>
        <v>1</v>
      </c>
      <c r="T609" s="145">
        <f t="shared" si="58"/>
        <v>1</v>
      </c>
      <c r="U609" s="10">
        <f t="shared" si="56"/>
        <v>1</v>
      </c>
      <c r="V609" s="10">
        <f t="shared" si="59"/>
        <v>1</v>
      </c>
      <c r="W609" s="10">
        <f t="shared" si="60"/>
        <v>3</v>
      </c>
    </row>
    <row r="610" spans="1:23">
      <c r="A610" s="149" t="str">
        <f t="shared" si="55"/>
        <v/>
      </c>
      <c r="B610" s="16"/>
      <c r="C610" s="16"/>
      <c r="D610" s="16"/>
      <c r="E610" s="16"/>
      <c r="F610" s="16"/>
      <c r="G610" s="16"/>
      <c r="H610" s="16"/>
      <c r="I610" s="16"/>
      <c r="J610" s="150" t="str">
        <f>IFERROR(IF(COUNTIF(E610:I610,E610)+COUNTIF(E610:I610,F610)+COUNTIF(E610:I610,G610)+COUNTIF(E610:I610,H610)+COUNTIF(E610:I610,I610)-COUNT(E610:I610)&lt;&gt;0,"學生班級重複",IF(COUNT(E610:I610)=1,VLOOKUP(E610,'附件一之1-開班數'!$A$6:$B$65,2,0),IF(COUNT(E610:I610)=2,VLOOKUP(E610,'附件一之1-開班數'!$A$6:$B$65,2,0)&amp;"、"&amp;VLOOKUP(F610,'附件一之1-開班數'!$A$6:$B$65,2,0),IF(COUNT(E610:I610)=3,VLOOKUP(E610,'附件一之1-開班數'!$A$6:$B$65,2,0)&amp;"、"&amp;VLOOKUP(F610,'附件一之1-開班數'!$A$6:$B$65,2,0)&amp;"、"&amp;VLOOKUP(G610,'附件一之1-開班數'!$A$6:$B$65,2,0),IF(COUNT(E610:I610)=4,VLOOKUP(E610,'附件一之1-開班數'!$A$6:$B$65,2,0)&amp;"、"&amp;VLOOKUP(F610,'附件一之1-開班數'!$A$6:$B$65,2,0)&amp;"、"&amp;VLOOKUP(G610,'附件一之1-開班數'!$A$6:$B$65,2,0)&amp;"、"&amp;VLOOKUP(H610,'附件一之1-開班數'!$A$6:$B$65,2,0),IF(COUNT(E610:I610)=5,VLOOKUP(E610,'附件一之1-開班數'!$A$6:$B$65,2,0)&amp;"、"&amp;VLOOKUP(F610,'附件一之1-開班數'!$A$6:$B$65,2,0)&amp;"、"&amp;VLOOKUP(G610,'附件一之1-開班數'!$A$6:$B$65,2,0)&amp;"、"&amp;VLOOKUP(H610,'附件一之1-開班數'!$A$6:$B$65,2,0)&amp;"、"&amp;VLOOKUP(I610,'附件一之1-開班數'!$A$6:$B$65,2,0),IF(D610="","","學生無班級"))))))),"有班級不存在,或跳格輸入")</f>
        <v/>
      </c>
      <c r="K610" s="16"/>
      <c r="L610" s="16"/>
      <c r="M610" s="16"/>
      <c r="N610" s="16"/>
      <c r="O610" s="16"/>
      <c r="P610" s="16"/>
      <c r="Q610" s="16"/>
      <c r="R610" s="16"/>
      <c r="S610" s="145">
        <f t="shared" si="57"/>
        <v>1</v>
      </c>
      <c r="T610" s="145">
        <f t="shared" si="58"/>
        <v>1</v>
      </c>
      <c r="U610" s="10">
        <f t="shared" si="56"/>
        <v>1</v>
      </c>
      <c r="V610" s="10">
        <f t="shared" si="59"/>
        <v>1</v>
      </c>
      <c r="W610" s="10">
        <f t="shared" si="60"/>
        <v>3</v>
      </c>
    </row>
    <row r="611" spans="1:23">
      <c r="A611" s="149" t="str">
        <f t="shared" si="55"/>
        <v/>
      </c>
      <c r="B611" s="16"/>
      <c r="C611" s="16"/>
      <c r="D611" s="16"/>
      <c r="E611" s="16"/>
      <c r="F611" s="16"/>
      <c r="G611" s="16"/>
      <c r="H611" s="16"/>
      <c r="I611" s="16"/>
      <c r="J611" s="150" t="str">
        <f>IFERROR(IF(COUNTIF(E611:I611,E611)+COUNTIF(E611:I611,F611)+COUNTIF(E611:I611,G611)+COUNTIF(E611:I611,H611)+COUNTIF(E611:I611,I611)-COUNT(E611:I611)&lt;&gt;0,"學生班級重複",IF(COUNT(E611:I611)=1,VLOOKUP(E611,'附件一之1-開班數'!$A$6:$B$65,2,0),IF(COUNT(E611:I611)=2,VLOOKUP(E611,'附件一之1-開班數'!$A$6:$B$65,2,0)&amp;"、"&amp;VLOOKUP(F611,'附件一之1-開班數'!$A$6:$B$65,2,0),IF(COUNT(E611:I611)=3,VLOOKUP(E611,'附件一之1-開班數'!$A$6:$B$65,2,0)&amp;"、"&amp;VLOOKUP(F611,'附件一之1-開班數'!$A$6:$B$65,2,0)&amp;"、"&amp;VLOOKUP(G611,'附件一之1-開班數'!$A$6:$B$65,2,0),IF(COUNT(E611:I611)=4,VLOOKUP(E611,'附件一之1-開班數'!$A$6:$B$65,2,0)&amp;"、"&amp;VLOOKUP(F611,'附件一之1-開班數'!$A$6:$B$65,2,0)&amp;"、"&amp;VLOOKUP(G611,'附件一之1-開班數'!$A$6:$B$65,2,0)&amp;"、"&amp;VLOOKUP(H611,'附件一之1-開班數'!$A$6:$B$65,2,0),IF(COUNT(E611:I611)=5,VLOOKUP(E611,'附件一之1-開班數'!$A$6:$B$65,2,0)&amp;"、"&amp;VLOOKUP(F611,'附件一之1-開班數'!$A$6:$B$65,2,0)&amp;"、"&amp;VLOOKUP(G611,'附件一之1-開班數'!$A$6:$B$65,2,0)&amp;"、"&amp;VLOOKUP(H611,'附件一之1-開班數'!$A$6:$B$65,2,0)&amp;"、"&amp;VLOOKUP(I611,'附件一之1-開班數'!$A$6:$B$65,2,0),IF(D611="","","學生無班級"))))))),"有班級不存在,或跳格輸入")</f>
        <v/>
      </c>
      <c r="K611" s="16"/>
      <c r="L611" s="16"/>
      <c r="M611" s="16"/>
      <c r="N611" s="16"/>
      <c r="O611" s="16"/>
      <c r="P611" s="16"/>
      <c r="Q611" s="16"/>
      <c r="R611" s="16"/>
      <c r="S611" s="145">
        <f t="shared" si="57"/>
        <v>1</v>
      </c>
      <c r="T611" s="145">
        <f t="shared" si="58"/>
        <v>1</v>
      </c>
      <c r="U611" s="10">
        <f t="shared" si="56"/>
        <v>1</v>
      </c>
      <c r="V611" s="10">
        <f t="shared" si="59"/>
        <v>1</v>
      </c>
      <c r="W611" s="10">
        <f t="shared" si="60"/>
        <v>3</v>
      </c>
    </row>
    <row r="612" spans="1:23">
      <c r="A612" s="149" t="str">
        <f t="shared" si="55"/>
        <v/>
      </c>
      <c r="B612" s="16"/>
      <c r="C612" s="16"/>
      <c r="D612" s="16"/>
      <c r="E612" s="16"/>
      <c r="F612" s="16"/>
      <c r="G612" s="16"/>
      <c r="H612" s="16"/>
      <c r="I612" s="16"/>
      <c r="J612" s="150" t="str">
        <f>IFERROR(IF(COUNTIF(E612:I612,E612)+COUNTIF(E612:I612,F612)+COUNTIF(E612:I612,G612)+COUNTIF(E612:I612,H612)+COUNTIF(E612:I612,I612)-COUNT(E612:I612)&lt;&gt;0,"學生班級重複",IF(COUNT(E612:I612)=1,VLOOKUP(E612,'附件一之1-開班數'!$A$6:$B$65,2,0),IF(COUNT(E612:I612)=2,VLOOKUP(E612,'附件一之1-開班數'!$A$6:$B$65,2,0)&amp;"、"&amp;VLOOKUP(F612,'附件一之1-開班數'!$A$6:$B$65,2,0),IF(COUNT(E612:I612)=3,VLOOKUP(E612,'附件一之1-開班數'!$A$6:$B$65,2,0)&amp;"、"&amp;VLOOKUP(F612,'附件一之1-開班數'!$A$6:$B$65,2,0)&amp;"、"&amp;VLOOKUP(G612,'附件一之1-開班數'!$A$6:$B$65,2,0),IF(COUNT(E612:I612)=4,VLOOKUP(E612,'附件一之1-開班數'!$A$6:$B$65,2,0)&amp;"、"&amp;VLOOKUP(F612,'附件一之1-開班數'!$A$6:$B$65,2,0)&amp;"、"&amp;VLOOKUP(G612,'附件一之1-開班數'!$A$6:$B$65,2,0)&amp;"、"&amp;VLOOKUP(H612,'附件一之1-開班數'!$A$6:$B$65,2,0),IF(COUNT(E612:I612)=5,VLOOKUP(E612,'附件一之1-開班數'!$A$6:$B$65,2,0)&amp;"、"&amp;VLOOKUP(F612,'附件一之1-開班數'!$A$6:$B$65,2,0)&amp;"、"&amp;VLOOKUP(G612,'附件一之1-開班數'!$A$6:$B$65,2,0)&amp;"、"&amp;VLOOKUP(H612,'附件一之1-開班數'!$A$6:$B$65,2,0)&amp;"、"&amp;VLOOKUP(I612,'附件一之1-開班數'!$A$6:$B$65,2,0),IF(D612="","","學生無班級"))))))),"有班級不存在,或跳格輸入")</f>
        <v/>
      </c>
      <c r="K612" s="16"/>
      <c r="L612" s="16"/>
      <c r="M612" s="16"/>
      <c r="N612" s="16"/>
      <c r="O612" s="16"/>
      <c r="P612" s="16"/>
      <c r="Q612" s="16"/>
      <c r="R612" s="16"/>
      <c r="S612" s="145">
        <f t="shared" si="57"/>
        <v>1</v>
      </c>
      <c r="T612" s="145">
        <f t="shared" si="58"/>
        <v>1</v>
      </c>
      <c r="U612" s="10">
        <f t="shared" si="56"/>
        <v>1</v>
      </c>
      <c r="V612" s="10">
        <f t="shared" si="59"/>
        <v>1</v>
      </c>
      <c r="W612" s="10">
        <f t="shared" si="60"/>
        <v>3</v>
      </c>
    </row>
    <row r="613" spans="1:23">
      <c r="A613" s="149" t="str">
        <f t="shared" si="55"/>
        <v/>
      </c>
      <c r="B613" s="16"/>
      <c r="C613" s="16"/>
      <c r="D613" s="16"/>
      <c r="E613" s="16"/>
      <c r="F613" s="16"/>
      <c r="G613" s="16"/>
      <c r="H613" s="16"/>
      <c r="I613" s="16"/>
      <c r="J613" s="150" t="str">
        <f>IFERROR(IF(COUNTIF(E613:I613,E613)+COUNTIF(E613:I613,F613)+COUNTIF(E613:I613,G613)+COUNTIF(E613:I613,H613)+COUNTIF(E613:I613,I613)-COUNT(E613:I613)&lt;&gt;0,"學生班級重複",IF(COUNT(E613:I613)=1,VLOOKUP(E613,'附件一之1-開班數'!$A$6:$B$65,2,0),IF(COUNT(E613:I613)=2,VLOOKUP(E613,'附件一之1-開班數'!$A$6:$B$65,2,0)&amp;"、"&amp;VLOOKUP(F613,'附件一之1-開班數'!$A$6:$B$65,2,0),IF(COUNT(E613:I613)=3,VLOOKUP(E613,'附件一之1-開班數'!$A$6:$B$65,2,0)&amp;"、"&amp;VLOOKUP(F613,'附件一之1-開班數'!$A$6:$B$65,2,0)&amp;"、"&amp;VLOOKUP(G613,'附件一之1-開班數'!$A$6:$B$65,2,0),IF(COUNT(E613:I613)=4,VLOOKUP(E613,'附件一之1-開班數'!$A$6:$B$65,2,0)&amp;"、"&amp;VLOOKUP(F613,'附件一之1-開班數'!$A$6:$B$65,2,0)&amp;"、"&amp;VLOOKUP(G613,'附件一之1-開班數'!$A$6:$B$65,2,0)&amp;"、"&amp;VLOOKUP(H613,'附件一之1-開班數'!$A$6:$B$65,2,0),IF(COUNT(E613:I613)=5,VLOOKUP(E613,'附件一之1-開班數'!$A$6:$B$65,2,0)&amp;"、"&amp;VLOOKUP(F613,'附件一之1-開班數'!$A$6:$B$65,2,0)&amp;"、"&amp;VLOOKUP(G613,'附件一之1-開班數'!$A$6:$B$65,2,0)&amp;"、"&amp;VLOOKUP(H613,'附件一之1-開班數'!$A$6:$B$65,2,0)&amp;"、"&amp;VLOOKUP(I613,'附件一之1-開班數'!$A$6:$B$65,2,0),IF(D613="","","學生無班級"))))))),"有班級不存在,或跳格輸入")</f>
        <v/>
      </c>
      <c r="K613" s="16"/>
      <c r="L613" s="16"/>
      <c r="M613" s="16"/>
      <c r="N613" s="16"/>
      <c r="O613" s="16"/>
      <c r="P613" s="16"/>
      <c r="Q613" s="16"/>
      <c r="R613" s="16"/>
      <c r="S613" s="145">
        <f t="shared" si="57"/>
        <v>1</v>
      </c>
      <c r="T613" s="145">
        <f t="shared" si="58"/>
        <v>1</v>
      </c>
      <c r="U613" s="10">
        <f t="shared" si="56"/>
        <v>1</v>
      </c>
      <c r="V613" s="10">
        <f t="shared" si="59"/>
        <v>1</v>
      </c>
      <c r="W613" s="10">
        <f t="shared" si="60"/>
        <v>3</v>
      </c>
    </row>
    <row r="614" spans="1:23">
      <c r="A614" s="149" t="str">
        <f t="shared" si="55"/>
        <v/>
      </c>
      <c r="B614" s="16"/>
      <c r="C614" s="16"/>
      <c r="D614" s="16"/>
      <c r="E614" s="16"/>
      <c r="F614" s="16"/>
      <c r="G614" s="16"/>
      <c r="H614" s="16"/>
      <c r="I614" s="16"/>
      <c r="J614" s="150" t="str">
        <f>IFERROR(IF(COUNTIF(E614:I614,E614)+COUNTIF(E614:I614,F614)+COUNTIF(E614:I614,G614)+COUNTIF(E614:I614,H614)+COUNTIF(E614:I614,I614)-COUNT(E614:I614)&lt;&gt;0,"學生班級重複",IF(COUNT(E614:I614)=1,VLOOKUP(E614,'附件一之1-開班數'!$A$6:$B$65,2,0),IF(COUNT(E614:I614)=2,VLOOKUP(E614,'附件一之1-開班數'!$A$6:$B$65,2,0)&amp;"、"&amp;VLOOKUP(F614,'附件一之1-開班數'!$A$6:$B$65,2,0),IF(COUNT(E614:I614)=3,VLOOKUP(E614,'附件一之1-開班數'!$A$6:$B$65,2,0)&amp;"、"&amp;VLOOKUP(F614,'附件一之1-開班數'!$A$6:$B$65,2,0)&amp;"、"&amp;VLOOKUP(G614,'附件一之1-開班數'!$A$6:$B$65,2,0),IF(COUNT(E614:I614)=4,VLOOKUP(E614,'附件一之1-開班數'!$A$6:$B$65,2,0)&amp;"、"&amp;VLOOKUP(F614,'附件一之1-開班數'!$A$6:$B$65,2,0)&amp;"、"&amp;VLOOKUP(G614,'附件一之1-開班數'!$A$6:$B$65,2,0)&amp;"、"&amp;VLOOKUP(H614,'附件一之1-開班數'!$A$6:$B$65,2,0),IF(COUNT(E614:I614)=5,VLOOKUP(E614,'附件一之1-開班數'!$A$6:$B$65,2,0)&amp;"、"&amp;VLOOKUP(F614,'附件一之1-開班數'!$A$6:$B$65,2,0)&amp;"、"&amp;VLOOKUP(G614,'附件一之1-開班數'!$A$6:$B$65,2,0)&amp;"、"&amp;VLOOKUP(H614,'附件一之1-開班數'!$A$6:$B$65,2,0)&amp;"、"&amp;VLOOKUP(I614,'附件一之1-開班數'!$A$6:$B$65,2,0),IF(D614="","","學生無班級"))))))),"有班級不存在,或跳格輸入")</f>
        <v/>
      </c>
      <c r="K614" s="16"/>
      <c r="L614" s="16"/>
      <c r="M614" s="16"/>
      <c r="N614" s="16"/>
      <c r="O614" s="16"/>
      <c r="P614" s="16"/>
      <c r="Q614" s="16"/>
      <c r="R614" s="16"/>
      <c r="S614" s="145">
        <f t="shared" si="57"/>
        <v>1</v>
      </c>
      <c r="T614" s="145">
        <f t="shared" si="58"/>
        <v>1</v>
      </c>
      <c r="U614" s="10">
        <f t="shared" si="56"/>
        <v>1</v>
      </c>
      <c r="V614" s="10">
        <f t="shared" si="59"/>
        <v>1</v>
      </c>
      <c r="W614" s="10">
        <f t="shared" si="60"/>
        <v>3</v>
      </c>
    </row>
    <row r="615" spans="1:23">
      <c r="A615" s="149" t="str">
        <f t="shared" si="55"/>
        <v/>
      </c>
      <c r="B615" s="16"/>
      <c r="C615" s="16"/>
      <c r="D615" s="16"/>
      <c r="E615" s="16"/>
      <c r="F615" s="16"/>
      <c r="G615" s="16"/>
      <c r="H615" s="16"/>
      <c r="I615" s="16"/>
      <c r="J615" s="150" t="str">
        <f>IFERROR(IF(COUNTIF(E615:I615,E615)+COUNTIF(E615:I615,F615)+COUNTIF(E615:I615,G615)+COUNTIF(E615:I615,H615)+COUNTIF(E615:I615,I615)-COUNT(E615:I615)&lt;&gt;0,"學生班級重複",IF(COUNT(E615:I615)=1,VLOOKUP(E615,'附件一之1-開班數'!$A$6:$B$65,2,0),IF(COUNT(E615:I615)=2,VLOOKUP(E615,'附件一之1-開班數'!$A$6:$B$65,2,0)&amp;"、"&amp;VLOOKUP(F615,'附件一之1-開班數'!$A$6:$B$65,2,0),IF(COUNT(E615:I615)=3,VLOOKUP(E615,'附件一之1-開班數'!$A$6:$B$65,2,0)&amp;"、"&amp;VLOOKUP(F615,'附件一之1-開班數'!$A$6:$B$65,2,0)&amp;"、"&amp;VLOOKUP(G615,'附件一之1-開班數'!$A$6:$B$65,2,0),IF(COUNT(E615:I615)=4,VLOOKUP(E615,'附件一之1-開班數'!$A$6:$B$65,2,0)&amp;"、"&amp;VLOOKUP(F615,'附件一之1-開班數'!$A$6:$B$65,2,0)&amp;"、"&amp;VLOOKUP(G615,'附件一之1-開班數'!$A$6:$B$65,2,0)&amp;"、"&amp;VLOOKUP(H615,'附件一之1-開班數'!$A$6:$B$65,2,0),IF(COUNT(E615:I615)=5,VLOOKUP(E615,'附件一之1-開班數'!$A$6:$B$65,2,0)&amp;"、"&amp;VLOOKUP(F615,'附件一之1-開班數'!$A$6:$B$65,2,0)&amp;"、"&amp;VLOOKUP(G615,'附件一之1-開班數'!$A$6:$B$65,2,0)&amp;"、"&amp;VLOOKUP(H615,'附件一之1-開班數'!$A$6:$B$65,2,0)&amp;"、"&amp;VLOOKUP(I615,'附件一之1-開班數'!$A$6:$B$65,2,0),IF(D615="","","學生無班級"))))))),"有班級不存在,或跳格輸入")</f>
        <v/>
      </c>
      <c r="K615" s="16"/>
      <c r="L615" s="16"/>
      <c r="M615" s="16"/>
      <c r="N615" s="16"/>
      <c r="O615" s="16"/>
      <c r="P615" s="16"/>
      <c r="Q615" s="16"/>
      <c r="R615" s="16"/>
      <c r="S615" s="145">
        <f t="shared" si="57"/>
        <v>1</v>
      </c>
      <c r="T615" s="145">
        <f t="shared" si="58"/>
        <v>1</v>
      </c>
      <c r="U615" s="10">
        <f t="shared" si="56"/>
        <v>1</v>
      </c>
      <c r="V615" s="10">
        <f t="shared" si="59"/>
        <v>1</v>
      </c>
      <c r="W615" s="10">
        <f t="shared" si="60"/>
        <v>3</v>
      </c>
    </row>
    <row r="616" spans="1:23">
      <c r="A616" s="149" t="str">
        <f t="shared" si="55"/>
        <v/>
      </c>
      <c r="B616" s="16"/>
      <c r="C616" s="16"/>
      <c r="D616" s="16"/>
      <c r="E616" s="16"/>
      <c r="F616" s="16"/>
      <c r="G616" s="16"/>
      <c r="H616" s="16"/>
      <c r="I616" s="16"/>
      <c r="J616" s="150" t="str">
        <f>IFERROR(IF(COUNTIF(E616:I616,E616)+COUNTIF(E616:I616,F616)+COUNTIF(E616:I616,G616)+COUNTIF(E616:I616,H616)+COUNTIF(E616:I616,I616)-COUNT(E616:I616)&lt;&gt;0,"學生班級重複",IF(COUNT(E616:I616)=1,VLOOKUP(E616,'附件一之1-開班數'!$A$6:$B$65,2,0),IF(COUNT(E616:I616)=2,VLOOKUP(E616,'附件一之1-開班數'!$A$6:$B$65,2,0)&amp;"、"&amp;VLOOKUP(F616,'附件一之1-開班數'!$A$6:$B$65,2,0),IF(COUNT(E616:I616)=3,VLOOKUP(E616,'附件一之1-開班數'!$A$6:$B$65,2,0)&amp;"、"&amp;VLOOKUP(F616,'附件一之1-開班數'!$A$6:$B$65,2,0)&amp;"、"&amp;VLOOKUP(G616,'附件一之1-開班數'!$A$6:$B$65,2,0),IF(COUNT(E616:I616)=4,VLOOKUP(E616,'附件一之1-開班數'!$A$6:$B$65,2,0)&amp;"、"&amp;VLOOKUP(F616,'附件一之1-開班數'!$A$6:$B$65,2,0)&amp;"、"&amp;VLOOKUP(G616,'附件一之1-開班數'!$A$6:$B$65,2,0)&amp;"、"&amp;VLOOKUP(H616,'附件一之1-開班數'!$A$6:$B$65,2,0),IF(COUNT(E616:I616)=5,VLOOKUP(E616,'附件一之1-開班數'!$A$6:$B$65,2,0)&amp;"、"&amp;VLOOKUP(F616,'附件一之1-開班數'!$A$6:$B$65,2,0)&amp;"、"&amp;VLOOKUP(G616,'附件一之1-開班數'!$A$6:$B$65,2,0)&amp;"、"&amp;VLOOKUP(H616,'附件一之1-開班數'!$A$6:$B$65,2,0)&amp;"、"&amp;VLOOKUP(I616,'附件一之1-開班數'!$A$6:$B$65,2,0),IF(D616="","","學生無班級"))))))),"有班級不存在,或跳格輸入")</f>
        <v/>
      </c>
      <c r="K616" s="16"/>
      <c r="L616" s="16"/>
      <c r="M616" s="16"/>
      <c r="N616" s="16"/>
      <c r="O616" s="16"/>
      <c r="P616" s="16"/>
      <c r="Q616" s="16"/>
      <c r="R616" s="16"/>
      <c r="S616" s="145">
        <f t="shared" si="57"/>
        <v>1</v>
      </c>
      <c r="T616" s="145">
        <f t="shared" si="58"/>
        <v>1</v>
      </c>
      <c r="U616" s="10">
        <f t="shared" si="56"/>
        <v>1</v>
      </c>
      <c r="V616" s="10">
        <f t="shared" si="59"/>
        <v>1</v>
      </c>
      <c r="W616" s="10">
        <f t="shared" si="60"/>
        <v>3</v>
      </c>
    </row>
    <row r="617" spans="1:23">
      <c r="A617" s="149" t="str">
        <f t="shared" si="55"/>
        <v/>
      </c>
      <c r="B617" s="16"/>
      <c r="C617" s="16"/>
      <c r="D617" s="16"/>
      <c r="E617" s="16"/>
      <c r="F617" s="16"/>
      <c r="G617" s="16"/>
      <c r="H617" s="16"/>
      <c r="I617" s="16"/>
      <c r="J617" s="150" t="str">
        <f>IFERROR(IF(COUNTIF(E617:I617,E617)+COUNTIF(E617:I617,F617)+COUNTIF(E617:I617,G617)+COUNTIF(E617:I617,H617)+COUNTIF(E617:I617,I617)-COUNT(E617:I617)&lt;&gt;0,"學生班級重複",IF(COUNT(E617:I617)=1,VLOOKUP(E617,'附件一之1-開班數'!$A$6:$B$65,2,0),IF(COUNT(E617:I617)=2,VLOOKUP(E617,'附件一之1-開班數'!$A$6:$B$65,2,0)&amp;"、"&amp;VLOOKUP(F617,'附件一之1-開班數'!$A$6:$B$65,2,0),IF(COUNT(E617:I617)=3,VLOOKUP(E617,'附件一之1-開班數'!$A$6:$B$65,2,0)&amp;"、"&amp;VLOOKUP(F617,'附件一之1-開班數'!$A$6:$B$65,2,0)&amp;"、"&amp;VLOOKUP(G617,'附件一之1-開班數'!$A$6:$B$65,2,0),IF(COUNT(E617:I617)=4,VLOOKUP(E617,'附件一之1-開班數'!$A$6:$B$65,2,0)&amp;"、"&amp;VLOOKUP(F617,'附件一之1-開班數'!$A$6:$B$65,2,0)&amp;"、"&amp;VLOOKUP(G617,'附件一之1-開班數'!$A$6:$B$65,2,0)&amp;"、"&amp;VLOOKUP(H617,'附件一之1-開班數'!$A$6:$B$65,2,0),IF(COUNT(E617:I617)=5,VLOOKUP(E617,'附件一之1-開班數'!$A$6:$B$65,2,0)&amp;"、"&amp;VLOOKUP(F617,'附件一之1-開班數'!$A$6:$B$65,2,0)&amp;"、"&amp;VLOOKUP(G617,'附件一之1-開班數'!$A$6:$B$65,2,0)&amp;"、"&amp;VLOOKUP(H617,'附件一之1-開班數'!$A$6:$B$65,2,0)&amp;"、"&amp;VLOOKUP(I617,'附件一之1-開班數'!$A$6:$B$65,2,0),IF(D617="","","學生無班級"))))))),"有班級不存在,或跳格輸入")</f>
        <v/>
      </c>
      <c r="K617" s="16"/>
      <c r="L617" s="16"/>
      <c r="M617" s="16"/>
      <c r="N617" s="16"/>
      <c r="O617" s="16"/>
      <c r="P617" s="16"/>
      <c r="Q617" s="16"/>
      <c r="R617" s="16"/>
      <c r="S617" s="145">
        <f t="shared" si="57"/>
        <v>1</v>
      </c>
      <c r="T617" s="145">
        <f t="shared" si="58"/>
        <v>1</v>
      </c>
      <c r="U617" s="10">
        <f t="shared" si="56"/>
        <v>1</v>
      </c>
      <c r="V617" s="10">
        <f t="shared" si="59"/>
        <v>1</v>
      </c>
      <c r="W617" s="10">
        <f t="shared" si="60"/>
        <v>3</v>
      </c>
    </row>
    <row r="618" spans="1:23">
      <c r="A618" s="149" t="str">
        <f t="shared" si="55"/>
        <v/>
      </c>
      <c r="B618" s="16"/>
      <c r="C618" s="16"/>
      <c r="D618" s="16"/>
      <c r="E618" s="16"/>
      <c r="F618" s="16"/>
      <c r="G618" s="16"/>
      <c r="H618" s="16"/>
      <c r="I618" s="16"/>
      <c r="J618" s="150" t="str">
        <f>IFERROR(IF(COUNTIF(E618:I618,E618)+COUNTIF(E618:I618,F618)+COUNTIF(E618:I618,G618)+COUNTIF(E618:I618,H618)+COUNTIF(E618:I618,I618)-COUNT(E618:I618)&lt;&gt;0,"學生班級重複",IF(COUNT(E618:I618)=1,VLOOKUP(E618,'附件一之1-開班數'!$A$6:$B$65,2,0),IF(COUNT(E618:I618)=2,VLOOKUP(E618,'附件一之1-開班數'!$A$6:$B$65,2,0)&amp;"、"&amp;VLOOKUP(F618,'附件一之1-開班數'!$A$6:$B$65,2,0),IF(COUNT(E618:I618)=3,VLOOKUP(E618,'附件一之1-開班數'!$A$6:$B$65,2,0)&amp;"、"&amp;VLOOKUP(F618,'附件一之1-開班數'!$A$6:$B$65,2,0)&amp;"、"&amp;VLOOKUP(G618,'附件一之1-開班數'!$A$6:$B$65,2,0),IF(COUNT(E618:I618)=4,VLOOKUP(E618,'附件一之1-開班數'!$A$6:$B$65,2,0)&amp;"、"&amp;VLOOKUP(F618,'附件一之1-開班數'!$A$6:$B$65,2,0)&amp;"、"&amp;VLOOKUP(G618,'附件一之1-開班數'!$A$6:$B$65,2,0)&amp;"、"&amp;VLOOKUP(H618,'附件一之1-開班數'!$A$6:$B$65,2,0),IF(COUNT(E618:I618)=5,VLOOKUP(E618,'附件一之1-開班數'!$A$6:$B$65,2,0)&amp;"、"&amp;VLOOKUP(F618,'附件一之1-開班數'!$A$6:$B$65,2,0)&amp;"、"&amp;VLOOKUP(G618,'附件一之1-開班數'!$A$6:$B$65,2,0)&amp;"、"&amp;VLOOKUP(H618,'附件一之1-開班數'!$A$6:$B$65,2,0)&amp;"、"&amp;VLOOKUP(I618,'附件一之1-開班數'!$A$6:$B$65,2,0),IF(D618="","","學生無班級"))))))),"有班級不存在,或跳格輸入")</f>
        <v/>
      </c>
      <c r="K618" s="16"/>
      <c r="L618" s="16"/>
      <c r="M618" s="16"/>
      <c r="N618" s="16"/>
      <c r="O618" s="16"/>
      <c r="P618" s="16"/>
      <c r="Q618" s="16"/>
      <c r="R618" s="16"/>
      <c r="S618" s="145">
        <f t="shared" si="57"/>
        <v>1</v>
      </c>
      <c r="T618" s="145">
        <f t="shared" si="58"/>
        <v>1</v>
      </c>
      <c r="U618" s="10">
        <f t="shared" si="56"/>
        <v>1</v>
      </c>
      <c r="V618" s="10">
        <f t="shared" si="59"/>
        <v>1</v>
      </c>
      <c r="W618" s="10">
        <f t="shared" si="60"/>
        <v>3</v>
      </c>
    </row>
    <row r="619" spans="1:23">
      <c r="A619" s="149" t="str">
        <f t="shared" si="55"/>
        <v/>
      </c>
      <c r="B619" s="16"/>
      <c r="C619" s="16"/>
      <c r="D619" s="16"/>
      <c r="E619" s="16"/>
      <c r="F619" s="16"/>
      <c r="G619" s="16"/>
      <c r="H619" s="16"/>
      <c r="I619" s="16"/>
      <c r="J619" s="150" t="str">
        <f>IFERROR(IF(COUNTIF(E619:I619,E619)+COUNTIF(E619:I619,F619)+COUNTIF(E619:I619,G619)+COUNTIF(E619:I619,H619)+COUNTIF(E619:I619,I619)-COUNT(E619:I619)&lt;&gt;0,"學生班級重複",IF(COUNT(E619:I619)=1,VLOOKUP(E619,'附件一之1-開班數'!$A$6:$B$65,2,0),IF(COUNT(E619:I619)=2,VLOOKUP(E619,'附件一之1-開班數'!$A$6:$B$65,2,0)&amp;"、"&amp;VLOOKUP(F619,'附件一之1-開班數'!$A$6:$B$65,2,0),IF(COUNT(E619:I619)=3,VLOOKUP(E619,'附件一之1-開班數'!$A$6:$B$65,2,0)&amp;"、"&amp;VLOOKUP(F619,'附件一之1-開班數'!$A$6:$B$65,2,0)&amp;"、"&amp;VLOOKUP(G619,'附件一之1-開班數'!$A$6:$B$65,2,0),IF(COUNT(E619:I619)=4,VLOOKUP(E619,'附件一之1-開班數'!$A$6:$B$65,2,0)&amp;"、"&amp;VLOOKUP(F619,'附件一之1-開班數'!$A$6:$B$65,2,0)&amp;"、"&amp;VLOOKUP(G619,'附件一之1-開班數'!$A$6:$B$65,2,0)&amp;"、"&amp;VLOOKUP(H619,'附件一之1-開班數'!$A$6:$B$65,2,0),IF(COUNT(E619:I619)=5,VLOOKUP(E619,'附件一之1-開班數'!$A$6:$B$65,2,0)&amp;"、"&amp;VLOOKUP(F619,'附件一之1-開班數'!$A$6:$B$65,2,0)&amp;"、"&amp;VLOOKUP(G619,'附件一之1-開班數'!$A$6:$B$65,2,0)&amp;"、"&amp;VLOOKUP(H619,'附件一之1-開班數'!$A$6:$B$65,2,0)&amp;"、"&amp;VLOOKUP(I619,'附件一之1-開班數'!$A$6:$B$65,2,0),IF(D619="","","學生無班級"))))))),"有班級不存在,或跳格輸入")</f>
        <v/>
      </c>
      <c r="K619" s="16"/>
      <c r="L619" s="16"/>
      <c r="M619" s="16"/>
      <c r="N619" s="16"/>
      <c r="O619" s="16"/>
      <c r="P619" s="16"/>
      <c r="Q619" s="16"/>
      <c r="R619" s="16"/>
      <c r="S619" s="145">
        <f t="shared" si="57"/>
        <v>1</v>
      </c>
      <c r="T619" s="145">
        <f t="shared" si="58"/>
        <v>1</v>
      </c>
      <c r="U619" s="10">
        <f t="shared" si="56"/>
        <v>1</v>
      </c>
      <c r="V619" s="10">
        <f t="shared" si="59"/>
        <v>1</v>
      </c>
      <c r="W619" s="10">
        <f t="shared" si="60"/>
        <v>3</v>
      </c>
    </row>
    <row r="620" spans="1:23">
      <c r="A620" s="149" t="str">
        <f t="shared" si="55"/>
        <v/>
      </c>
      <c r="B620" s="16"/>
      <c r="C620" s="16"/>
      <c r="D620" s="16"/>
      <c r="E620" s="16"/>
      <c r="F620" s="16"/>
      <c r="G620" s="16"/>
      <c r="H620" s="16"/>
      <c r="I620" s="16"/>
      <c r="J620" s="150" t="str">
        <f>IFERROR(IF(COUNTIF(E620:I620,E620)+COUNTIF(E620:I620,F620)+COUNTIF(E620:I620,G620)+COUNTIF(E620:I620,H620)+COUNTIF(E620:I620,I620)-COUNT(E620:I620)&lt;&gt;0,"學生班級重複",IF(COUNT(E620:I620)=1,VLOOKUP(E620,'附件一之1-開班數'!$A$6:$B$65,2,0),IF(COUNT(E620:I620)=2,VLOOKUP(E620,'附件一之1-開班數'!$A$6:$B$65,2,0)&amp;"、"&amp;VLOOKUP(F620,'附件一之1-開班數'!$A$6:$B$65,2,0),IF(COUNT(E620:I620)=3,VLOOKUP(E620,'附件一之1-開班數'!$A$6:$B$65,2,0)&amp;"、"&amp;VLOOKUP(F620,'附件一之1-開班數'!$A$6:$B$65,2,0)&amp;"、"&amp;VLOOKUP(G620,'附件一之1-開班數'!$A$6:$B$65,2,0),IF(COUNT(E620:I620)=4,VLOOKUP(E620,'附件一之1-開班數'!$A$6:$B$65,2,0)&amp;"、"&amp;VLOOKUP(F620,'附件一之1-開班數'!$A$6:$B$65,2,0)&amp;"、"&amp;VLOOKUP(G620,'附件一之1-開班數'!$A$6:$B$65,2,0)&amp;"、"&amp;VLOOKUP(H620,'附件一之1-開班數'!$A$6:$B$65,2,0),IF(COUNT(E620:I620)=5,VLOOKUP(E620,'附件一之1-開班數'!$A$6:$B$65,2,0)&amp;"、"&amp;VLOOKUP(F620,'附件一之1-開班數'!$A$6:$B$65,2,0)&amp;"、"&amp;VLOOKUP(G620,'附件一之1-開班數'!$A$6:$B$65,2,0)&amp;"、"&amp;VLOOKUP(H620,'附件一之1-開班數'!$A$6:$B$65,2,0)&amp;"、"&amp;VLOOKUP(I620,'附件一之1-開班數'!$A$6:$B$65,2,0),IF(D620="","","學生無班級"))))))),"有班級不存在,或跳格輸入")</f>
        <v/>
      </c>
      <c r="K620" s="16"/>
      <c r="L620" s="16"/>
      <c r="M620" s="16"/>
      <c r="N620" s="16"/>
      <c r="O620" s="16"/>
      <c r="P620" s="16"/>
      <c r="Q620" s="16"/>
      <c r="R620" s="16"/>
      <c r="S620" s="145">
        <f t="shared" si="57"/>
        <v>1</v>
      </c>
      <c r="T620" s="145">
        <f t="shared" si="58"/>
        <v>1</v>
      </c>
      <c r="U620" s="10">
        <f t="shared" si="56"/>
        <v>1</v>
      </c>
      <c r="V620" s="10">
        <f t="shared" si="59"/>
        <v>1</v>
      </c>
      <c r="W620" s="10">
        <f t="shared" si="60"/>
        <v>3</v>
      </c>
    </row>
    <row r="621" spans="1:23">
      <c r="A621" s="149" t="str">
        <f t="shared" si="55"/>
        <v/>
      </c>
      <c r="B621" s="16"/>
      <c r="C621" s="16"/>
      <c r="D621" s="16"/>
      <c r="E621" s="16"/>
      <c r="F621" s="16"/>
      <c r="G621" s="16"/>
      <c r="H621" s="16"/>
      <c r="I621" s="16"/>
      <c r="J621" s="150" t="str">
        <f>IFERROR(IF(COUNTIF(E621:I621,E621)+COUNTIF(E621:I621,F621)+COUNTIF(E621:I621,G621)+COUNTIF(E621:I621,H621)+COUNTIF(E621:I621,I621)-COUNT(E621:I621)&lt;&gt;0,"學生班級重複",IF(COUNT(E621:I621)=1,VLOOKUP(E621,'附件一之1-開班數'!$A$6:$B$65,2,0),IF(COUNT(E621:I621)=2,VLOOKUP(E621,'附件一之1-開班數'!$A$6:$B$65,2,0)&amp;"、"&amp;VLOOKUP(F621,'附件一之1-開班數'!$A$6:$B$65,2,0),IF(COUNT(E621:I621)=3,VLOOKUP(E621,'附件一之1-開班數'!$A$6:$B$65,2,0)&amp;"、"&amp;VLOOKUP(F621,'附件一之1-開班數'!$A$6:$B$65,2,0)&amp;"、"&amp;VLOOKUP(G621,'附件一之1-開班數'!$A$6:$B$65,2,0),IF(COUNT(E621:I621)=4,VLOOKUP(E621,'附件一之1-開班數'!$A$6:$B$65,2,0)&amp;"、"&amp;VLOOKUP(F621,'附件一之1-開班數'!$A$6:$B$65,2,0)&amp;"、"&amp;VLOOKUP(G621,'附件一之1-開班數'!$A$6:$B$65,2,0)&amp;"、"&amp;VLOOKUP(H621,'附件一之1-開班數'!$A$6:$B$65,2,0),IF(COUNT(E621:I621)=5,VLOOKUP(E621,'附件一之1-開班數'!$A$6:$B$65,2,0)&amp;"、"&amp;VLOOKUP(F621,'附件一之1-開班數'!$A$6:$B$65,2,0)&amp;"、"&amp;VLOOKUP(G621,'附件一之1-開班數'!$A$6:$B$65,2,0)&amp;"、"&amp;VLOOKUP(H621,'附件一之1-開班數'!$A$6:$B$65,2,0)&amp;"、"&amp;VLOOKUP(I621,'附件一之1-開班數'!$A$6:$B$65,2,0),IF(D621="","","學生無班級"))))))),"有班級不存在,或跳格輸入")</f>
        <v/>
      </c>
      <c r="K621" s="16"/>
      <c r="L621" s="16"/>
      <c r="M621" s="16"/>
      <c r="N621" s="16"/>
      <c r="O621" s="16"/>
      <c r="P621" s="16"/>
      <c r="Q621" s="16"/>
      <c r="R621" s="16"/>
      <c r="S621" s="145">
        <f t="shared" si="57"/>
        <v>1</v>
      </c>
      <c r="T621" s="145">
        <f t="shared" si="58"/>
        <v>1</v>
      </c>
      <c r="U621" s="10">
        <f t="shared" si="56"/>
        <v>1</v>
      </c>
      <c r="V621" s="10">
        <f t="shared" si="59"/>
        <v>1</v>
      </c>
      <c r="W621" s="10">
        <f t="shared" si="60"/>
        <v>3</v>
      </c>
    </row>
    <row r="622" spans="1:23">
      <c r="A622" s="149" t="str">
        <f t="shared" si="55"/>
        <v/>
      </c>
      <c r="B622" s="16"/>
      <c r="C622" s="16"/>
      <c r="D622" s="16"/>
      <c r="E622" s="16"/>
      <c r="F622" s="16"/>
      <c r="G622" s="16"/>
      <c r="H622" s="16"/>
      <c r="I622" s="16"/>
      <c r="J622" s="150" t="str">
        <f>IFERROR(IF(COUNTIF(E622:I622,E622)+COUNTIF(E622:I622,F622)+COUNTIF(E622:I622,G622)+COUNTIF(E622:I622,H622)+COUNTIF(E622:I622,I622)-COUNT(E622:I622)&lt;&gt;0,"學生班級重複",IF(COUNT(E622:I622)=1,VLOOKUP(E622,'附件一之1-開班數'!$A$6:$B$65,2,0),IF(COUNT(E622:I622)=2,VLOOKUP(E622,'附件一之1-開班數'!$A$6:$B$65,2,0)&amp;"、"&amp;VLOOKUP(F622,'附件一之1-開班數'!$A$6:$B$65,2,0),IF(COUNT(E622:I622)=3,VLOOKUP(E622,'附件一之1-開班數'!$A$6:$B$65,2,0)&amp;"、"&amp;VLOOKUP(F622,'附件一之1-開班數'!$A$6:$B$65,2,0)&amp;"、"&amp;VLOOKUP(G622,'附件一之1-開班數'!$A$6:$B$65,2,0),IF(COUNT(E622:I622)=4,VLOOKUP(E622,'附件一之1-開班數'!$A$6:$B$65,2,0)&amp;"、"&amp;VLOOKUP(F622,'附件一之1-開班數'!$A$6:$B$65,2,0)&amp;"、"&amp;VLOOKUP(G622,'附件一之1-開班數'!$A$6:$B$65,2,0)&amp;"、"&amp;VLOOKUP(H622,'附件一之1-開班數'!$A$6:$B$65,2,0),IF(COUNT(E622:I622)=5,VLOOKUP(E622,'附件一之1-開班數'!$A$6:$B$65,2,0)&amp;"、"&amp;VLOOKUP(F622,'附件一之1-開班數'!$A$6:$B$65,2,0)&amp;"、"&amp;VLOOKUP(G622,'附件一之1-開班數'!$A$6:$B$65,2,0)&amp;"、"&amp;VLOOKUP(H622,'附件一之1-開班數'!$A$6:$B$65,2,0)&amp;"、"&amp;VLOOKUP(I622,'附件一之1-開班數'!$A$6:$B$65,2,0),IF(D622="","","學生無班級"))))))),"有班級不存在,或跳格輸入")</f>
        <v/>
      </c>
      <c r="K622" s="16"/>
      <c r="L622" s="16"/>
      <c r="M622" s="16"/>
      <c r="N622" s="16"/>
      <c r="O622" s="16"/>
      <c r="P622" s="16"/>
      <c r="Q622" s="16"/>
      <c r="R622" s="16"/>
      <c r="S622" s="145">
        <f t="shared" si="57"/>
        <v>1</v>
      </c>
      <c r="T622" s="145">
        <f t="shared" si="58"/>
        <v>1</v>
      </c>
      <c r="U622" s="10">
        <f t="shared" si="56"/>
        <v>1</v>
      </c>
      <c r="V622" s="10">
        <f t="shared" si="59"/>
        <v>1</v>
      </c>
      <c r="W622" s="10">
        <f t="shared" si="60"/>
        <v>3</v>
      </c>
    </row>
    <row r="623" spans="1:23">
      <c r="A623" s="149" t="str">
        <f t="shared" si="55"/>
        <v/>
      </c>
      <c r="B623" s="16"/>
      <c r="C623" s="16"/>
      <c r="D623" s="16"/>
      <c r="E623" s="16"/>
      <c r="F623" s="16"/>
      <c r="G623" s="16"/>
      <c r="H623" s="16"/>
      <c r="I623" s="16"/>
      <c r="J623" s="150" t="str">
        <f>IFERROR(IF(COUNTIF(E623:I623,E623)+COUNTIF(E623:I623,F623)+COUNTIF(E623:I623,G623)+COUNTIF(E623:I623,H623)+COUNTIF(E623:I623,I623)-COUNT(E623:I623)&lt;&gt;0,"學生班級重複",IF(COUNT(E623:I623)=1,VLOOKUP(E623,'附件一之1-開班數'!$A$6:$B$65,2,0),IF(COUNT(E623:I623)=2,VLOOKUP(E623,'附件一之1-開班數'!$A$6:$B$65,2,0)&amp;"、"&amp;VLOOKUP(F623,'附件一之1-開班數'!$A$6:$B$65,2,0),IF(COUNT(E623:I623)=3,VLOOKUP(E623,'附件一之1-開班數'!$A$6:$B$65,2,0)&amp;"、"&amp;VLOOKUP(F623,'附件一之1-開班數'!$A$6:$B$65,2,0)&amp;"、"&amp;VLOOKUP(G623,'附件一之1-開班數'!$A$6:$B$65,2,0),IF(COUNT(E623:I623)=4,VLOOKUP(E623,'附件一之1-開班數'!$A$6:$B$65,2,0)&amp;"、"&amp;VLOOKUP(F623,'附件一之1-開班數'!$A$6:$B$65,2,0)&amp;"、"&amp;VLOOKUP(G623,'附件一之1-開班數'!$A$6:$B$65,2,0)&amp;"、"&amp;VLOOKUP(H623,'附件一之1-開班數'!$A$6:$B$65,2,0),IF(COUNT(E623:I623)=5,VLOOKUP(E623,'附件一之1-開班數'!$A$6:$B$65,2,0)&amp;"、"&amp;VLOOKUP(F623,'附件一之1-開班數'!$A$6:$B$65,2,0)&amp;"、"&amp;VLOOKUP(G623,'附件一之1-開班數'!$A$6:$B$65,2,0)&amp;"、"&amp;VLOOKUP(H623,'附件一之1-開班數'!$A$6:$B$65,2,0)&amp;"、"&amp;VLOOKUP(I623,'附件一之1-開班數'!$A$6:$B$65,2,0),IF(D623="","","學生無班級"))))))),"有班級不存在,或跳格輸入")</f>
        <v/>
      </c>
      <c r="K623" s="16"/>
      <c r="L623" s="16"/>
      <c r="M623" s="16"/>
      <c r="N623" s="16"/>
      <c r="O623" s="16"/>
      <c r="P623" s="16"/>
      <c r="Q623" s="16"/>
      <c r="R623" s="16"/>
      <c r="S623" s="145">
        <f t="shared" si="57"/>
        <v>1</v>
      </c>
      <c r="T623" s="145">
        <f t="shared" si="58"/>
        <v>1</v>
      </c>
      <c r="U623" s="10">
        <f t="shared" si="56"/>
        <v>1</v>
      </c>
      <c r="V623" s="10">
        <f t="shared" si="59"/>
        <v>1</v>
      </c>
      <c r="W623" s="10">
        <f t="shared" si="60"/>
        <v>3</v>
      </c>
    </row>
    <row r="624" spans="1:23">
      <c r="A624" s="149" t="str">
        <f t="shared" si="55"/>
        <v/>
      </c>
      <c r="B624" s="16"/>
      <c r="C624" s="16"/>
      <c r="D624" s="16"/>
      <c r="E624" s="16"/>
      <c r="F624" s="16"/>
      <c r="G624" s="16"/>
      <c r="H624" s="16"/>
      <c r="I624" s="16"/>
      <c r="J624" s="150" t="str">
        <f>IFERROR(IF(COUNTIF(E624:I624,E624)+COUNTIF(E624:I624,F624)+COUNTIF(E624:I624,G624)+COUNTIF(E624:I624,H624)+COUNTIF(E624:I624,I624)-COUNT(E624:I624)&lt;&gt;0,"學生班級重複",IF(COUNT(E624:I624)=1,VLOOKUP(E624,'附件一之1-開班數'!$A$6:$B$65,2,0),IF(COUNT(E624:I624)=2,VLOOKUP(E624,'附件一之1-開班數'!$A$6:$B$65,2,0)&amp;"、"&amp;VLOOKUP(F624,'附件一之1-開班數'!$A$6:$B$65,2,0),IF(COUNT(E624:I624)=3,VLOOKUP(E624,'附件一之1-開班數'!$A$6:$B$65,2,0)&amp;"、"&amp;VLOOKUP(F624,'附件一之1-開班數'!$A$6:$B$65,2,0)&amp;"、"&amp;VLOOKUP(G624,'附件一之1-開班數'!$A$6:$B$65,2,0),IF(COUNT(E624:I624)=4,VLOOKUP(E624,'附件一之1-開班數'!$A$6:$B$65,2,0)&amp;"、"&amp;VLOOKUP(F624,'附件一之1-開班數'!$A$6:$B$65,2,0)&amp;"、"&amp;VLOOKUP(G624,'附件一之1-開班數'!$A$6:$B$65,2,0)&amp;"、"&amp;VLOOKUP(H624,'附件一之1-開班數'!$A$6:$B$65,2,0),IF(COUNT(E624:I624)=5,VLOOKUP(E624,'附件一之1-開班數'!$A$6:$B$65,2,0)&amp;"、"&amp;VLOOKUP(F624,'附件一之1-開班數'!$A$6:$B$65,2,0)&amp;"、"&amp;VLOOKUP(G624,'附件一之1-開班數'!$A$6:$B$65,2,0)&amp;"、"&amp;VLOOKUP(H624,'附件一之1-開班數'!$A$6:$B$65,2,0)&amp;"、"&amp;VLOOKUP(I624,'附件一之1-開班數'!$A$6:$B$65,2,0),IF(D624="","","學生無班級"))))))),"有班級不存在,或跳格輸入")</f>
        <v/>
      </c>
      <c r="K624" s="16"/>
      <c r="L624" s="16"/>
      <c r="M624" s="16"/>
      <c r="N624" s="16"/>
      <c r="O624" s="16"/>
      <c r="P624" s="16"/>
      <c r="Q624" s="16"/>
      <c r="R624" s="16"/>
      <c r="S624" s="145">
        <f t="shared" si="57"/>
        <v>1</v>
      </c>
      <c r="T624" s="145">
        <f t="shared" si="58"/>
        <v>1</v>
      </c>
      <c r="U624" s="10">
        <f t="shared" si="56"/>
        <v>1</v>
      </c>
      <c r="V624" s="10">
        <f t="shared" si="59"/>
        <v>1</v>
      </c>
      <c r="W624" s="10">
        <f t="shared" si="60"/>
        <v>3</v>
      </c>
    </row>
    <row r="625" spans="1:23">
      <c r="A625" s="149" t="str">
        <f t="shared" si="55"/>
        <v/>
      </c>
      <c r="B625" s="16"/>
      <c r="C625" s="16"/>
      <c r="D625" s="16"/>
      <c r="E625" s="16"/>
      <c r="F625" s="16"/>
      <c r="G625" s="16"/>
      <c r="H625" s="16"/>
      <c r="I625" s="16"/>
      <c r="J625" s="150" t="str">
        <f>IFERROR(IF(COUNTIF(E625:I625,E625)+COUNTIF(E625:I625,F625)+COUNTIF(E625:I625,G625)+COUNTIF(E625:I625,H625)+COUNTIF(E625:I625,I625)-COUNT(E625:I625)&lt;&gt;0,"學生班級重複",IF(COUNT(E625:I625)=1,VLOOKUP(E625,'附件一之1-開班數'!$A$6:$B$65,2,0),IF(COUNT(E625:I625)=2,VLOOKUP(E625,'附件一之1-開班數'!$A$6:$B$65,2,0)&amp;"、"&amp;VLOOKUP(F625,'附件一之1-開班數'!$A$6:$B$65,2,0),IF(COUNT(E625:I625)=3,VLOOKUP(E625,'附件一之1-開班數'!$A$6:$B$65,2,0)&amp;"、"&amp;VLOOKUP(F625,'附件一之1-開班數'!$A$6:$B$65,2,0)&amp;"、"&amp;VLOOKUP(G625,'附件一之1-開班數'!$A$6:$B$65,2,0),IF(COUNT(E625:I625)=4,VLOOKUP(E625,'附件一之1-開班數'!$A$6:$B$65,2,0)&amp;"、"&amp;VLOOKUP(F625,'附件一之1-開班數'!$A$6:$B$65,2,0)&amp;"、"&amp;VLOOKUP(G625,'附件一之1-開班數'!$A$6:$B$65,2,0)&amp;"、"&amp;VLOOKUP(H625,'附件一之1-開班數'!$A$6:$B$65,2,0),IF(COUNT(E625:I625)=5,VLOOKUP(E625,'附件一之1-開班數'!$A$6:$B$65,2,0)&amp;"、"&amp;VLOOKUP(F625,'附件一之1-開班數'!$A$6:$B$65,2,0)&amp;"、"&amp;VLOOKUP(G625,'附件一之1-開班數'!$A$6:$B$65,2,0)&amp;"、"&amp;VLOOKUP(H625,'附件一之1-開班數'!$A$6:$B$65,2,0)&amp;"、"&amp;VLOOKUP(I625,'附件一之1-開班數'!$A$6:$B$65,2,0),IF(D625="","","學生無班級"))))))),"有班級不存在,或跳格輸入")</f>
        <v/>
      </c>
      <c r="K625" s="16"/>
      <c r="L625" s="16"/>
      <c r="M625" s="16"/>
      <c r="N625" s="16"/>
      <c r="O625" s="16"/>
      <c r="P625" s="16"/>
      <c r="Q625" s="16"/>
      <c r="R625" s="16"/>
      <c r="S625" s="145">
        <f t="shared" si="57"/>
        <v>1</v>
      </c>
      <c r="T625" s="145">
        <f t="shared" si="58"/>
        <v>1</v>
      </c>
      <c r="U625" s="10">
        <f t="shared" si="56"/>
        <v>1</v>
      </c>
      <c r="V625" s="10">
        <f t="shared" si="59"/>
        <v>1</v>
      </c>
      <c r="W625" s="10">
        <f t="shared" si="60"/>
        <v>3</v>
      </c>
    </row>
    <row r="626" spans="1:23">
      <c r="A626" s="149" t="str">
        <f t="shared" si="55"/>
        <v/>
      </c>
      <c r="B626" s="16"/>
      <c r="C626" s="16"/>
      <c r="D626" s="16"/>
      <c r="E626" s="16"/>
      <c r="F626" s="16"/>
      <c r="G626" s="16"/>
      <c r="H626" s="16"/>
      <c r="I626" s="16"/>
      <c r="J626" s="150" t="str">
        <f>IFERROR(IF(COUNTIF(E626:I626,E626)+COUNTIF(E626:I626,F626)+COUNTIF(E626:I626,G626)+COUNTIF(E626:I626,H626)+COUNTIF(E626:I626,I626)-COUNT(E626:I626)&lt;&gt;0,"學生班級重複",IF(COUNT(E626:I626)=1,VLOOKUP(E626,'附件一之1-開班數'!$A$6:$B$65,2,0),IF(COUNT(E626:I626)=2,VLOOKUP(E626,'附件一之1-開班數'!$A$6:$B$65,2,0)&amp;"、"&amp;VLOOKUP(F626,'附件一之1-開班數'!$A$6:$B$65,2,0),IF(COUNT(E626:I626)=3,VLOOKUP(E626,'附件一之1-開班數'!$A$6:$B$65,2,0)&amp;"、"&amp;VLOOKUP(F626,'附件一之1-開班數'!$A$6:$B$65,2,0)&amp;"、"&amp;VLOOKUP(G626,'附件一之1-開班數'!$A$6:$B$65,2,0),IF(COUNT(E626:I626)=4,VLOOKUP(E626,'附件一之1-開班數'!$A$6:$B$65,2,0)&amp;"、"&amp;VLOOKUP(F626,'附件一之1-開班數'!$A$6:$B$65,2,0)&amp;"、"&amp;VLOOKUP(G626,'附件一之1-開班數'!$A$6:$B$65,2,0)&amp;"、"&amp;VLOOKUP(H626,'附件一之1-開班數'!$A$6:$B$65,2,0),IF(COUNT(E626:I626)=5,VLOOKUP(E626,'附件一之1-開班數'!$A$6:$B$65,2,0)&amp;"、"&amp;VLOOKUP(F626,'附件一之1-開班數'!$A$6:$B$65,2,0)&amp;"、"&amp;VLOOKUP(G626,'附件一之1-開班數'!$A$6:$B$65,2,0)&amp;"、"&amp;VLOOKUP(H626,'附件一之1-開班數'!$A$6:$B$65,2,0)&amp;"、"&amp;VLOOKUP(I626,'附件一之1-開班數'!$A$6:$B$65,2,0),IF(D626="","","學生無班級"))))))),"有班級不存在,或跳格輸入")</f>
        <v/>
      </c>
      <c r="K626" s="16"/>
      <c r="L626" s="16"/>
      <c r="M626" s="16"/>
      <c r="N626" s="16"/>
      <c r="O626" s="16"/>
      <c r="P626" s="16"/>
      <c r="Q626" s="16"/>
      <c r="R626" s="16"/>
      <c r="S626" s="145">
        <f t="shared" si="57"/>
        <v>1</v>
      </c>
      <c r="T626" s="145">
        <f t="shared" si="58"/>
        <v>1</v>
      </c>
      <c r="U626" s="10">
        <f t="shared" si="56"/>
        <v>1</v>
      </c>
      <c r="V626" s="10">
        <f t="shared" si="59"/>
        <v>1</v>
      </c>
      <c r="W626" s="10">
        <f t="shared" si="60"/>
        <v>3</v>
      </c>
    </row>
    <row r="627" spans="1:23">
      <c r="A627" s="149" t="str">
        <f t="shared" si="55"/>
        <v/>
      </c>
      <c r="B627" s="16"/>
      <c r="C627" s="16"/>
      <c r="D627" s="16"/>
      <c r="E627" s="16"/>
      <c r="F627" s="16"/>
      <c r="G627" s="16"/>
      <c r="H627" s="16"/>
      <c r="I627" s="16"/>
      <c r="J627" s="150" t="str">
        <f>IFERROR(IF(COUNTIF(E627:I627,E627)+COUNTIF(E627:I627,F627)+COUNTIF(E627:I627,G627)+COUNTIF(E627:I627,H627)+COUNTIF(E627:I627,I627)-COUNT(E627:I627)&lt;&gt;0,"學生班級重複",IF(COUNT(E627:I627)=1,VLOOKUP(E627,'附件一之1-開班數'!$A$6:$B$65,2,0),IF(COUNT(E627:I627)=2,VLOOKUP(E627,'附件一之1-開班數'!$A$6:$B$65,2,0)&amp;"、"&amp;VLOOKUP(F627,'附件一之1-開班數'!$A$6:$B$65,2,0),IF(COUNT(E627:I627)=3,VLOOKUP(E627,'附件一之1-開班數'!$A$6:$B$65,2,0)&amp;"、"&amp;VLOOKUP(F627,'附件一之1-開班數'!$A$6:$B$65,2,0)&amp;"、"&amp;VLOOKUP(G627,'附件一之1-開班數'!$A$6:$B$65,2,0),IF(COUNT(E627:I627)=4,VLOOKUP(E627,'附件一之1-開班數'!$A$6:$B$65,2,0)&amp;"、"&amp;VLOOKUP(F627,'附件一之1-開班數'!$A$6:$B$65,2,0)&amp;"、"&amp;VLOOKUP(G627,'附件一之1-開班數'!$A$6:$B$65,2,0)&amp;"、"&amp;VLOOKUP(H627,'附件一之1-開班數'!$A$6:$B$65,2,0),IF(COUNT(E627:I627)=5,VLOOKUP(E627,'附件一之1-開班數'!$A$6:$B$65,2,0)&amp;"、"&amp;VLOOKUP(F627,'附件一之1-開班數'!$A$6:$B$65,2,0)&amp;"、"&amp;VLOOKUP(G627,'附件一之1-開班數'!$A$6:$B$65,2,0)&amp;"、"&amp;VLOOKUP(H627,'附件一之1-開班數'!$A$6:$B$65,2,0)&amp;"、"&amp;VLOOKUP(I627,'附件一之1-開班數'!$A$6:$B$65,2,0),IF(D627="","","學生無班級"))))))),"有班級不存在,或跳格輸入")</f>
        <v/>
      </c>
      <c r="K627" s="16"/>
      <c r="L627" s="16"/>
      <c r="M627" s="16"/>
      <c r="N627" s="16"/>
      <c r="O627" s="16"/>
      <c r="P627" s="16"/>
      <c r="Q627" s="16"/>
      <c r="R627" s="16"/>
      <c r="S627" s="145">
        <f t="shared" si="57"/>
        <v>1</v>
      </c>
      <c r="T627" s="145">
        <f t="shared" si="58"/>
        <v>1</v>
      </c>
      <c r="U627" s="10">
        <f t="shared" si="56"/>
        <v>1</v>
      </c>
      <c r="V627" s="10">
        <f t="shared" si="59"/>
        <v>1</v>
      </c>
      <c r="W627" s="10">
        <f t="shared" si="60"/>
        <v>3</v>
      </c>
    </row>
    <row r="628" spans="1:23">
      <c r="A628" s="149" t="str">
        <f t="shared" si="55"/>
        <v/>
      </c>
      <c r="B628" s="16"/>
      <c r="C628" s="16"/>
      <c r="D628" s="16"/>
      <c r="E628" s="16"/>
      <c r="F628" s="16"/>
      <c r="G628" s="16"/>
      <c r="H628" s="16"/>
      <c r="I628" s="16"/>
      <c r="J628" s="150" t="str">
        <f>IFERROR(IF(COUNTIF(E628:I628,E628)+COUNTIF(E628:I628,F628)+COUNTIF(E628:I628,G628)+COUNTIF(E628:I628,H628)+COUNTIF(E628:I628,I628)-COUNT(E628:I628)&lt;&gt;0,"學生班級重複",IF(COUNT(E628:I628)=1,VLOOKUP(E628,'附件一之1-開班數'!$A$6:$B$65,2,0),IF(COUNT(E628:I628)=2,VLOOKUP(E628,'附件一之1-開班數'!$A$6:$B$65,2,0)&amp;"、"&amp;VLOOKUP(F628,'附件一之1-開班數'!$A$6:$B$65,2,0),IF(COUNT(E628:I628)=3,VLOOKUP(E628,'附件一之1-開班數'!$A$6:$B$65,2,0)&amp;"、"&amp;VLOOKUP(F628,'附件一之1-開班數'!$A$6:$B$65,2,0)&amp;"、"&amp;VLOOKUP(G628,'附件一之1-開班數'!$A$6:$B$65,2,0),IF(COUNT(E628:I628)=4,VLOOKUP(E628,'附件一之1-開班數'!$A$6:$B$65,2,0)&amp;"、"&amp;VLOOKUP(F628,'附件一之1-開班數'!$A$6:$B$65,2,0)&amp;"、"&amp;VLOOKUP(G628,'附件一之1-開班數'!$A$6:$B$65,2,0)&amp;"、"&amp;VLOOKUP(H628,'附件一之1-開班數'!$A$6:$B$65,2,0),IF(COUNT(E628:I628)=5,VLOOKUP(E628,'附件一之1-開班數'!$A$6:$B$65,2,0)&amp;"、"&amp;VLOOKUP(F628,'附件一之1-開班數'!$A$6:$B$65,2,0)&amp;"、"&amp;VLOOKUP(G628,'附件一之1-開班數'!$A$6:$B$65,2,0)&amp;"、"&amp;VLOOKUP(H628,'附件一之1-開班數'!$A$6:$B$65,2,0)&amp;"、"&amp;VLOOKUP(I628,'附件一之1-開班數'!$A$6:$B$65,2,0),IF(D628="","","學生無班級"))))))),"有班級不存在,或跳格輸入")</f>
        <v/>
      </c>
      <c r="K628" s="16"/>
      <c r="L628" s="16"/>
      <c r="M628" s="16"/>
      <c r="N628" s="16"/>
      <c r="O628" s="16"/>
      <c r="P628" s="16"/>
      <c r="Q628" s="16"/>
      <c r="R628" s="16"/>
      <c r="S628" s="145">
        <f t="shared" si="57"/>
        <v>1</v>
      </c>
      <c r="T628" s="145">
        <f t="shared" si="58"/>
        <v>1</v>
      </c>
      <c r="U628" s="10">
        <f t="shared" si="56"/>
        <v>1</v>
      </c>
      <c r="V628" s="10">
        <f t="shared" si="59"/>
        <v>1</v>
      </c>
      <c r="W628" s="10">
        <f t="shared" si="60"/>
        <v>3</v>
      </c>
    </row>
    <row r="629" spans="1:23">
      <c r="A629" s="149" t="str">
        <f t="shared" si="55"/>
        <v/>
      </c>
      <c r="B629" s="16"/>
      <c r="C629" s="16"/>
      <c r="D629" s="16"/>
      <c r="E629" s="16"/>
      <c r="F629" s="16"/>
      <c r="G629" s="16"/>
      <c r="H629" s="16"/>
      <c r="I629" s="16"/>
      <c r="J629" s="150" t="str">
        <f>IFERROR(IF(COUNTIF(E629:I629,E629)+COUNTIF(E629:I629,F629)+COUNTIF(E629:I629,G629)+COUNTIF(E629:I629,H629)+COUNTIF(E629:I629,I629)-COUNT(E629:I629)&lt;&gt;0,"學生班級重複",IF(COUNT(E629:I629)=1,VLOOKUP(E629,'附件一之1-開班數'!$A$6:$B$65,2,0),IF(COUNT(E629:I629)=2,VLOOKUP(E629,'附件一之1-開班數'!$A$6:$B$65,2,0)&amp;"、"&amp;VLOOKUP(F629,'附件一之1-開班數'!$A$6:$B$65,2,0),IF(COUNT(E629:I629)=3,VLOOKUP(E629,'附件一之1-開班數'!$A$6:$B$65,2,0)&amp;"、"&amp;VLOOKUP(F629,'附件一之1-開班數'!$A$6:$B$65,2,0)&amp;"、"&amp;VLOOKUP(G629,'附件一之1-開班數'!$A$6:$B$65,2,0),IF(COUNT(E629:I629)=4,VLOOKUP(E629,'附件一之1-開班數'!$A$6:$B$65,2,0)&amp;"、"&amp;VLOOKUP(F629,'附件一之1-開班數'!$A$6:$B$65,2,0)&amp;"、"&amp;VLOOKUP(G629,'附件一之1-開班數'!$A$6:$B$65,2,0)&amp;"、"&amp;VLOOKUP(H629,'附件一之1-開班數'!$A$6:$B$65,2,0),IF(COUNT(E629:I629)=5,VLOOKUP(E629,'附件一之1-開班數'!$A$6:$B$65,2,0)&amp;"、"&amp;VLOOKUP(F629,'附件一之1-開班數'!$A$6:$B$65,2,0)&amp;"、"&amp;VLOOKUP(G629,'附件一之1-開班數'!$A$6:$B$65,2,0)&amp;"、"&amp;VLOOKUP(H629,'附件一之1-開班數'!$A$6:$B$65,2,0)&amp;"、"&amp;VLOOKUP(I629,'附件一之1-開班數'!$A$6:$B$65,2,0),IF(D629="","","學生無班級"))))))),"有班級不存在,或跳格輸入")</f>
        <v/>
      </c>
      <c r="K629" s="16"/>
      <c r="L629" s="16"/>
      <c r="M629" s="16"/>
      <c r="N629" s="16"/>
      <c r="O629" s="16"/>
      <c r="P629" s="16"/>
      <c r="Q629" s="16"/>
      <c r="R629" s="16"/>
      <c r="S629" s="145">
        <f t="shared" si="57"/>
        <v>1</v>
      </c>
      <c r="T629" s="145">
        <f t="shared" si="58"/>
        <v>1</v>
      </c>
      <c r="U629" s="10">
        <f t="shared" si="56"/>
        <v>1</v>
      </c>
      <c r="V629" s="10">
        <f t="shared" si="59"/>
        <v>1</v>
      </c>
      <c r="W629" s="10">
        <f t="shared" si="60"/>
        <v>3</v>
      </c>
    </row>
    <row r="630" spans="1:23">
      <c r="A630" s="149" t="str">
        <f t="shared" si="55"/>
        <v/>
      </c>
      <c r="B630" s="16"/>
      <c r="C630" s="16"/>
      <c r="D630" s="16"/>
      <c r="E630" s="16"/>
      <c r="F630" s="16"/>
      <c r="G630" s="16"/>
      <c r="H630" s="16"/>
      <c r="I630" s="16"/>
      <c r="J630" s="150" t="str">
        <f>IFERROR(IF(COUNTIF(E630:I630,E630)+COUNTIF(E630:I630,F630)+COUNTIF(E630:I630,G630)+COUNTIF(E630:I630,H630)+COUNTIF(E630:I630,I630)-COUNT(E630:I630)&lt;&gt;0,"學生班級重複",IF(COUNT(E630:I630)=1,VLOOKUP(E630,'附件一之1-開班數'!$A$6:$B$65,2,0),IF(COUNT(E630:I630)=2,VLOOKUP(E630,'附件一之1-開班數'!$A$6:$B$65,2,0)&amp;"、"&amp;VLOOKUP(F630,'附件一之1-開班數'!$A$6:$B$65,2,0),IF(COUNT(E630:I630)=3,VLOOKUP(E630,'附件一之1-開班數'!$A$6:$B$65,2,0)&amp;"、"&amp;VLOOKUP(F630,'附件一之1-開班數'!$A$6:$B$65,2,0)&amp;"、"&amp;VLOOKUP(G630,'附件一之1-開班數'!$A$6:$B$65,2,0),IF(COUNT(E630:I630)=4,VLOOKUP(E630,'附件一之1-開班數'!$A$6:$B$65,2,0)&amp;"、"&amp;VLOOKUP(F630,'附件一之1-開班數'!$A$6:$B$65,2,0)&amp;"、"&amp;VLOOKUP(G630,'附件一之1-開班數'!$A$6:$B$65,2,0)&amp;"、"&amp;VLOOKUP(H630,'附件一之1-開班數'!$A$6:$B$65,2,0),IF(COUNT(E630:I630)=5,VLOOKUP(E630,'附件一之1-開班數'!$A$6:$B$65,2,0)&amp;"、"&amp;VLOOKUP(F630,'附件一之1-開班數'!$A$6:$B$65,2,0)&amp;"、"&amp;VLOOKUP(G630,'附件一之1-開班數'!$A$6:$B$65,2,0)&amp;"、"&amp;VLOOKUP(H630,'附件一之1-開班數'!$A$6:$B$65,2,0)&amp;"、"&amp;VLOOKUP(I630,'附件一之1-開班數'!$A$6:$B$65,2,0),IF(D630="","","學生無班級"))))))),"有班級不存在,或跳格輸入")</f>
        <v/>
      </c>
      <c r="K630" s="16"/>
      <c r="L630" s="16"/>
      <c r="M630" s="16"/>
      <c r="N630" s="16"/>
      <c r="O630" s="16"/>
      <c r="P630" s="16"/>
      <c r="Q630" s="16"/>
      <c r="R630" s="16"/>
      <c r="S630" s="145">
        <f t="shared" si="57"/>
        <v>1</v>
      </c>
      <c r="T630" s="145">
        <f t="shared" si="58"/>
        <v>1</v>
      </c>
      <c r="U630" s="10">
        <f t="shared" si="56"/>
        <v>1</v>
      </c>
      <c r="V630" s="10">
        <f t="shared" si="59"/>
        <v>1</v>
      </c>
      <c r="W630" s="10">
        <f t="shared" si="60"/>
        <v>3</v>
      </c>
    </row>
    <row r="631" spans="1:23">
      <c r="A631" s="149" t="str">
        <f t="shared" si="55"/>
        <v/>
      </c>
      <c r="B631" s="16"/>
      <c r="C631" s="16"/>
      <c r="D631" s="16"/>
      <c r="E631" s="16"/>
      <c r="F631" s="16"/>
      <c r="G631" s="16"/>
      <c r="H631" s="16"/>
      <c r="I631" s="16"/>
      <c r="J631" s="150" t="str">
        <f>IFERROR(IF(COUNTIF(E631:I631,E631)+COUNTIF(E631:I631,F631)+COUNTIF(E631:I631,G631)+COUNTIF(E631:I631,H631)+COUNTIF(E631:I631,I631)-COUNT(E631:I631)&lt;&gt;0,"學生班級重複",IF(COUNT(E631:I631)=1,VLOOKUP(E631,'附件一之1-開班數'!$A$6:$B$65,2,0),IF(COUNT(E631:I631)=2,VLOOKUP(E631,'附件一之1-開班數'!$A$6:$B$65,2,0)&amp;"、"&amp;VLOOKUP(F631,'附件一之1-開班數'!$A$6:$B$65,2,0),IF(COUNT(E631:I631)=3,VLOOKUP(E631,'附件一之1-開班數'!$A$6:$B$65,2,0)&amp;"、"&amp;VLOOKUP(F631,'附件一之1-開班數'!$A$6:$B$65,2,0)&amp;"、"&amp;VLOOKUP(G631,'附件一之1-開班數'!$A$6:$B$65,2,0),IF(COUNT(E631:I631)=4,VLOOKUP(E631,'附件一之1-開班數'!$A$6:$B$65,2,0)&amp;"、"&amp;VLOOKUP(F631,'附件一之1-開班數'!$A$6:$B$65,2,0)&amp;"、"&amp;VLOOKUP(G631,'附件一之1-開班數'!$A$6:$B$65,2,0)&amp;"、"&amp;VLOOKUP(H631,'附件一之1-開班數'!$A$6:$B$65,2,0),IF(COUNT(E631:I631)=5,VLOOKUP(E631,'附件一之1-開班數'!$A$6:$B$65,2,0)&amp;"、"&amp;VLOOKUP(F631,'附件一之1-開班數'!$A$6:$B$65,2,0)&amp;"、"&amp;VLOOKUP(G631,'附件一之1-開班數'!$A$6:$B$65,2,0)&amp;"、"&amp;VLOOKUP(H631,'附件一之1-開班數'!$A$6:$B$65,2,0)&amp;"、"&amp;VLOOKUP(I631,'附件一之1-開班數'!$A$6:$B$65,2,0),IF(D631="","","學生無班級"))))))),"有班級不存在,或跳格輸入")</f>
        <v/>
      </c>
      <c r="K631" s="16"/>
      <c r="L631" s="16"/>
      <c r="M631" s="16"/>
      <c r="N631" s="16"/>
      <c r="O631" s="16"/>
      <c r="P631" s="16"/>
      <c r="Q631" s="16"/>
      <c r="R631" s="16"/>
      <c r="S631" s="145">
        <f t="shared" si="57"/>
        <v>1</v>
      </c>
      <c r="T631" s="145">
        <f t="shared" si="58"/>
        <v>1</v>
      </c>
      <c r="U631" s="10">
        <f t="shared" si="56"/>
        <v>1</v>
      </c>
      <c r="V631" s="10">
        <f t="shared" si="59"/>
        <v>1</v>
      </c>
      <c r="W631" s="10">
        <f t="shared" si="60"/>
        <v>3</v>
      </c>
    </row>
    <row r="632" spans="1:23">
      <c r="A632" s="149" t="str">
        <f t="shared" si="55"/>
        <v/>
      </c>
      <c r="B632" s="16"/>
      <c r="C632" s="16"/>
      <c r="D632" s="16"/>
      <c r="E632" s="16"/>
      <c r="F632" s="16"/>
      <c r="G632" s="16"/>
      <c r="H632" s="16"/>
      <c r="I632" s="16"/>
      <c r="J632" s="150" t="str">
        <f>IFERROR(IF(COUNTIF(E632:I632,E632)+COUNTIF(E632:I632,F632)+COUNTIF(E632:I632,G632)+COUNTIF(E632:I632,H632)+COUNTIF(E632:I632,I632)-COUNT(E632:I632)&lt;&gt;0,"學生班級重複",IF(COUNT(E632:I632)=1,VLOOKUP(E632,'附件一之1-開班數'!$A$6:$B$65,2,0),IF(COUNT(E632:I632)=2,VLOOKUP(E632,'附件一之1-開班數'!$A$6:$B$65,2,0)&amp;"、"&amp;VLOOKUP(F632,'附件一之1-開班數'!$A$6:$B$65,2,0),IF(COUNT(E632:I632)=3,VLOOKUP(E632,'附件一之1-開班數'!$A$6:$B$65,2,0)&amp;"、"&amp;VLOOKUP(F632,'附件一之1-開班數'!$A$6:$B$65,2,0)&amp;"、"&amp;VLOOKUP(G632,'附件一之1-開班數'!$A$6:$B$65,2,0),IF(COUNT(E632:I632)=4,VLOOKUP(E632,'附件一之1-開班數'!$A$6:$B$65,2,0)&amp;"、"&amp;VLOOKUP(F632,'附件一之1-開班數'!$A$6:$B$65,2,0)&amp;"、"&amp;VLOOKUP(G632,'附件一之1-開班數'!$A$6:$B$65,2,0)&amp;"、"&amp;VLOOKUP(H632,'附件一之1-開班數'!$A$6:$B$65,2,0),IF(COUNT(E632:I632)=5,VLOOKUP(E632,'附件一之1-開班數'!$A$6:$B$65,2,0)&amp;"、"&amp;VLOOKUP(F632,'附件一之1-開班數'!$A$6:$B$65,2,0)&amp;"、"&amp;VLOOKUP(G632,'附件一之1-開班數'!$A$6:$B$65,2,0)&amp;"、"&amp;VLOOKUP(H632,'附件一之1-開班數'!$A$6:$B$65,2,0)&amp;"、"&amp;VLOOKUP(I632,'附件一之1-開班數'!$A$6:$B$65,2,0),IF(D632="","","學生無班級"))))))),"有班級不存在,或跳格輸入")</f>
        <v/>
      </c>
      <c r="K632" s="16"/>
      <c r="L632" s="16"/>
      <c r="M632" s="16"/>
      <c r="N632" s="16"/>
      <c r="O632" s="16"/>
      <c r="P632" s="16"/>
      <c r="Q632" s="16"/>
      <c r="R632" s="16"/>
      <c r="S632" s="145">
        <f t="shared" si="57"/>
        <v>1</v>
      </c>
      <c r="T632" s="145">
        <f t="shared" si="58"/>
        <v>1</v>
      </c>
      <c r="U632" s="10">
        <f t="shared" si="56"/>
        <v>1</v>
      </c>
      <c r="V632" s="10">
        <f t="shared" si="59"/>
        <v>1</v>
      </c>
      <c r="W632" s="10">
        <f t="shared" si="60"/>
        <v>3</v>
      </c>
    </row>
    <row r="633" spans="1:23">
      <c r="A633" s="149" t="str">
        <f t="shared" si="55"/>
        <v/>
      </c>
      <c r="B633" s="16"/>
      <c r="C633" s="16"/>
      <c r="D633" s="16"/>
      <c r="E633" s="16"/>
      <c r="F633" s="16"/>
      <c r="G633" s="16"/>
      <c r="H633" s="16"/>
      <c r="I633" s="16"/>
      <c r="J633" s="150" t="str">
        <f>IFERROR(IF(COUNTIF(E633:I633,E633)+COUNTIF(E633:I633,F633)+COUNTIF(E633:I633,G633)+COUNTIF(E633:I633,H633)+COUNTIF(E633:I633,I633)-COUNT(E633:I633)&lt;&gt;0,"學生班級重複",IF(COUNT(E633:I633)=1,VLOOKUP(E633,'附件一之1-開班數'!$A$6:$B$65,2,0),IF(COUNT(E633:I633)=2,VLOOKUP(E633,'附件一之1-開班數'!$A$6:$B$65,2,0)&amp;"、"&amp;VLOOKUP(F633,'附件一之1-開班數'!$A$6:$B$65,2,0),IF(COUNT(E633:I633)=3,VLOOKUP(E633,'附件一之1-開班數'!$A$6:$B$65,2,0)&amp;"、"&amp;VLOOKUP(F633,'附件一之1-開班數'!$A$6:$B$65,2,0)&amp;"、"&amp;VLOOKUP(G633,'附件一之1-開班數'!$A$6:$B$65,2,0),IF(COUNT(E633:I633)=4,VLOOKUP(E633,'附件一之1-開班數'!$A$6:$B$65,2,0)&amp;"、"&amp;VLOOKUP(F633,'附件一之1-開班數'!$A$6:$B$65,2,0)&amp;"、"&amp;VLOOKUP(G633,'附件一之1-開班數'!$A$6:$B$65,2,0)&amp;"、"&amp;VLOOKUP(H633,'附件一之1-開班數'!$A$6:$B$65,2,0),IF(COUNT(E633:I633)=5,VLOOKUP(E633,'附件一之1-開班數'!$A$6:$B$65,2,0)&amp;"、"&amp;VLOOKUP(F633,'附件一之1-開班數'!$A$6:$B$65,2,0)&amp;"、"&amp;VLOOKUP(G633,'附件一之1-開班數'!$A$6:$B$65,2,0)&amp;"、"&amp;VLOOKUP(H633,'附件一之1-開班數'!$A$6:$B$65,2,0)&amp;"、"&amp;VLOOKUP(I633,'附件一之1-開班數'!$A$6:$B$65,2,0),IF(D633="","","學生無班級"))))))),"有班級不存在,或跳格輸入")</f>
        <v/>
      </c>
      <c r="K633" s="16"/>
      <c r="L633" s="16"/>
      <c r="M633" s="16"/>
      <c r="N633" s="16"/>
      <c r="O633" s="16"/>
      <c r="P633" s="16"/>
      <c r="Q633" s="16"/>
      <c r="R633" s="16"/>
      <c r="S633" s="145">
        <f t="shared" si="57"/>
        <v>1</v>
      </c>
      <c r="T633" s="145">
        <f t="shared" si="58"/>
        <v>1</v>
      </c>
      <c r="U633" s="10">
        <f t="shared" si="56"/>
        <v>1</v>
      </c>
      <c r="V633" s="10">
        <f t="shared" si="59"/>
        <v>1</v>
      </c>
      <c r="W633" s="10">
        <f t="shared" si="60"/>
        <v>3</v>
      </c>
    </row>
    <row r="634" spans="1:23">
      <c r="A634" s="149" t="str">
        <f t="shared" si="55"/>
        <v/>
      </c>
      <c r="B634" s="16"/>
      <c r="C634" s="16"/>
      <c r="D634" s="16"/>
      <c r="E634" s="16"/>
      <c r="F634" s="16"/>
      <c r="G634" s="16"/>
      <c r="H634" s="16"/>
      <c r="I634" s="16"/>
      <c r="J634" s="150" t="str">
        <f>IFERROR(IF(COUNTIF(E634:I634,E634)+COUNTIF(E634:I634,F634)+COUNTIF(E634:I634,G634)+COUNTIF(E634:I634,H634)+COUNTIF(E634:I634,I634)-COUNT(E634:I634)&lt;&gt;0,"學生班級重複",IF(COUNT(E634:I634)=1,VLOOKUP(E634,'附件一之1-開班數'!$A$6:$B$65,2,0),IF(COUNT(E634:I634)=2,VLOOKUP(E634,'附件一之1-開班數'!$A$6:$B$65,2,0)&amp;"、"&amp;VLOOKUP(F634,'附件一之1-開班數'!$A$6:$B$65,2,0),IF(COUNT(E634:I634)=3,VLOOKUP(E634,'附件一之1-開班數'!$A$6:$B$65,2,0)&amp;"、"&amp;VLOOKUP(F634,'附件一之1-開班數'!$A$6:$B$65,2,0)&amp;"、"&amp;VLOOKUP(G634,'附件一之1-開班數'!$A$6:$B$65,2,0),IF(COUNT(E634:I634)=4,VLOOKUP(E634,'附件一之1-開班數'!$A$6:$B$65,2,0)&amp;"、"&amp;VLOOKUP(F634,'附件一之1-開班數'!$A$6:$B$65,2,0)&amp;"、"&amp;VLOOKUP(G634,'附件一之1-開班數'!$A$6:$B$65,2,0)&amp;"、"&amp;VLOOKUP(H634,'附件一之1-開班數'!$A$6:$B$65,2,0),IF(COUNT(E634:I634)=5,VLOOKUP(E634,'附件一之1-開班數'!$A$6:$B$65,2,0)&amp;"、"&amp;VLOOKUP(F634,'附件一之1-開班數'!$A$6:$B$65,2,0)&amp;"、"&amp;VLOOKUP(G634,'附件一之1-開班數'!$A$6:$B$65,2,0)&amp;"、"&amp;VLOOKUP(H634,'附件一之1-開班數'!$A$6:$B$65,2,0)&amp;"、"&amp;VLOOKUP(I634,'附件一之1-開班數'!$A$6:$B$65,2,0),IF(D634="","","學生無班級"))))))),"有班級不存在,或跳格輸入")</f>
        <v/>
      </c>
      <c r="K634" s="16"/>
      <c r="L634" s="16"/>
      <c r="M634" s="16"/>
      <c r="N634" s="16"/>
      <c r="O634" s="16"/>
      <c r="P634" s="16"/>
      <c r="Q634" s="16"/>
      <c r="R634" s="16"/>
      <c r="S634" s="145">
        <f t="shared" si="57"/>
        <v>1</v>
      </c>
      <c r="T634" s="145">
        <f t="shared" si="58"/>
        <v>1</v>
      </c>
      <c r="U634" s="10">
        <f t="shared" si="56"/>
        <v>1</v>
      </c>
      <c r="V634" s="10">
        <f t="shared" si="59"/>
        <v>1</v>
      </c>
      <c r="W634" s="10">
        <f t="shared" si="60"/>
        <v>3</v>
      </c>
    </row>
    <row r="635" spans="1:23">
      <c r="A635" s="149" t="str">
        <f t="shared" si="55"/>
        <v/>
      </c>
      <c r="B635" s="16"/>
      <c r="C635" s="16"/>
      <c r="D635" s="16"/>
      <c r="E635" s="16"/>
      <c r="F635" s="16"/>
      <c r="G635" s="16"/>
      <c r="H635" s="16"/>
      <c r="I635" s="16"/>
      <c r="J635" s="150" t="str">
        <f>IFERROR(IF(COUNTIF(E635:I635,E635)+COUNTIF(E635:I635,F635)+COUNTIF(E635:I635,G635)+COUNTIF(E635:I635,H635)+COUNTIF(E635:I635,I635)-COUNT(E635:I635)&lt;&gt;0,"學生班級重複",IF(COUNT(E635:I635)=1,VLOOKUP(E635,'附件一之1-開班數'!$A$6:$B$65,2,0),IF(COUNT(E635:I635)=2,VLOOKUP(E635,'附件一之1-開班數'!$A$6:$B$65,2,0)&amp;"、"&amp;VLOOKUP(F635,'附件一之1-開班數'!$A$6:$B$65,2,0),IF(COUNT(E635:I635)=3,VLOOKUP(E635,'附件一之1-開班數'!$A$6:$B$65,2,0)&amp;"、"&amp;VLOOKUP(F635,'附件一之1-開班數'!$A$6:$B$65,2,0)&amp;"、"&amp;VLOOKUP(G635,'附件一之1-開班數'!$A$6:$B$65,2,0),IF(COUNT(E635:I635)=4,VLOOKUP(E635,'附件一之1-開班數'!$A$6:$B$65,2,0)&amp;"、"&amp;VLOOKUP(F635,'附件一之1-開班數'!$A$6:$B$65,2,0)&amp;"、"&amp;VLOOKUP(G635,'附件一之1-開班數'!$A$6:$B$65,2,0)&amp;"、"&amp;VLOOKUP(H635,'附件一之1-開班數'!$A$6:$B$65,2,0),IF(COUNT(E635:I635)=5,VLOOKUP(E635,'附件一之1-開班數'!$A$6:$B$65,2,0)&amp;"、"&amp;VLOOKUP(F635,'附件一之1-開班數'!$A$6:$B$65,2,0)&amp;"、"&amp;VLOOKUP(G635,'附件一之1-開班數'!$A$6:$B$65,2,0)&amp;"、"&amp;VLOOKUP(H635,'附件一之1-開班數'!$A$6:$B$65,2,0)&amp;"、"&amp;VLOOKUP(I635,'附件一之1-開班數'!$A$6:$B$65,2,0),IF(D635="","","學生無班級"))))))),"有班級不存在,或跳格輸入")</f>
        <v/>
      </c>
      <c r="K635" s="16"/>
      <c r="L635" s="16"/>
      <c r="M635" s="16"/>
      <c r="N635" s="16"/>
      <c r="O635" s="16"/>
      <c r="P635" s="16"/>
      <c r="Q635" s="16"/>
      <c r="R635" s="16"/>
      <c r="S635" s="145">
        <f t="shared" si="57"/>
        <v>1</v>
      </c>
      <c r="T635" s="145">
        <f t="shared" si="58"/>
        <v>1</v>
      </c>
      <c r="U635" s="10">
        <f t="shared" si="56"/>
        <v>1</v>
      </c>
      <c r="V635" s="10">
        <f t="shared" si="59"/>
        <v>1</v>
      </c>
      <c r="W635" s="10">
        <f t="shared" si="60"/>
        <v>3</v>
      </c>
    </row>
    <row r="636" spans="1:23">
      <c r="A636" s="149" t="str">
        <f t="shared" si="55"/>
        <v/>
      </c>
      <c r="B636" s="16"/>
      <c r="C636" s="16"/>
      <c r="D636" s="16"/>
      <c r="E636" s="16"/>
      <c r="F636" s="16"/>
      <c r="G636" s="16"/>
      <c r="H636" s="16"/>
      <c r="I636" s="16"/>
      <c r="J636" s="150" t="str">
        <f>IFERROR(IF(COUNTIF(E636:I636,E636)+COUNTIF(E636:I636,F636)+COUNTIF(E636:I636,G636)+COUNTIF(E636:I636,H636)+COUNTIF(E636:I636,I636)-COUNT(E636:I636)&lt;&gt;0,"學生班級重複",IF(COUNT(E636:I636)=1,VLOOKUP(E636,'附件一之1-開班數'!$A$6:$B$65,2,0),IF(COUNT(E636:I636)=2,VLOOKUP(E636,'附件一之1-開班數'!$A$6:$B$65,2,0)&amp;"、"&amp;VLOOKUP(F636,'附件一之1-開班數'!$A$6:$B$65,2,0),IF(COUNT(E636:I636)=3,VLOOKUP(E636,'附件一之1-開班數'!$A$6:$B$65,2,0)&amp;"、"&amp;VLOOKUP(F636,'附件一之1-開班數'!$A$6:$B$65,2,0)&amp;"、"&amp;VLOOKUP(G636,'附件一之1-開班數'!$A$6:$B$65,2,0),IF(COUNT(E636:I636)=4,VLOOKUP(E636,'附件一之1-開班數'!$A$6:$B$65,2,0)&amp;"、"&amp;VLOOKUP(F636,'附件一之1-開班數'!$A$6:$B$65,2,0)&amp;"、"&amp;VLOOKUP(G636,'附件一之1-開班數'!$A$6:$B$65,2,0)&amp;"、"&amp;VLOOKUP(H636,'附件一之1-開班數'!$A$6:$B$65,2,0),IF(COUNT(E636:I636)=5,VLOOKUP(E636,'附件一之1-開班數'!$A$6:$B$65,2,0)&amp;"、"&amp;VLOOKUP(F636,'附件一之1-開班數'!$A$6:$B$65,2,0)&amp;"、"&amp;VLOOKUP(G636,'附件一之1-開班數'!$A$6:$B$65,2,0)&amp;"、"&amp;VLOOKUP(H636,'附件一之1-開班數'!$A$6:$B$65,2,0)&amp;"、"&amp;VLOOKUP(I636,'附件一之1-開班數'!$A$6:$B$65,2,0),IF(D636="","","學生無班級"))))))),"有班級不存在,或跳格輸入")</f>
        <v/>
      </c>
      <c r="K636" s="16"/>
      <c r="L636" s="16"/>
      <c r="M636" s="16"/>
      <c r="N636" s="16"/>
      <c r="O636" s="16"/>
      <c r="P636" s="16"/>
      <c r="Q636" s="16"/>
      <c r="R636" s="16"/>
      <c r="S636" s="145">
        <f t="shared" si="57"/>
        <v>1</v>
      </c>
      <c r="T636" s="145">
        <f t="shared" si="58"/>
        <v>1</v>
      </c>
      <c r="U636" s="10">
        <f t="shared" si="56"/>
        <v>1</v>
      </c>
      <c r="V636" s="10">
        <f t="shared" si="59"/>
        <v>1</v>
      </c>
      <c r="W636" s="10">
        <f t="shared" si="60"/>
        <v>3</v>
      </c>
    </row>
    <row r="637" spans="1:23">
      <c r="A637" s="149" t="str">
        <f t="shared" si="55"/>
        <v/>
      </c>
      <c r="B637" s="16"/>
      <c r="C637" s="16"/>
      <c r="D637" s="16"/>
      <c r="E637" s="16"/>
      <c r="F637" s="16"/>
      <c r="G637" s="16"/>
      <c r="H637" s="16"/>
      <c r="I637" s="16"/>
      <c r="J637" s="150" t="str">
        <f>IFERROR(IF(COUNTIF(E637:I637,E637)+COUNTIF(E637:I637,F637)+COUNTIF(E637:I637,G637)+COUNTIF(E637:I637,H637)+COUNTIF(E637:I637,I637)-COUNT(E637:I637)&lt;&gt;0,"學生班級重複",IF(COUNT(E637:I637)=1,VLOOKUP(E637,'附件一之1-開班數'!$A$6:$B$65,2,0),IF(COUNT(E637:I637)=2,VLOOKUP(E637,'附件一之1-開班數'!$A$6:$B$65,2,0)&amp;"、"&amp;VLOOKUP(F637,'附件一之1-開班數'!$A$6:$B$65,2,0),IF(COUNT(E637:I637)=3,VLOOKUP(E637,'附件一之1-開班數'!$A$6:$B$65,2,0)&amp;"、"&amp;VLOOKUP(F637,'附件一之1-開班數'!$A$6:$B$65,2,0)&amp;"、"&amp;VLOOKUP(G637,'附件一之1-開班數'!$A$6:$B$65,2,0),IF(COUNT(E637:I637)=4,VLOOKUP(E637,'附件一之1-開班數'!$A$6:$B$65,2,0)&amp;"、"&amp;VLOOKUP(F637,'附件一之1-開班數'!$A$6:$B$65,2,0)&amp;"、"&amp;VLOOKUP(G637,'附件一之1-開班數'!$A$6:$B$65,2,0)&amp;"、"&amp;VLOOKUP(H637,'附件一之1-開班數'!$A$6:$B$65,2,0),IF(COUNT(E637:I637)=5,VLOOKUP(E637,'附件一之1-開班數'!$A$6:$B$65,2,0)&amp;"、"&amp;VLOOKUP(F637,'附件一之1-開班數'!$A$6:$B$65,2,0)&amp;"、"&amp;VLOOKUP(G637,'附件一之1-開班數'!$A$6:$B$65,2,0)&amp;"、"&amp;VLOOKUP(H637,'附件一之1-開班數'!$A$6:$B$65,2,0)&amp;"、"&amp;VLOOKUP(I637,'附件一之1-開班數'!$A$6:$B$65,2,0),IF(D637="","","學生無班級"))))))),"有班級不存在,或跳格輸入")</f>
        <v/>
      </c>
      <c r="K637" s="16"/>
      <c r="L637" s="16"/>
      <c r="M637" s="16"/>
      <c r="N637" s="16"/>
      <c r="O637" s="16"/>
      <c r="P637" s="16"/>
      <c r="Q637" s="16"/>
      <c r="R637" s="16"/>
      <c r="S637" s="145">
        <f t="shared" si="57"/>
        <v>1</v>
      </c>
      <c r="T637" s="145">
        <f t="shared" si="58"/>
        <v>1</v>
      </c>
      <c r="U637" s="10">
        <f t="shared" si="56"/>
        <v>1</v>
      </c>
      <c r="V637" s="10">
        <f t="shared" si="59"/>
        <v>1</v>
      </c>
      <c r="W637" s="10">
        <f t="shared" si="60"/>
        <v>3</v>
      </c>
    </row>
    <row r="638" spans="1:23">
      <c r="A638" s="149" t="str">
        <f t="shared" si="55"/>
        <v/>
      </c>
      <c r="B638" s="16"/>
      <c r="C638" s="16"/>
      <c r="D638" s="16"/>
      <c r="E638" s="16"/>
      <c r="F638" s="16"/>
      <c r="G638" s="16"/>
      <c r="H638" s="16"/>
      <c r="I638" s="16"/>
      <c r="J638" s="150" t="str">
        <f>IFERROR(IF(COUNTIF(E638:I638,E638)+COUNTIF(E638:I638,F638)+COUNTIF(E638:I638,G638)+COUNTIF(E638:I638,H638)+COUNTIF(E638:I638,I638)-COUNT(E638:I638)&lt;&gt;0,"學生班級重複",IF(COUNT(E638:I638)=1,VLOOKUP(E638,'附件一之1-開班數'!$A$6:$B$65,2,0),IF(COUNT(E638:I638)=2,VLOOKUP(E638,'附件一之1-開班數'!$A$6:$B$65,2,0)&amp;"、"&amp;VLOOKUP(F638,'附件一之1-開班數'!$A$6:$B$65,2,0),IF(COUNT(E638:I638)=3,VLOOKUP(E638,'附件一之1-開班數'!$A$6:$B$65,2,0)&amp;"、"&amp;VLOOKUP(F638,'附件一之1-開班數'!$A$6:$B$65,2,0)&amp;"、"&amp;VLOOKUP(G638,'附件一之1-開班數'!$A$6:$B$65,2,0),IF(COUNT(E638:I638)=4,VLOOKUP(E638,'附件一之1-開班數'!$A$6:$B$65,2,0)&amp;"、"&amp;VLOOKUP(F638,'附件一之1-開班數'!$A$6:$B$65,2,0)&amp;"、"&amp;VLOOKUP(G638,'附件一之1-開班數'!$A$6:$B$65,2,0)&amp;"、"&amp;VLOOKUP(H638,'附件一之1-開班數'!$A$6:$B$65,2,0),IF(COUNT(E638:I638)=5,VLOOKUP(E638,'附件一之1-開班數'!$A$6:$B$65,2,0)&amp;"、"&amp;VLOOKUP(F638,'附件一之1-開班數'!$A$6:$B$65,2,0)&amp;"、"&amp;VLOOKUP(G638,'附件一之1-開班數'!$A$6:$B$65,2,0)&amp;"、"&amp;VLOOKUP(H638,'附件一之1-開班數'!$A$6:$B$65,2,0)&amp;"、"&amp;VLOOKUP(I638,'附件一之1-開班數'!$A$6:$B$65,2,0),IF(D638="","","學生無班級"))))))),"有班級不存在,或跳格輸入")</f>
        <v/>
      </c>
      <c r="K638" s="16"/>
      <c r="L638" s="16"/>
      <c r="M638" s="16"/>
      <c r="N638" s="16"/>
      <c r="O638" s="16"/>
      <c r="P638" s="16"/>
      <c r="Q638" s="16"/>
      <c r="R638" s="16"/>
      <c r="S638" s="145">
        <f t="shared" si="57"/>
        <v>1</v>
      </c>
      <c r="T638" s="145">
        <f t="shared" si="58"/>
        <v>1</v>
      </c>
      <c r="U638" s="10">
        <f t="shared" si="56"/>
        <v>1</v>
      </c>
      <c r="V638" s="10">
        <f t="shared" si="59"/>
        <v>1</v>
      </c>
      <c r="W638" s="10">
        <f t="shared" si="60"/>
        <v>3</v>
      </c>
    </row>
    <row r="639" spans="1:23">
      <c r="A639" s="149" t="str">
        <f t="shared" si="55"/>
        <v/>
      </c>
      <c r="B639" s="16"/>
      <c r="C639" s="16"/>
      <c r="D639" s="16"/>
      <c r="E639" s="16"/>
      <c r="F639" s="16"/>
      <c r="G639" s="16"/>
      <c r="H639" s="16"/>
      <c r="I639" s="16"/>
      <c r="J639" s="150" t="str">
        <f>IFERROR(IF(COUNTIF(E639:I639,E639)+COUNTIF(E639:I639,F639)+COUNTIF(E639:I639,G639)+COUNTIF(E639:I639,H639)+COUNTIF(E639:I639,I639)-COUNT(E639:I639)&lt;&gt;0,"學生班級重複",IF(COUNT(E639:I639)=1,VLOOKUP(E639,'附件一之1-開班數'!$A$6:$B$65,2,0),IF(COUNT(E639:I639)=2,VLOOKUP(E639,'附件一之1-開班數'!$A$6:$B$65,2,0)&amp;"、"&amp;VLOOKUP(F639,'附件一之1-開班數'!$A$6:$B$65,2,0),IF(COUNT(E639:I639)=3,VLOOKUP(E639,'附件一之1-開班數'!$A$6:$B$65,2,0)&amp;"、"&amp;VLOOKUP(F639,'附件一之1-開班數'!$A$6:$B$65,2,0)&amp;"、"&amp;VLOOKUP(G639,'附件一之1-開班數'!$A$6:$B$65,2,0),IF(COUNT(E639:I639)=4,VLOOKUP(E639,'附件一之1-開班數'!$A$6:$B$65,2,0)&amp;"、"&amp;VLOOKUP(F639,'附件一之1-開班數'!$A$6:$B$65,2,0)&amp;"、"&amp;VLOOKUP(G639,'附件一之1-開班數'!$A$6:$B$65,2,0)&amp;"、"&amp;VLOOKUP(H639,'附件一之1-開班數'!$A$6:$B$65,2,0),IF(COUNT(E639:I639)=5,VLOOKUP(E639,'附件一之1-開班數'!$A$6:$B$65,2,0)&amp;"、"&amp;VLOOKUP(F639,'附件一之1-開班數'!$A$6:$B$65,2,0)&amp;"、"&amp;VLOOKUP(G639,'附件一之1-開班數'!$A$6:$B$65,2,0)&amp;"、"&amp;VLOOKUP(H639,'附件一之1-開班數'!$A$6:$B$65,2,0)&amp;"、"&amp;VLOOKUP(I639,'附件一之1-開班數'!$A$6:$B$65,2,0),IF(D639="","","學生無班級"))))))),"有班級不存在,或跳格輸入")</f>
        <v/>
      </c>
      <c r="K639" s="16"/>
      <c r="L639" s="16"/>
      <c r="M639" s="16"/>
      <c r="N639" s="16"/>
      <c r="O639" s="16"/>
      <c r="P639" s="16"/>
      <c r="Q639" s="16"/>
      <c r="R639" s="16"/>
      <c r="S639" s="145">
        <f t="shared" si="57"/>
        <v>1</v>
      </c>
      <c r="T639" s="145">
        <f t="shared" si="58"/>
        <v>1</v>
      </c>
      <c r="U639" s="10">
        <f t="shared" si="56"/>
        <v>1</v>
      </c>
      <c r="V639" s="10">
        <f t="shared" si="59"/>
        <v>1</v>
      </c>
      <c r="W639" s="10">
        <f t="shared" si="60"/>
        <v>3</v>
      </c>
    </row>
    <row r="640" spans="1:23">
      <c r="A640" s="149" t="str">
        <f t="shared" si="55"/>
        <v/>
      </c>
      <c r="B640" s="16"/>
      <c r="C640" s="16"/>
      <c r="D640" s="16"/>
      <c r="E640" s="16"/>
      <c r="F640" s="16"/>
      <c r="G640" s="16"/>
      <c r="H640" s="16"/>
      <c r="I640" s="16"/>
      <c r="J640" s="150" t="str">
        <f>IFERROR(IF(COUNTIF(E640:I640,E640)+COUNTIF(E640:I640,F640)+COUNTIF(E640:I640,G640)+COUNTIF(E640:I640,H640)+COUNTIF(E640:I640,I640)-COUNT(E640:I640)&lt;&gt;0,"學生班級重複",IF(COUNT(E640:I640)=1,VLOOKUP(E640,'附件一之1-開班數'!$A$6:$B$65,2,0),IF(COUNT(E640:I640)=2,VLOOKUP(E640,'附件一之1-開班數'!$A$6:$B$65,2,0)&amp;"、"&amp;VLOOKUP(F640,'附件一之1-開班數'!$A$6:$B$65,2,0),IF(COUNT(E640:I640)=3,VLOOKUP(E640,'附件一之1-開班數'!$A$6:$B$65,2,0)&amp;"、"&amp;VLOOKUP(F640,'附件一之1-開班數'!$A$6:$B$65,2,0)&amp;"、"&amp;VLOOKUP(G640,'附件一之1-開班數'!$A$6:$B$65,2,0),IF(COUNT(E640:I640)=4,VLOOKUP(E640,'附件一之1-開班數'!$A$6:$B$65,2,0)&amp;"、"&amp;VLOOKUP(F640,'附件一之1-開班數'!$A$6:$B$65,2,0)&amp;"、"&amp;VLOOKUP(G640,'附件一之1-開班數'!$A$6:$B$65,2,0)&amp;"、"&amp;VLOOKUP(H640,'附件一之1-開班數'!$A$6:$B$65,2,0),IF(COUNT(E640:I640)=5,VLOOKUP(E640,'附件一之1-開班數'!$A$6:$B$65,2,0)&amp;"、"&amp;VLOOKUP(F640,'附件一之1-開班數'!$A$6:$B$65,2,0)&amp;"、"&amp;VLOOKUP(G640,'附件一之1-開班數'!$A$6:$B$65,2,0)&amp;"、"&amp;VLOOKUP(H640,'附件一之1-開班數'!$A$6:$B$65,2,0)&amp;"、"&amp;VLOOKUP(I640,'附件一之1-開班數'!$A$6:$B$65,2,0),IF(D640="","","學生無班級"))))))),"有班級不存在,或跳格輸入")</f>
        <v/>
      </c>
      <c r="K640" s="16"/>
      <c r="L640" s="16"/>
      <c r="M640" s="16"/>
      <c r="N640" s="16"/>
      <c r="O640" s="16"/>
      <c r="P640" s="16"/>
      <c r="Q640" s="16"/>
      <c r="R640" s="16"/>
      <c r="S640" s="145">
        <f t="shared" si="57"/>
        <v>1</v>
      </c>
      <c r="T640" s="145">
        <f t="shared" si="58"/>
        <v>1</v>
      </c>
      <c r="U640" s="10">
        <f t="shared" si="56"/>
        <v>1</v>
      </c>
      <c r="V640" s="10">
        <f t="shared" si="59"/>
        <v>1</v>
      </c>
      <c r="W640" s="10">
        <f t="shared" si="60"/>
        <v>3</v>
      </c>
    </row>
    <row r="641" spans="1:23">
      <c r="A641" s="149" t="str">
        <f t="shared" si="55"/>
        <v/>
      </c>
      <c r="B641" s="16"/>
      <c r="C641" s="16"/>
      <c r="D641" s="16"/>
      <c r="E641" s="16"/>
      <c r="F641" s="16"/>
      <c r="G641" s="16"/>
      <c r="H641" s="16"/>
      <c r="I641" s="16"/>
      <c r="J641" s="150" t="str">
        <f>IFERROR(IF(COUNTIF(E641:I641,E641)+COUNTIF(E641:I641,F641)+COUNTIF(E641:I641,G641)+COUNTIF(E641:I641,H641)+COUNTIF(E641:I641,I641)-COUNT(E641:I641)&lt;&gt;0,"學生班級重複",IF(COUNT(E641:I641)=1,VLOOKUP(E641,'附件一之1-開班數'!$A$6:$B$65,2,0),IF(COUNT(E641:I641)=2,VLOOKUP(E641,'附件一之1-開班數'!$A$6:$B$65,2,0)&amp;"、"&amp;VLOOKUP(F641,'附件一之1-開班數'!$A$6:$B$65,2,0),IF(COUNT(E641:I641)=3,VLOOKUP(E641,'附件一之1-開班數'!$A$6:$B$65,2,0)&amp;"、"&amp;VLOOKUP(F641,'附件一之1-開班數'!$A$6:$B$65,2,0)&amp;"、"&amp;VLOOKUP(G641,'附件一之1-開班數'!$A$6:$B$65,2,0),IF(COUNT(E641:I641)=4,VLOOKUP(E641,'附件一之1-開班數'!$A$6:$B$65,2,0)&amp;"、"&amp;VLOOKUP(F641,'附件一之1-開班數'!$A$6:$B$65,2,0)&amp;"、"&amp;VLOOKUP(G641,'附件一之1-開班數'!$A$6:$B$65,2,0)&amp;"、"&amp;VLOOKUP(H641,'附件一之1-開班數'!$A$6:$B$65,2,0),IF(COUNT(E641:I641)=5,VLOOKUP(E641,'附件一之1-開班數'!$A$6:$B$65,2,0)&amp;"、"&amp;VLOOKUP(F641,'附件一之1-開班數'!$A$6:$B$65,2,0)&amp;"、"&amp;VLOOKUP(G641,'附件一之1-開班數'!$A$6:$B$65,2,0)&amp;"、"&amp;VLOOKUP(H641,'附件一之1-開班數'!$A$6:$B$65,2,0)&amp;"、"&amp;VLOOKUP(I641,'附件一之1-開班數'!$A$6:$B$65,2,0),IF(D641="","","學生無班級"))))))),"有班級不存在,或跳格輸入")</f>
        <v/>
      </c>
      <c r="K641" s="16"/>
      <c r="L641" s="16"/>
      <c r="M641" s="16"/>
      <c r="N641" s="16"/>
      <c r="O641" s="16"/>
      <c r="P641" s="16"/>
      <c r="Q641" s="16"/>
      <c r="R641" s="16"/>
      <c r="S641" s="145">
        <f t="shared" si="57"/>
        <v>1</v>
      </c>
      <c r="T641" s="145">
        <f t="shared" si="58"/>
        <v>1</v>
      </c>
      <c r="U641" s="10">
        <f t="shared" si="56"/>
        <v>1</v>
      </c>
      <c r="V641" s="10">
        <f t="shared" si="59"/>
        <v>1</v>
      </c>
      <c r="W641" s="10">
        <f t="shared" si="60"/>
        <v>3</v>
      </c>
    </row>
    <row r="642" spans="1:23">
      <c r="A642" s="149" t="str">
        <f t="shared" si="55"/>
        <v/>
      </c>
      <c r="B642" s="16"/>
      <c r="C642" s="16"/>
      <c r="D642" s="16"/>
      <c r="E642" s="16"/>
      <c r="F642" s="16"/>
      <c r="G642" s="16"/>
      <c r="H642" s="16"/>
      <c r="I642" s="16"/>
      <c r="J642" s="150" t="str">
        <f>IFERROR(IF(COUNTIF(E642:I642,E642)+COUNTIF(E642:I642,F642)+COUNTIF(E642:I642,G642)+COUNTIF(E642:I642,H642)+COUNTIF(E642:I642,I642)-COUNT(E642:I642)&lt;&gt;0,"學生班級重複",IF(COUNT(E642:I642)=1,VLOOKUP(E642,'附件一之1-開班數'!$A$6:$B$65,2,0),IF(COUNT(E642:I642)=2,VLOOKUP(E642,'附件一之1-開班數'!$A$6:$B$65,2,0)&amp;"、"&amp;VLOOKUP(F642,'附件一之1-開班數'!$A$6:$B$65,2,0),IF(COUNT(E642:I642)=3,VLOOKUP(E642,'附件一之1-開班數'!$A$6:$B$65,2,0)&amp;"、"&amp;VLOOKUP(F642,'附件一之1-開班數'!$A$6:$B$65,2,0)&amp;"、"&amp;VLOOKUP(G642,'附件一之1-開班數'!$A$6:$B$65,2,0),IF(COUNT(E642:I642)=4,VLOOKUP(E642,'附件一之1-開班數'!$A$6:$B$65,2,0)&amp;"、"&amp;VLOOKUP(F642,'附件一之1-開班數'!$A$6:$B$65,2,0)&amp;"、"&amp;VLOOKUP(G642,'附件一之1-開班數'!$A$6:$B$65,2,0)&amp;"、"&amp;VLOOKUP(H642,'附件一之1-開班數'!$A$6:$B$65,2,0),IF(COUNT(E642:I642)=5,VLOOKUP(E642,'附件一之1-開班數'!$A$6:$B$65,2,0)&amp;"、"&amp;VLOOKUP(F642,'附件一之1-開班數'!$A$6:$B$65,2,0)&amp;"、"&amp;VLOOKUP(G642,'附件一之1-開班數'!$A$6:$B$65,2,0)&amp;"、"&amp;VLOOKUP(H642,'附件一之1-開班數'!$A$6:$B$65,2,0)&amp;"、"&amp;VLOOKUP(I642,'附件一之1-開班數'!$A$6:$B$65,2,0),IF(D642="","","學生無班級"))))))),"有班級不存在,或跳格輸入")</f>
        <v/>
      </c>
      <c r="K642" s="16"/>
      <c r="L642" s="16"/>
      <c r="M642" s="16"/>
      <c r="N642" s="16"/>
      <c r="O642" s="16"/>
      <c r="P642" s="16"/>
      <c r="Q642" s="16"/>
      <c r="R642" s="16"/>
      <c r="S642" s="145">
        <f t="shared" si="57"/>
        <v>1</v>
      </c>
      <c r="T642" s="145">
        <f t="shared" si="58"/>
        <v>1</v>
      </c>
      <c r="U642" s="10">
        <f t="shared" si="56"/>
        <v>1</v>
      </c>
      <c r="V642" s="10">
        <f t="shared" si="59"/>
        <v>1</v>
      </c>
      <c r="W642" s="10">
        <f t="shared" si="60"/>
        <v>3</v>
      </c>
    </row>
    <row r="643" spans="1:23">
      <c r="A643" s="149" t="str">
        <f t="shared" si="55"/>
        <v/>
      </c>
      <c r="B643" s="16"/>
      <c r="C643" s="16"/>
      <c r="D643" s="16"/>
      <c r="E643" s="16"/>
      <c r="F643" s="16"/>
      <c r="G643" s="16"/>
      <c r="H643" s="16"/>
      <c r="I643" s="16"/>
      <c r="J643" s="150" t="str">
        <f>IFERROR(IF(COUNTIF(E643:I643,E643)+COUNTIF(E643:I643,F643)+COUNTIF(E643:I643,G643)+COUNTIF(E643:I643,H643)+COUNTIF(E643:I643,I643)-COUNT(E643:I643)&lt;&gt;0,"學生班級重複",IF(COUNT(E643:I643)=1,VLOOKUP(E643,'附件一之1-開班數'!$A$6:$B$65,2,0),IF(COUNT(E643:I643)=2,VLOOKUP(E643,'附件一之1-開班數'!$A$6:$B$65,2,0)&amp;"、"&amp;VLOOKUP(F643,'附件一之1-開班數'!$A$6:$B$65,2,0),IF(COUNT(E643:I643)=3,VLOOKUP(E643,'附件一之1-開班數'!$A$6:$B$65,2,0)&amp;"、"&amp;VLOOKUP(F643,'附件一之1-開班數'!$A$6:$B$65,2,0)&amp;"、"&amp;VLOOKUP(G643,'附件一之1-開班數'!$A$6:$B$65,2,0),IF(COUNT(E643:I643)=4,VLOOKUP(E643,'附件一之1-開班數'!$A$6:$B$65,2,0)&amp;"、"&amp;VLOOKUP(F643,'附件一之1-開班數'!$A$6:$B$65,2,0)&amp;"、"&amp;VLOOKUP(G643,'附件一之1-開班數'!$A$6:$B$65,2,0)&amp;"、"&amp;VLOOKUP(H643,'附件一之1-開班數'!$A$6:$B$65,2,0),IF(COUNT(E643:I643)=5,VLOOKUP(E643,'附件一之1-開班數'!$A$6:$B$65,2,0)&amp;"、"&amp;VLOOKUP(F643,'附件一之1-開班數'!$A$6:$B$65,2,0)&amp;"、"&amp;VLOOKUP(G643,'附件一之1-開班數'!$A$6:$B$65,2,0)&amp;"、"&amp;VLOOKUP(H643,'附件一之1-開班數'!$A$6:$B$65,2,0)&amp;"、"&amp;VLOOKUP(I643,'附件一之1-開班數'!$A$6:$B$65,2,0),IF(D643="","","學生無班級"))))))),"有班級不存在,或跳格輸入")</f>
        <v/>
      </c>
      <c r="K643" s="16"/>
      <c r="L643" s="16"/>
      <c r="M643" s="16"/>
      <c r="N643" s="16"/>
      <c r="O643" s="16"/>
      <c r="P643" s="16"/>
      <c r="Q643" s="16"/>
      <c r="R643" s="16"/>
      <c r="S643" s="145">
        <f t="shared" si="57"/>
        <v>1</v>
      </c>
      <c r="T643" s="145">
        <f t="shared" si="58"/>
        <v>1</v>
      </c>
      <c r="U643" s="10">
        <f t="shared" si="56"/>
        <v>1</v>
      </c>
      <c r="V643" s="10">
        <f t="shared" si="59"/>
        <v>1</v>
      </c>
      <c r="W643" s="10">
        <f t="shared" si="60"/>
        <v>3</v>
      </c>
    </row>
    <row r="644" spans="1:23">
      <c r="A644" s="149" t="str">
        <f t="shared" si="55"/>
        <v/>
      </c>
      <c r="B644" s="16"/>
      <c r="C644" s="16"/>
      <c r="D644" s="16"/>
      <c r="E644" s="16"/>
      <c r="F644" s="16"/>
      <c r="G644" s="16"/>
      <c r="H644" s="16"/>
      <c r="I644" s="16"/>
      <c r="J644" s="150" t="str">
        <f>IFERROR(IF(COUNTIF(E644:I644,E644)+COUNTIF(E644:I644,F644)+COUNTIF(E644:I644,G644)+COUNTIF(E644:I644,H644)+COUNTIF(E644:I644,I644)-COUNT(E644:I644)&lt;&gt;0,"學生班級重複",IF(COUNT(E644:I644)=1,VLOOKUP(E644,'附件一之1-開班數'!$A$6:$B$65,2,0),IF(COUNT(E644:I644)=2,VLOOKUP(E644,'附件一之1-開班數'!$A$6:$B$65,2,0)&amp;"、"&amp;VLOOKUP(F644,'附件一之1-開班數'!$A$6:$B$65,2,0),IF(COUNT(E644:I644)=3,VLOOKUP(E644,'附件一之1-開班數'!$A$6:$B$65,2,0)&amp;"、"&amp;VLOOKUP(F644,'附件一之1-開班數'!$A$6:$B$65,2,0)&amp;"、"&amp;VLOOKUP(G644,'附件一之1-開班數'!$A$6:$B$65,2,0),IF(COUNT(E644:I644)=4,VLOOKUP(E644,'附件一之1-開班數'!$A$6:$B$65,2,0)&amp;"、"&amp;VLOOKUP(F644,'附件一之1-開班數'!$A$6:$B$65,2,0)&amp;"、"&amp;VLOOKUP(G644,'附件一之1-開班數'!$A$6:$B$65,2,0)&amp;"、"&amp;VLOOKUP(H644,'附件一之1-開班數'!$A$6:$B$65,2,0),IF(COUNT(E644:I644)=5,VLOOKUP(E644,'附件一之1-開班數'!$A$6:$B$65,2,0)&amp;"、"&amp;VLOOKUP(F644,'附件一之1-開班數'!$A$6:$B$65,2,0)&amp;"、"&amp;VLOOKUP(G644,'附件一之1-開班數'!$A$6:$B$65,2,0)&amp;"、"&amp;VLOOKUP(H644,'附件一之1-開班數'!$A$6:$B$65,2,0)&amp;"、"&amp;VLOOKUP(I644,'附件一之1-開班數'!$A$6:$B$65,2,0),IF(D644="","","學生無班級"))))))),"有班級不存在,或跳格輸入")</f>
        <v/>
      </c>
      <c r="K644" s="16"/>
      <c r="L644" s="16"/>
      <c r="M644" s="16"/>
      <c r="N644" s="16"/>
      <c r="O644" s="16"/>
      <c r="P644" s="16"/>
      <c r="Q644" s="16"/>
      <c r="R644" s="16"/>
      <c r="S644" s="145">
        <f t="shared" si="57"/>
        <v>1</v>
      </c>
      <c r="T644" s="145">
        <f t="shared" si="58"/>
        <v>1</v>
      </c>
      <c r="U644" s="10">
        <f t="shared" si="56"/>
        <v>1</v>
      </c>
      <c r="V644" s="10">
        <f t="shared" si="59"/>
        <v>1</v>
      </c>
      <c r="W644" s="10">
        <f t="shared" si="60"/>
        <v>3</v>
      </c>
    </row>
    <row r="645" spans="1:23">
      <c r="A645" s="149" t="str">
        <f t="shared" si="55"/>
        <v/>
      </c>
      <c r="B645" s="16"/>
      <c r="C645" s="16"/>
      <c r="D645" s="16"/>
      <c r="E645" s="16"/>
      <c r="F645" s="16"/>
      <c r="G645" s="16"/>
      <c r="H645" s="16"/>
      <c r="I645" s="16"/>
      <c r="J645" s="150" t="str">
        <f>IFERROR(IF(COUNTIF(E645:I645,E645)+COUNTIF(E645:I645,F645)+COUNTIF(E645:I645,G645)+COUNTIF(E645:I645,H645)+COUNTIF(E645:I645,I645)-COUNT(E645:I645)&lt;&gt;0,"學生班級重複",IF(COUNT(E645:I645)=1,VLOOKUP(E645,'附件一之1-開班數'!$A$6:$B$65,2,0),IF(COUNT(E645:I645)=2,VLOOKUP(E645,'附件一之1-開班數'!$A$6:$B$65,2,0)&amp;"、"&amp;VLOOKUP(F645,'附件一之1-開班數'!$A$6:$B$65,2,0),IF(COUNT(E645:I645)=3,VLOOKUP(E645,'附件一之1-開班數'!$A$6:$B$65,2,0)&amp;"、"&amp;VLOOKUP(F645,'附件一之1-開班數'!$A$6:$B$65,2,0)&amp;"、"&amp;VLOOKUP(G645,'附件一之1-開班數'!$A$6:$B$65,2,0),IF(COUNT(E645:I645)=4,VLOOKUP(E645,'附件一之1-開班數'!$A$6:$B$65,2,0)&amp;"、"&amp;VLOOKUP(F645,'附件一之1-開班數'!$A$6:$B$65,2,0)&amp;"、"&amp;VLOOKUP(G645,'附件一之1-開班數'!$A$6:$B$65,2,0)&amp;"、"&amp;VLOOKUP(H645,'附件一之1-開班數'!$A$6:$B$65,2,0),IF(COUNT(E645:I645)=5,VLOOKUP(E645,'附件一之1-開班數'!$A$6:$B$65,2,0)&amp;"、"&amp;VLOOKUP(F645,'附件一之1-開班數'!$A$6:$B$65,2,0)&amp;"、"&amp;VLOOKUP(G645,'附件一之1-開班數'!$A$6:$B$65,2,0)&amp;"、"&amp;VLOOKUP(H645,'附件一之1-開班數'!$A$6:$B$65,2,0)&amp;"、"&amp;VLOOKUP(I645,'附件一之1-開班數'!$A$6:$B$65,2,0),IF(D645="","","學生無班級"))))))),"有班級不存在,或跳格輸入")</f>
        <v/>
      </c>
      <c r="K645" s="16"/>
      <c r="L645" s="16"/>
      <c r="M645" s="16"/>
      <c r="N645" s="16"/>
      <c r="O645" s="16"/>
      <c r="P645" s="16"/>
      <c r="Q645" s="16"/>
      <c r="R645" s="16"/>
      <c r="S645" s="145">
        <f t="shared" si="57"/>
        <v>1</v>
      </c>
      <c r="T645" s="145">
        <f t="shared" si="58"/>
        <v>1</v>
      </c>
      <c r="U645" s="10">
        <f t="shared" si="56"/>
        <v>1</v>
      </c>
      <c r="V645" s="10">
        <f t="shared" si="59"/>
        <v>1</v>
      </c>
      <c r="W645" s="10">
        <f t="shared" si="60"/>
        <v>3</v>
      </c>
    </row>
    <row r="646" spans="1:23">
      <c r="A646" s="149" t="str">
        <f t="shared" ref="A646:A709" si="61">IF(D646&lt;&gt;"",ROW()-5,"")</f>
        <v/>
      </c>
      <c r="B646" s="16"/>
      <c r="C646" s="16"/>
      <c r="D646" s="16"/>
      <c r="E646" s="16"/>
      <c r="F646" s="16"/>
      <c r="G646" s="16"/>
      <c r="H646" s="16"/>
      <c r="I646" s="16"/>
      <c r="J646" s="150" t="str">
        <f>IFERROR(IF(COUNTIF(E646:I646,E646)+COUNTIF(E646:I646,F646)+COUNTIF(E646:I646,G646)+COUNTIF(E646:I646,H646)+COUNTIF(E646:I646,I646)-COUNT(E646:I646)&lt;&gt;0,"學生班級重複",IF(COUNT(E646:I646)=1,VLOOKUP(E646,'附件一之1-開班數'!$A$6:$B$65,2,0),IF(COUNT(E646:I646)=2,VLOOKUP(E646,'附件一之1-開班數'!$A$6:$B$65,2,0)&amp;"、"&amp;VLOOKUP(F646,'附件一之1-開班數'!$A$6:$B$65,2,0),IF(COUNT(E646:I646)=3,VLOOKUP(E646,'附件一之1-開班數'!$A$6:$B$65,2,0)&amp;"、"&amp;VLOOKUP(F646,'附件一之1-開班數'!$A$6:$B$65,2,0)&amp;"、"&amp;VLOOKUP(G646,'附件一之1-開班數'!$A$6:$B$65,2,0),IF(COUNT(E646:I646)=4,VLOOKUP(E646,'附件一之1-開班數'!$A$6:$B$65,2,0)&amp;"、"&amp;VLOOKUP(F646,'附件一之1-開班數'!$A$6:$B$65,2,0)&amp;"、"&amp;VLOOKUP(G646,'附件一之1-開班數'!$A$6:$B$65,2,0)&amp;"、"&amp;VLOOKUP(H646,'附件一之1-開班數'!$A$6:$B$65,2,0),IF(COUNT(E646:I646)=5,VLOOKUP(E646,'附件一之1-開班數'!$A$6:$B$65,2,0)&amp;"、"&amp;VLOOKUP(F646,'附件一之1-開班數'!$A$6:$B$65,2,0)&amp;"、"&amp;VLOOKUP(G646,'附件一之1-開班數'!$A$6:$B$65,2,0)&amp;"、"&amp;VLOOKUP(H646,'附件一之1-開班數'!$A$6:$B$65,2,0)&amp;"、"&amp;VLOOKUP(I646,'附件一之1-開班數'!$A$6:$B$65,2,0),IF(D646="","","學生無班級"))))))),"有班級不存在,或跳格輸入")</f>
        <v/>
      </c>
      <c r="K646" s="16"/>
      <c r="L646" s="16"/>
      <c r="M646" s="16"/>
      <c r="N646" s="16"/>
      <c r="O646" s="16"/>
      <c r="P646" s="16"/>
      <c r="Q646" s="16"/>
      <c r="R646" s="16"/>
      <c r="S646" s="145">
        <f t="shared" si="57"/>
        <v>1</v>
      </c>
      <c r="T646" s="145">
        <f t="shared" si="58"/>
        <v>1</v>
      </c>
      <c r="U646" s="10">
        <f t="shared" ref="U646:U709" si="62">IF(COUNTA(B646:D646)=0,1,IF(AND(D646="",COUNTA(B646:C646)&lt;&gt;0),2,IF(COUNTA(B646:C646)&gt;1,3,4)))</f>
        <v>1</v>
      </c>
      <c r="V646" s="10">
        <f t="shared" si="59"/>
        <v>1</v>
      </c>
      <c r="W646" s="10">
        <f t="shared" si="60"/>
        <v>3</v>
      </c>
    </row>
    <row r="647" spans="1:23">
      <c r="A647" s="149" t="str">
        <f t="shared" si="61"/>
        <v/>
      </c>
      <c r="B647" s="16"/>
      <c r="C647" s="16"/>
      <c r="D647" s="16"/>
      <c r="E647" s="16"/>
      <c r="F647" s="16"/>
      <c r="G647" s="16"/>
      <c r="H647" s="16"/>
      <c r="I647" s="16"/>
      <c r="J647" s="150" t="str">
        <f>IFERROR(IF(COUNTIF(E647:I647,E647)+COUNTIF(E647:I647,F647)+COUNTIF(E647:I647,G647)+COUNTIF(E647:I647,H647)+COUNTIF(E647:I647,I647)-COUNT(E647:I647)&lt;&gt;0,"學生班級重複",IF(COUNT(E647:I647)=1,VLOOKUP(E647,'附件一之1-開班數'!$A$6:$B$65,2,0),IF(COUNT(E647:I647)=2,VLOOKUP(E647,'附件一之1-開班數'!$A$6:$B$65,2,0)&amp;"、"&amp;VLOOKUP(F647,'附件一之1-開班數'!$A$6:$B$65,2,0),IF(COUNT(E647:I647)=3,VLOOKUP(E647,'附件一之1-開班數'!$A$6:$B$65,2,0)&amp;"、"&amp;VLOOKUP(F647,'附件一之1-開班數'!$A$6:$B$65,2,0)&amp;"、"&amp;VLOOKUP(G647,'附件一之1-開班數'!$A$6:$B$65,2,0),IF(COUNT(E647:I647)=4,VLOOKUP(E647,'附件一之1-開班數'!$A$6:$B$65,2,0)&amp;"、"&amp;VLOOKUP(F647,'附件一之1-開班數'!$A$6:$B$65,2,0)&amp;"、"&amp;VLOOKUP(G647,'附件一之1-開班數'!$A$6:$B$65,2,0)&amp;"、"&amp;VLOOKUP(H647,'附件一之1-開班數'!$A$6:$B$65,2,0),IF(COUNT(E647:I647)=5,VLOOKUP(E647,'附件一之1-開班數'!$A$6:$B$65,2,0)&amp;"、"&amp;VLOOKUP(F647,'附件一之1-開班數'!$A$6:$B$65,2,0)&amp;"、"&amp;VLOOKUP(G647,'附件一之1-開班數'!$A$6:$B$65,2,0)&amp;"、"&amp;VLOOKUP(H647,'附件一之1-開班數'!$A$6:$B$65,2,0)&amp;"、"&amp;VLOOKUP(I647,'附件一之1-開班數'!$A$6:$B$65,2,0),IF(D647="","","學生無班級"))))))),"有班級不存在,或跳格輸入")</f>
        <v/>
      </c>
      <c r="K647" s="16"/>
      <c r="L647" s="16"/>
      <c r="M647" s="16"/>
      <c r="N647" s="16"/>
      <c r="O647" s="16"/>
      <c r="P647" s="16"/>
      <c r="Q647" s="16"/>
      <c r="R647" s="16"/>
      <c r="S647" s="145">
        <f t="shared" ref="S647:S710" si="63">IF(COUNTA(D647,K647:L647)=0,1,IF(AND(D647="",SUM(K647:L647)&lt;&gt;0),2,IF(SUM(K647:L647)&lt;&gt;1,3,4)))</f>
        <v>1</v>
      </c>
      <c r="T647" s="145">
        <f t="shared" ref="T647:T710" si="64">IF(COUNTA(D647,M647:Q647)=0,1,IF(AND(D647="",SUM(M647:Q647)&lt;&gt;0),2,IF(SUM(M647:Q647)&lt;&gt;1,3,4)))</f>
        <v>1</v>
      </c>
      <c r="U647" s="10">
        <f t="shared" si="62"/>
        <v>1</v>
      </c>
      <c r="V647" s="10">
        <f t="shared" ref="V647:V710" si="65">IF(COUNTA(D647:I647)=0,1,IF(AND(D647="",COUNTA(E647:I647)&lt;&gt;0),2,3))</f>
        <v>1</v>
      </c>
      <c r="W647" s="10">
        <f t="shared" ref="W647:W710" si="66">IF(AND(D647="",COUNTA(R647)&lt;&gt;0),2,3)</f>
        <v>3</v>
      </c>
    </row>
    <row r="648" spans="1:23">
      <c r="A648" s="149" t="str">
        <f t="shared" si="61"/>
        <v/>
      </c>
      <c r="B648" s="16"/>
      <c r="C648" s="16"/>
      <c r="D648" s="16"/>
      <c r="E648" s="16"/>
      <c r="F648" s="16"/>
      <c r="G648" s="16"/>
      <c r="H648" s="16"/>
      <c r="I648" s="16"/>
      <c r="J648" s="150" t="str">
        <f>IFERROR(IF(COUNTIF(E648:I648,E648)+COUNTIF(E648:I648,F648)+COUNTIF(E648:I648,G648)+COUNTIF(E648:I648,H648)+COUNTIF(E648:I648,I648)-COUNT(E648:I648)&lt;&gt;0,"學生班級重複",IF(COUNT(E648:I648)=1,VLOOKUP(E648,'附件一之1-開班數'!$A$6:$B$65,2,0),IF(COUNT(E648:I648)=2,VLOOKUP(E648,'附件一之1-開班數'!$A$6:$B$65,2,0)&amp;"、"&amp;VLOOKUP(F648,'附件一之1-開班數'!$A$6:$B$65,2,0),IF(COUNT(E648:I648)=3,VLOOKUP(E648,'附件一之1-開班數'!$A$6:$B$65,2,0)&amp;"、"&amp;VLOOKUP(F648,'附件一之1-開班數'!$A$6:$B$65,2,0)&amp;"、"&amp;VLOOKUP(G648,'附件一之1-開班數'!$A$6:$B$65,2,0),IF(COUNT(E648:I648)=4,VLOOKUP(E648,'附件一之1-開班數'!$A$6:$B$65,2,0)&amp;"、"&amp;VLOOKUP(F648,'附件一之1-開班數'!$A$6:$B$65,2,0)&amp;"、"&amp;VLOOKUP(G648,'附件一之1-開班數'!$A$6:$B$65,2,0)&amp;"、"&amp;VLOOKUP(H648,'附件一之1-開班數'!$A$6:$B$65,2,0),IF(COUNT(E648:I648)=5,VLOOKUP(E648,'附件一之1-開班數'!$A$6:$B$65,2,0)&amp;"、"&amp;VLOOKUP(F648,'附件一之1-開班數'!$A$6:$B$65,2,0)&amp;"、"&amp;VLOOKUP(G648,'附件一之1-開班數'!$A$6:$B$65,2,0)&amp;"、"&amp;VLOOKUP(H648,'附件一之1-開班數'!$A$6:$B$65,2,0)&amp;"、"&amp;VLOOKUP(I648,'附件一之1-開班數'!$A$6:$B$65,2,0),IF(D648="","","學生無班級"))))))),"有班級不存在,或跳格輸入")</f>
        <v/>
      </c>
      <c r="K648" s="16"/>
      <c r="L648" s="16"/>
      <c r="M648" s="16"/>
      <c r="N648" s="16"/>
      <c r="O648" s="16"/>
      <c r="P648" s="16"/>
      <c r="Q648" s="16"/>
      <c r="R648" s="16"/>
      <c r="S648" s="145">
        <f t="shared" si="63"/>
        <v>1</v>
      </c>
      <c r="T648" s="145">
        <f t="shared" si="64"/>
        <v>1</v>
      </c>
      <c r="U648" s="10">
        <f t="shared" si="62"/>
        <v>1</v>
      </c>
      <c r="V648" s="10">
        <f t="shared" si="65"/>
        <v>1</v>
      </c>
      <c r="W648" s="10">
        <f t="shared" si="66"/>
        <v>3</v>
      </c>
    </row>
    <row r="649" spans="1:23">
      <c r="A649" s="149" t="str">
        <f t="shared" si="61"/>
        <v/>
      </c>
      <c r="B649" s="16"/>
      <c r="C649" s="16"/>
      <c r="D649" s="16"/>
      <c r="E649" s="16"/>
      <c r="F649" s="16"/>
      <c r="G649" s="16"/>
      <c r="H649" s="16"/>
      <c r="I649" s="16"/>
      <c r="J649" s="150" t="str">
        <f>IFERROR(IF(COUNTIF(E649:I649,E649)+COUNTIF(E649:I649,F649)+COUNTIF(E649:I649,G649)+COUNTIF(E649:I649,H649)+COUNTIF(E649:I649,I649)-COUNT(E649:I649)&lt;&gt;0,"學生班級重複",IF(COUNT(E649:I649)=1,VLOOKUP(E649,'附件一之1-開班數'!$A$6:$B$65,2,0),IF(COUNT(E649:I649)=2,VLOOKUP(E649,'附件一之1-開班數'!$A$6:$B$65,2,0)&amp;"、"&amp;VLOOKUP(F649,'附件一之1-開班數'!$A$6:$B$65,2,0),IF(COUNT(E649:I649)=3,VLOOKUP(E649,'附件一之1-開班數'!$A$6:$B$65,2,0)&amp;"、"&amp;VLOOKUP(F649,'附件一之1-開班數'!$A$6:$B$65,2,0)&amp;"、"&amp;VLOOKUP(G649,'附件一之1-開班數'!$A$6:$B$65,2,0),IF(COUNT(E649:I649)=4,VLOOKUP(E649,'附件一之1-開班數'!$A$6:$B$65,2,0)&amp;"、"&amp;VLOOKUP(F649,'附件一之1-開班數'!$A$6:$B$65,2,0)&amp;"、"&amp;VLOOKUP(G649,'附件一之1-開班數'!$A$6:$B$65,2,0)&amp;"、"&amp;VLOOKUP(H649,'附件一之1-開班數'!$A$6:$B$65,2,0),IF(COUNT(E649:I649)=5,VLOOKUP(E649,'附件一之1-開班數'!$A$6:$B$65,2,0)&amp;"、"&amp;VLOOKUP(F649,'附件一之1-開班數'!$A$6:$B$65,2,0)&amp;"、"&amp;VLOOKUP(G649,'附件一之1-開班數'!$A$6:$B$65,2,0)&amp;"、"&amp;VLOOKUP(H649,'附件一之1-開班數'!$A$6:$B$65,2,0)&amp;"、"&amp;VLOOKUP(I649,'附件一之1-開班數'!$A$6:$B$65,2,0),IF(D649="","","學生無班級"))))))),"有班級不存在,或跳格輸入")</f>
        <v/>
      </c>
      <c r="K649" s="16"/>
      <c r="L649" s="16"/>
      <c r="M649" s="16"/>
      <c r="N649" s="16"/>
      <c r="O649" s="16"/>
      <c r="P649" s="16"/>
      <c r="Q649" s="16"/>
      <c r="R649" s="16"/>
      <c r="S649" s="145">
        <f t="shared" si="63"/>
        <v>1</v>
      </c>
      <c r="T649" s="145">
        <f t="shared" si="64"/>
        <v>1</v>
      </c>
      <c r="U649" s="10">
        <f t="shared" si="62"/>
        <v>1</v>
      </c>
      <c r="V649" s="10">
        <f t="shared" si="65"/>
        <v>1</v>
      </c>
      <c r="W649" s="10">
        <f t="shared" si="66"/>
        <v>3</v>
      </c>
    </row>
    <row r="650" spans="1:23">
      <c r="A650" s="149" t="str">
        <f t="shared" si="61"/>
        <v/>
      </c>
      <c r="B650" s="16"/>
      <c r="C650" s="16"/>
      <c r="D650" s="16"/>
      <c r="E650" s="16"/>
      <c r="F650" s="16"/>
      <c r="G650" s="16"/>
      <c r="H650" s="16"/>
      <c r="I650" s="16"/>
      <c r="J650" s="150" t="str">
        <f>IFERROR(IF(COUNTIF(E650:I650,E650)+COUNTIF(E650:I650,F650)+COUNTIF(E650:I650,G650)+COUNTIF(E650:I650,H650)+COUNTIF(E650:I650,I650)-COUNT(E650:I650)&lt;&gt;0,"學生班級重複",IF(COUNT(E650:I650)=1,VLOOKUP(E650,'附件一之1-開班數'!$A$6:$B$65,2,0),IF(COUNT(E650:I650)=2,VLOOKUP(E650,'附件一之1-開班數'!$A$6:$B$65,2,0)&amp;"、"&amp;VLOOKUP(F650,'附件一之1-開班數'!$A$6:$B$65,2,0),IF(COUNT(E650:I650)=3,VLOOKUP(E650,'附件一之1-開班數'!$A$6:$B$65,2,0)&amp;"、"&amp;VLOOKUP(F650,'附件一之1-開班數'!$A$6:$B$65,2,0)&amp;"、"&amp;VLOOKUP(G650,'附件一之1-開班數'!$A$6:$B$65,2,0),IF(COUNT(E650:I650)=4,VLOOKUP(E650,'附件一之1-開班數'!$A$6:$B$65,2,0)&amp;"、"&amp;VLOOKUP(F650,'附件一之1-開班數'!$A$6:$B$65,2,0)&amp;"、"&amp;VLOOKUP(G650,'附件一之1-開班數'!$A$6:$B$65,2,0)&amp;"、"&amp;VLOOKUP(H650,'附件一之1-開班數'!$A$6:$B$65,2,0),IF(COUNT(E650:I650)=5,VLOOKUP(E650,'附件一之1-開班數'!$A$6:$B$65,2,0)&amp;"、"&amp;VLOOKUP(F650,'附件一之1-開班數'!$A$6:$B$65,2,0)&amp;"、"&amp;VLOOKUP(G650,'附件一之1-開班數'!$A$6:$B$65,2,0)&amp;"、"&amp;VLOOKUP(H650,'附件一之1-開班數'!$A$6:$B$65,2,0)&amp;"、"&amp;VLOOKUP(I650,'附件一之1-開班數'!$A$6:$B$65,2,0),IF(D650="","","學生無班級"))))))),"有班級不存在,或跳格輸入")</f>
        <v/>
      </c>
      <c r="K650" s="16"/>
      <c r="L650" s="16"/>
      <c r="M650" s="16"/>
      <c r="N650" s="16"/>
      <c r="O650" s="16"/>
      <c r="P650" s="16"/>
      <c r="Q650" s="16"/>
      <c r="R650" s="16"/>
      <c r="S650" s="145">
        <f t="shared" si="63"/>
        <v>1</v>
      </c>
      <c r="T650" s="145">
        <f t="shared" si="64"/>
        <v>1</v>
      </c>
      <c r="U650" s="10">
        <f t="shared" si="62"/>
        <v>1</v>
      </c>
      <c r="V650" s="10">
        <f t="shared" si="65"/>
        <v>1</v>
      </c>
      <c r="W650" s="10">
        <f t="shared" si="66"/>
        <v>3</v>
      </c>
    </row>
    <row r="651" spans="1:23">
      <c r="A651" s="149" t="str">
        <f t="shared" si="61"/>
        <v/>
      </c>
      <c r="B651" s="16"/>
      <c r="C651" s="16"/>
      <c r="D651" s="16"/>
      <c r="E651" s="16"/>
      <c r="F651" s="16"/>
      <c r="G651" s="16"/>
      <c r="H651" s="16"/>
      <c r="I651" s="16"/>
      <c r="J651" s="150" t="str">
        <f>IFERROR(IF(COUNTIF(E651:I651,E651)+COUNTIF(E651:I651,F651)+COUNTIF(E651:I651,G651)+COUNTIF(E651:I651,H651)+COUNTIF(E651:I651,I651)-COUNT(E651:I651)&lt;&gt;0,"學生班級重複",IF(COUNT(E651:I651)=1,VLOOKUP(E651,'附件一之1-開班數'!$A$6:$B$65,2,0),IF(COUNT(E651:I651)=2,VLOOKUP(E651,'附件一之1-開班數'!$A$6:$B$65,2,0)&amp;"、"&amp;VLOOKUP(F651,'附件一之1-開班數'!$A$6:$B$65,2,0),IF(COUNT(E651:I651)=3,VLOOKUP(E651,'附件一之1-開班數'!$A$6:$B$65,2,0)&amp;"、"&amp;VLOOKUP(F651,'附件一之1-開班數'!$A$6:$B$65,2,0)&amp;"、"&amp;VLOOKUP(G651,'附件一之1-開班數'!$A$6:$B$65,2,0),IF(COUNT(E651:I651)=4,VLOOKUP(E651,'附件一之1-開班數'!$A$6:$B$65,2,0)&amp;"、"&amp;VLOOKUP(F651,'附件一之1-開班數'!$A$6:$B$65,2,0)&amp;"、"&amp;VLOOKUP(G651,'附件一之1-開班數'!$A$6:$B$65,2,0)&amp;"、"&amp;VLOOKUP(H651,'附件一之1-開班數'!$A$6:$B$65,2,0),IF(COUNT(E651:I651)=5,VLOOKUP(E651,'附件一之1-開班數'!$A$6:$B$65,2,0)&amp;"、"&amp;VLOOKUP(F651,'附件一之1-開班數'!$A$6:$B$65,2,0)&amp;"、"&amp;VLOOKUP(G651,'附件一之1-開班數'!$A$6:$B$65,2,0)&amp;"、"&amp;VLOOKUP(H651,'附件一之1-開班數'!$A$6:$B$65,2,0)&amp;"、"&amp;VLOOKUP(I651,'附件一之1-開班數'!$A$6:$B$65,2,0),IF(D651="","","學生無班級"))))))),"有班級不存在,或跳格輸入")</f>
        <v/>
      </c>
      <c r="K651" s="16"/>
      <c r="L651" s="16"/>
      <c r="M651" s="16"/>
      <c r="N651" s="16"/>
      <c r="O651" s="16"/>
      <c r="P651" s="16"/>
      <c r="Q651" s="16"/>
      <c r="R651" s="16"/>
      <c r="S651" s="145">
        <f t="shared" si="63"/>
        <v>1</v>
      </c>
      <c r="T651" s="145">
        <f t="shared" si="64"/>
        <v>1</v>
      </c>
      <c r="U651" s="10">
        <f t="shared" si="62"/>
        <v>1</v>
      </c>
      <c r="V651" s="10">
        <f t="shared" si="65"/>
        <v>1</v>
      </c>
      <c r="W651" s="10">
        <f t="shared" si="66"/>
        <v>3</v>
      </c>
    </row>
    <row r="652" spans="1:23">
      <c r="A652" s="149" t="str">
        <f t="shared" si="61"/>
        <v/>
      </c>
      <c r="B652" s="16"/>
      <c r="C652" s="16"/>
      <c r="D652" s="16"/>
      <c r="E652" s="16"/>
      <c r="F652" s="16"/>
      <c r="G652" s="16"/>
      <c r="H652" s="16"/>
      <c r="I652" s="16"/>
      <c r="J652" s="150" t="str">
        <f>IFERROR(IF(COUNTIF(E652:I652,E652)+COUNTIF(E652:I652,F652)+COUNTIF(E652:I652,G652)+COUNTIF(E652:I652,H652)+COUNTIF(E652:I652,I652)-COUNT(E652:I652)&lt;&gt;0,"學生班級重複",IF(COUNT(E652:I652)=1,VLOOKUP(E652,'附件一之1-開班數'!$A$6:$B$65,2,0),IF(COUNT(E652:I652)=2,VLOOKUP(E652,'附件一之1-開班數'!$A$6:$B$65,2,0)&amp;"、"&amp;VLOOKUP(F652,'附件一之1-開班數'!$A$6:$B$65,2,0),IF(COUNT(E652:I652)=3,VLOOKUP(E652,'附件一之1-開班數'!$A$6:$B$65,2,0)&amp;"、"&amp;VLOOKUP(F652,'附件一之1-開班數'!$A$6:$B$65,2,0)&amp;"、"&amp;VLOOKUP(G652,'附件一之1-開班數'!$A$6:$B$65,2,0),IF(COUNT(E652:I652)=4,VLOOKUP(E652,'附件一之1-開班數'!$A$6:$B$65,2,0)&amp;"、"&amp;VLOOKUP(F652,'附件一之1-開班數'!$A$6:$B$65,2,0)&amp;"、"&amp;VLOOKUP(G652,'附件一之1-開班數'!$A$6:$B$65,2,0)&amp;"、"&amp;VLOOKUP(H652,'附件一之1-開班數'!$A$6:$B$65,2,0),IF(COUNT(E652:I652)=5,VLOOKUP(E652,'附件一之1-開班數'!$A$6:$B$65,2,0)&amp;"、"&amp;VLOOKUP(F652,'附件一之1-開班數'!$A$6:$B$65,2,0)&amp;"、"&amp;VLOOKUP(G652,'附件一之1-開班數'!$A$6:$B$65,2,0)&amp;"、"&amp;VLOOKUP(H652,'附件一之1-開班數'!$A$6:$B$65,2,0)&amp;"、"&amp;VLOOKUP(I652,'附件一之1-開班數'!$A$6:$B$65,2,0),IF(D652="","","學生無班級"))))))),"有班級不存在,或跳格輸入")</f>
        <v/>
      </c>
      <c r="K652" s="16"/>
      <c r="L652" s="16"/>
      <c r="M652" s="16"/>
      <c r="N652" s="16"/>
      <c r="O652" s="16"/>
      <c r="P652" s="16"/>
      <c r="Q652" s="16"/>
      <c r="R652" s="16"/>
      <c r="S652" s="145">
        <f t="shared" si="63"/>
        <v>1</v>
      </c>
      <c r="T652" s="145">
        <f t="shared" si="64"/>
        <v>1</v>
      </c>
      <c r="U652" s="10">
        <f t="shared" si="62"/>
        <v>1</v>
      </c>
      <c r="V652" s="10">
        <f t="shared" si="65"/>
        <v>1</v>
      </c>
      <c r="W652" s="10">
        <f t="shared" si="66"/>
        <v>3</v>
      </c>
    </row>
    <row r="653" spans="1:23">
      <c r="A653" s="149" t="str">
        <f t="shared" si="61"/>
        <v/>
      </c>
      <c r="B653" s="16"/>
      <c r="C653" s="16"/>
      <c r="D653" s="16"/>
      <c r="E653" s="16"/>
      <c r="F653" s="16"/>
      <c r="G653" s="16"/>
      <c r="H653" s="16"/>
      <c r="I653" s="16"/>
      <c r="J653" s="150" t="str">
        <f>IFERROR(IF(COUNTIF(E653:I653,E653)+COUNTIF(E653:I653,F653)+COUNTIF(E653:I653,G653)+COUNTIF(E653:I653,H653)+COUNTIF(E653:I653,I653)-COUNT(E653:I653)&lt;&gt;0,"學生班級重複",IF(COUNT(E653:I653)=1,VLOOKUP(E653,'附件一之1-開班數'!$A$6:$B$65,2,0),IF(COUNT(E653:I653)=2,VLOOKUP(E653,'附件一之1-開班數'!$A$6:$B$65,2,0)&amp;"、"&amp;VLOOKUP(F653,'附件一之1-開班數'!$A$6:$B$65,2,0),IF(COUNT(E653:I653)=3,VLOOKUP(E653,'附件一之1-開班數'!$A$6:$B$65,2,0)&amp;"、"&amp;VLOOKUP(F653,'附件一之1-開班數'!$A$6:$B$65,2,0)&amp;"、"&amp;VLOOKUP(G653,'附件一之1-開班數'!$A$6:$B$65,2,0),IF(COUNT(E653:I653)=4,VLOOKUP(E653,'附件一之1-開班數'!$A$6:$B$65,2,0)&amp;"、"&amp;VLOOKUP(F653,'附件一之1-開班數'!$A$6:$B$65,2,0)&amp;"、"&amp;VLOOKUP(G653,'附件一之1-開班數'!$A$6:$B$65,2,0)&amp;"、"&amp;VLOOKUP(H653,'附件一之1-開班數'!$A$6:$B$65,2,0),IF(COUNT(E653:I653)=5,VLOOKUP(E653,'附件一之1-開班數'!$A$6:$B$65,2,0)&amp;"、"&amp;VLOOKUP(F653,'附件一之1-開班數'!$A$6:$B$65,2,0)&amp;"、"&amp;VLOOKUP(G653,'附件一之1-開班數'!$A$6:$B$65,2,0)&amp;"、"&amp;VLOOKUP(H653,'附件一之1-開班數'!$A$6:$B$65,2,0)&amp;"、"&amp;VLOOKUP(I653,'附件一之1-開班數'!$A$6:$B$65,2,0),IF(D653="","","學生無班級"))))))),"有班級不存在,或跳格輸入")</f>
        <v/>
      </c>
      <c r="K653" s="16"/>
      <c r="L653" s="16"/>
      <c r="M653" s="16"/>
      <c r="N653" s="16"/>
      <c r="O653" s="16"/>
      <c r="P653" s="16"/>
      <c r="Q653" s="16"/>
      <c r="R653" s="16"/>
      <c r="S653" s="145">
        <f t="shared" si="63"/>
        <v>1</v>
      </c>
      <c r="T653" s="145">
        <f t="shared" si="64"/>
        <v>1</v>
      </c>
      <c r="U653" s="10">
        <f t="shared" si="62"/>
        <v>1</v>
      </c>
      <c r="V653" s="10">
        <f t="shared" si="65"/>
        <v>1</v>
      </c>
      <c r="W653" s="10">
        <f t="shared" si="66"/>
        <v>3</v>
      </c>
    </row>
    <row r="654" spans="1:23">
      <c r="A654" s="149" t="str">
        <f t="shared" si="61"/>
        <v/>
      </c>
      <c r="B654" s="16"/>
      <c r="C654" s="16"/>
      <c r="D654" s="16"/>
      <c r="E654" s="16"/>
      <c r="F654" s="16"/>
      <c r="G654" s="16"/>
      <c r="H654" s="16"/>
      <c r="I654" s="16"/>
      <c r="J654" s="150" t="str">
        <f>IFERROR(IF(COUNTIF(E654:I654,E654)+COUNTIF(E654:I654,F654)+COUNTIF(E654:I654,G654)+COUNTIF(E654:I654,H654)+COUNTIF(E654:I654,I654)-COUNT(E654:I654)&lt;&gt;0,"學生班級重複",IF(COUNT(E654:I654)=1,VLOOKUP(E654,'附件一之1-開班數'!$A$6:$B$65,2,0),IF(COUNT(E654:I654)=2,VLOOKUP(E654,'附件一之1-開班數'!$A$6:$B$65,2,0)&amp;"、"&amp;VLOOKUP(F654,'附件一之1-開班數'!$A$6:$B$65,2,0),IF(COUNT(E654:I654)=3,VLOOKUP(E654,'附件一之1-開班數'!$A$6:$B$65,2,0)&amp;"、"&amp;VLOOKUP(F654,'附件一之1-開班數'!$A$6:$B$65,2,0)&amp;"、"&amp;VLOOKUP(G654,'附件一之1-開班數'!$A$6:$B$65,2,0),IF(COUNT(E654:I654)=4,VLOOKUP(E654,'附件一之1-開班數'!$A$6:$B$65,2,0)&amp;"、"&amp;VLOOKUP(F654,'附件一之1-開班數'!$A$6:$B$65,2,0)&amp;"、"&amp;VLOOKUP(G654,'附件一之1-開班數'!$A$6:$B$65,2,0)&amp;"、"&amp;VLOOKUP(H654,'附件一之1-開班數'!$A$6:$B$65,2,0),IF(COUNT(E654:I654)=5,VLOOKUP(E654,'附件一之1-開班數'!$A$6:$B$65,2,0)&amp;"、"&amp;VLOOKUP(F654,'附件一之1-開班數'!$A$6:$B$65,2,0)&amp;"、"&amp;VLOOKUP(G654,'附件一之1-開班數'!$A$6:$B$65,2,0)&amp;"、"&amp;VLOOKUP(H654,'附件一之1-開班數'!$A$6:$B$65,2,0)&amp;"、"&amp;VLOOKUP(I654,'附件一之1-開班數'!$A$6:$B$65,2,0),IF(D654="","","學生無班級"))))))),"有班級不存在,或跳格輸入")</f>
        <v/>
      </c>
      <c r="K654" s="16"/>
      <c r="L654" s="16"/>
      <c r="M654" s="16"/>
      <c r="N654" s="16"/>
      <c r="O654" s="16"/>
      <c r="P654" s="16"/>
      <c r="Q654" s="16"/>
      <c r="R654" s="16"/>
      <c r="S654" s="145">
        <f t="shared" si="63"/>
        <v>1</v>
      </c>
      <c r="T654" s="145">
        <f t="shared" si="64"/>
        <v>1</v>
      </c>
      <c r="U654" s="10">
        <f t="shared" si="62"/>
        <v>1</v>
      </c>
      <c r="V654" s="10">
        <f t="shared" si="65"/>
        <v>1</v>
      </c>
      <c r="W654" s="10">
        <f t="shared" si="66"/>
        <v>3</v>
      </c>
    </row>
    <row r="655" spans="1:23">
      <c r="A655" s="149" t="str">
        <f t="shared" si="61"/>
        <v/>
      </c>
      <c r="B655" s="16"/>
      <c r="C655" s="16"/>
      <c r="D655" s="16"/>
      <c r="E655" s="16"/>
      <c r="F655" s="16"/>
      <c r="G655" s="16"/>
      <c r="H655" s="16"/>
      <c r="I655" s="16"/>
      <c r="J655" s="150" t="str">
        <f>IFERROR(IF(COUNTIF(E655:I655,E655)+COUNTIF(E655:I655,F655)+COUNTIF(E655:I655,G655)+COUNTIF(E655:I655,H655)+COUNTIF(E655:I655,I655)-COUNT(E655:I655)&lt;&gt;0,"學生班級重複",IF(COUNT(E655:I655)=1,VLOOKUP(E655,'附件一之1-開班數'!$A$6:$B$65,2,0),IF(COUNT(E655:I655)=2,VLOOKUP(E655,'附件一之1-開班數'!$A$6:$B$65,2,0)&amp;"、"&amp;VLOOKUP(F655,'附件一之1-開班數'!$A$6:$B$65,2,0),IF(COUNT(E655:I655)=3,VLOOKUP(E655,'附件一之1-開班數'!$A$6:$B$65,2,0)&amp;"、"&amp;VLOOKUP(F655,'附件一之1-開班數'!$A$6:$B$65,2,0)&amp;"、"&amp;VLOOKUP(G655,'附件一之1-開班數'!$A$6:$B$65,2,0),IF(COUNT(E655:I655)=4,VLOOKUP(E655,'附件一之1-開班數'!$A$6:$B$65,2,0)&amp;"、"&amp;VLOOKUP(F655,'附件一之1-開班數'!$A$6:$B$65,2,0)&amp;"、"&amp;VLOOKUP(G655,'附件一之1-開班數'!$A$6:$B$65,2,0)&amp;"、"&amp;VLOOKUP(H655,'附件一之1-開班數'!$A$6:$B$65,2,0),IF(COUNT(E655:I655)=5,VLOOKUP(E655,'附件一之1-開班數'!$A$6:$B$65,2,0)&amp;"、"&amp;VLOOKUP(F655,'附件一之1-開班數'!$A$6:$B$65,2,0)&amp;"、"&amp;VLOOKUP(G655,'附件一之1-開班數'!$A$6:$B$65,2,0)&amp;"、"&amp;VLOOKUP(H655,'附件一之1-開班數'!$A$6:$B$65,2,0)&amp;"、"&amp;VLOOKUP(I655,'附件一之1-開班數'!$A$6:$B$65,2,0),IF(D655="","","學生無班級"))))))),"有班級不存在,或跳格輸入")</f>
        <v/>
      </c>
      <c r="K655" s="16"/>
      <c r="L655" s="16"/>
      <c r="M655" s="16"/>
      <c r="N655" s="16"/>
      <c r="O655" s="16"/>
      <c r="P655" s="16"/>
      <c r="Q655" s="16"/>
      <c r="R655" s="16"/>
      <c r="S655" s="145">
        <f t="shared" si="63"/>
        <v>1</v>
      </c>
      <c r="T655" s="145">
        <f t="shared" si="64"/>
        <v>1</v>
      </c>
      <c r="U655" s="10">
        <f t="shared" si="62"/>
        <v>1</v>
      </c>
      <c r="V655" s="10">
        <f t="shared" si="65"/>
        <v>1</v>
      </c>
      <c r="W655" s="10">
        <f t="shared" si="66"/>
        <v>3</v>
      </c>
    </row>
    <row r="656" spans="1:23">
      <c r="A656" s="149" t="str">
        <f t="shared" si="61"/>
        <v/>
      </c>
      <c r="B656" s="16"/>
      <c r="C656" s="16"/>
      <c r="D656" s="16"/>
      <c r="E656" s="16"/>
      <c r="F656" s="16"/>
      <c r="G656" s="16"/>
      <c r="H656" s="16"/>
      <c r="I656" s="16"/>
      <c r="J656" s="150" t="str">
        <f>IFERROR(IF(COUNTIF(E656:I656,E656)+COUNTIF(E656:I656,F656)+COUNTIF(E656:I656,G656)+COUNTIF(E656:I656,H656)+COUNTIF(E656:I656,I656)-COUNT(E656:I656)&lt;&gt;0,"學生班級重複",IF(COUNT(E656:I656)=1,VLOOKUP(E656,'附件一之1-開班數'!$A$6:$B$65,2,0),IF(COUNT(E656:I656)=2,VLOOKUP(E656,'附件一之1-開班數'!$A$6:$B$65,2,0)&amp;"、"&amp;VLOOKUP(F656,'附件一之1-開班數'!$A$6:$B$65,2,0),IF(COUNT(E656:I656)=3,VLOOKUP(E656,'附件一之1-開班數'!$A$6:$B$65,2,0)&amp;"、"&amp;VLOOKUP(F656,'附件一之1-開班數'!$A$6:$B$65,2,0)&amp;"、"&amp;VLOOKUP(G656,'附件一之1-開班數'!$A$6:$B$65,2,0),IF(COUNT(E656:I656)=4,VLOOKUP(E656,'附件一之1-開班數'!$A$6:$B$65,2,0)&amp;"、"&amp;VLOOKUP(F656,'附件一之1-開班數'!$A$6:$B$65,2,0)&amp;"、"&amp;VLOOKUP(G656,'附件一之1-開班數'!$A$6:$B$65,2,0)&amp;"、"&amp;VLOOKUP(H656,'附件一之1-開班數'!$A$6:$B$65,2,0),IF(COUNT(E656:I656)=5,VLOOKUP(E656,'附件一之1-開班數'!$A$6:$B$65,2,0)&amp;"、"&amp;VLOOKUP(F656,'附件一之1-開班數'!$A$6:$B$65,2,0)&amp;"、"&amp;VLOOKUP(G656,'附件一之1-開班數'!$A$6:$B$65,2,0)&amp;"、"&amp;VLOOKUP(H656,'附件一之1-開班數'!$A$6:$B$65,2,0)&amp;"、"&amp;VLOOKUP(I656,'附件一之1-開班數'!$A$6:$B$65,2,0),IF(D656="","","學生無班級"))))))),"有班級不存在,或跳格輸入")</f>
        <v/>
      </c>
      <c r="K656" s="16"/>
      <c r="L656" s="16"/>
      <c r="M656" s="16"/>
      <c r="N656" s="16"/>
      <c r="O656" s="16"/>
      <c r="P656" s="16"/>
      <c r="Q656" s="16"/>
      <c r="R656" s="16"/>
      <c r="S656" s="145">
        <f t="shared" si="63"/>
        <v>1</v>
      </c>
      <c r="T656" s="145">
        <f t="shared" si="64"/>
        <v>1</v>
      </c>
      <c r="U656" s="10">
        <f t="shared" si="62"/>
        <v>1</v>
      </c>
      <c r="V656" s="10">
        <f t="shared" si="65"/>
        <v>1</v>
      </c>
      <c r="W656" s="10">
        <f t="shared" si="66"/>
        <v>3</v>
      </c>
    </row>
    <row r="657" spans="1:23">
      <c r="A657" s="149" t="str">
        <f t="shared" si="61"/>
        <v/>
      </c>
      <c r="B657" s="16"/>
      <c r="C657" s="16"/>
      <c r="D657" s="16"/>
      <c r="E657" s="16"/>
      <c r="F657" s="16"/>
      <c r="G657" s="16"/>
      <c r="H657" s="16"/>
      <c r="I657" s="16"/>
      <c r="J657" s="150" t="str">
        <f>IFERROR(IF(COUNTIF(E657:I657,E657)+COUNTIF(E657:I657,F657)+COUNTIF(E657:I657,G657)+COUNTIF(E657:I657,H657)+COUNTIF(E657:I657,I657)-COUNT(E657:I657)&lt;&gt;0,"學生班級重複",IF(COUNT(E657:I657)=1,VLOOKUP(E657,'附件一之1-開班數'!$A$6:$B$65,2,0),IF(COUNT(E657:I657)=2,VLOOKUP(E657,'附件一之1-開班數'!$A$6:$B$65,2,0)&amp;"、"&amp;VLOOKUP(F657,'附件一之1-開班數'!$A$6:$B$65,2,0),IF(COUNT(E657:I657)=3,VLOOKUP(E657,'附件一之1-開班數'!$A$6:$B$65,2,0)&amp;"、"&amp;VLOOKUP(F657,'附件一之1-開班數'!$A$6:$B$65,2,0)&amp;"、"&amp;VLOOKUP(G657,'附件一之1-開班數'!$A$6:$B$65,2,0),IF(COUNT(E657:I657)=4,VLOOKUP(E657,'附件一之1-開班數'!$A$6:$B$65,2,0)&amp;"、"&amp;VLOOKUP(F657,'附件一之1-開班數'!$A$6:$B$65,2,0)&amp;"、"&amp;VLOOKUP(G657,'附件一之1-開班數'!$A$6:$B$65,2,0)&amp;"、"&amp;VLOOKUP(H657,'附件一之1-開班數'!$A$6:$B$65,2,0),IF(COUNT(E657:I657)=5,VLOOKUP(E657,'附件一之1-開班數'!$A$6:$B$65,2,0)&amp;"、"&amp;VLOOKUP(F657,'附件一之1-開班數'!$A$6:$B$65,2,0)&amp;"、"&amp;VLOOKUP(G657,'附件一之1-開班數'!$A$6:$B$65,2,0)&amp;"、"&amp;VLOOKUP(H657,'附件一之1-開班數'!$A$6:$B$65,2,0)&amp;"、"&amp;VLOOKUP(I657,'附件一之1-開班數'!$A$6:$B$65,2,0),IF(D657="","","學生無班級"))))))),"有班級不存在,或跳格輸入")</f>
        <v/>
      </c>
      <c r="K657" s="16"/>
      <c r="L657" s="16"/>
      <c r="M657" s="16"/>
      <c r="N657" s="16"/>
      <c r="O657" s="16"/>
      <c r="P657" s="16"/>
      <c r="Q657" s="16"/>
      <c r="R657" s="16"/>
      <c r="S657" s="145">
        <f t="shared" si="63"/>
        <v>1</v>
      </c>
      <c r="T657" s="145">
        <f t="shared" si="64"/>
        <v>1</v>
      </c>
      <c r="U657" s="10">
        <f t="shared" si="62"/>
        <v>1</v>
      </c>
      <c r="V657" s="10">
        <f t="shared" si="65"/>
        <v>1</v>
      </c>
      <c r="W657" s="10">
        <f t="shared" si="66"/>
        <v>3</v>
      </c>
    </row>
    <row r="658" spans="1:23">
      <c r="A658" s="149" t="str">
        <f t="shared" si="61"/>
        <v/>
      </c>
      <c r="B658" s="16"/>
      <c r="C658" s="16"/>
      <c r="D658" s="16"/>
      <c r="E658" s="16"/>
      <c r="F658" s="16"/>
      <c r="G658" s="16"/>
      <c r="H658" s="16"/>
      <c r="I658" s="16"/>
      <c r="J658" s="150" t="str">
        <f>IFERROR(IF(COUNTIF(E658:I658,E658)+COUNTIF(E658:I658,F658)+COUNTIF(E658:I658,G658)+COUNTIF(E658:I658,H658)+COUNTIF(E658:I658,I658)-COUNT(E658:I658)&lt;&gt;0,"學生班級重複",IF(COUNT(E658:I658)=1,VLOOKUP(E658,'附件一之1-開班數'!$A$6:$B$65,2,0),IF(COUNT(E658:I658)=2,VLOOKUP(E658,'附件一之1-開班數'!$A$6:$B$65,2,0)&amp;"、"&amp;VLOOKUP(F658,'附件一之1-開班數'!$A$6:$B$65,2,0),IF(COUNT(E658:I658)=3,VLOOKUP(E658,'附件一之1-開班數'!$A$6:$B$65,2,0)&amp;"、"&amp;VLOOKUP(F658,'附件一之1-開班數'!$A$6:$B$65,2,0)&amp;"、"&amp;VLOOKUP(G658,'附件一之1-開班數'!$A$6:$B$65,2,0),IF(COUNT(E658:I658)=4,VLOOKUP(E658,'附件一之1-開班數'!$A$6:$B$65,2,0)&amp;"、"&amp;VLOOKUP(F658,'附件一之1-開班數'!$A$6:$B$65,2,0)&amp;"、"&amp;VLOOKUP(G658,'附件一之1-開班數'!$A$6:$B$65,2,0)&amp;"、"&amp;VLOOKUP(H658,'附件一之1-開班數'!$A$6:$B$65,2,0),IF(COUNT(E658:I658)=5,VLOOKUP(E658,'附件一之1-開班數'!$A$6:$B$65,2,0)&amp;"、"&amp;VLOOKUP(F658,'附件一之1-開班數'!$A$6:$B$65,2,0)&amp;"、"&amp;VLOOKUP(G658,'附件一之1-開班數'!$A$6:$B$65,2,0)&amp;"、"&amp;VLOOKUP(H658,'附件一之1-開班數'!$A$6:$B$65,2,0)&amp;"、"&amp;VLOOKUP(I658,'附件一之1-開班數'!$A$6:$B$65,2,0),IF(D658="","","學生無班級"))))))),"有班級不存在,或跳格輸入")</f>
        <v/>
      </c>
      <c r="K658" s="16"/>
      <c r="L658" s="16"/>
      <c r="M658" s="16"/>
      <c r="N658" s="16"/>
      <c r="O658" s="16"/>
      <c r="P658" s="16"/>
      <c r="Q658" s="16"/>
      <c r="R658" s="16"/>
      <c r="S658" s="145">
        <f t="shared" si="63"/>
        <v>1</v>
      </c>
      <c r="T658" s="145">
        <f t="shared" si="64"/>
        <v>1</v>
      </c>
      <c r="U658" s="10">
        <f t="shared" si="62"/>
        <v>1</v>
      </c>
      <c r="V658" s="10">
        <f t="shared" si="65"/>
        <v>1</v>
      </c>
      <c r="W658" s="10">
        <f t="shared" si="66"/>
        <v>3</v>
      </c>
    </row>
    <row r="659" spans="1:23">
      <c r="A659" s="149" t="str">
        <f t="shared" si="61"/>
        <v/>
      </c>
      <c r="B659" s="16"/>
      <c r="C659" s="16"/>
      <c r="D659" s="16"/>
      <c r="E659" s="16"/>
      <c r="F659" s="16"/>
      <c r="G659" s="16"/>
      <c r="H659" s="16"/>
      <c r="I659" s="16"/>
      <c r="J659" s="150" t="str">
        <f>IFERROR(IF(COUNTIF(E659:I659,E659)+COUNTIF(E659:I659,F659)+COUNTIF(E659:I659,G659)+COUNTIF(E659:I659,H659)+COUNTIF(E659:I659,I659)-COUNT(E659:I659)&lt;&gt;0,"學生班級重複",IF(COUNT(E659:I659)=1,VLOOKUP(E659,'附件一之1-開班數'!$A$6:$B$65,2,0),IF(COUNT(E659:I659)=2,VLOOKUP(E659,'附件一之1-開班數'!$A$6:$B$65,2,0)&amp;"、"&amp;VLOOKUP(F659,'附件一之1-開班數'!$A$6:$B$65,2,0),IF(COUNT(E659:I659)=3,VLOOKUP(E659,'附件一之1-開班數'!$A$6:$B$65,2,0)&amp;"、"&amp;VLOOKUP(F659,'附件一之1-開班數'!$A$6:$B$65,2,0)&amp;"、"&amp;VLOOKUP(G659,'附件一之1-開班數'!$A$6:$B$65,2,0),IF(COUNT(E659:I659)=4,VLOOKUP(E659,'附件一之1-開班數'!$A$6:$B$65,2,0)&amp;"、"&amp;VLOOKUP(F659,'附件一之1-開班數'!$A$6:$B$65,2,0)&amp;"、"&amp;VLOOKUP(G659,'附件一之1-開班數'!$A$6:$B$65,2,0)&amp;"、"&amp;VLOOKUP(H659,'附件一之1-開班數'!$A$6:$B$65,2,0),IF(COUNT(E659:I659)=5,VLOOKUP(E659,'附件一之1-開班數'!$A$6:$B$65,2,0)&amp;"、"&amp;VLOOKUP(F659,'附件一之1-開班數'!$A$6:$B$65,2,0)&amp;"、"&amp;VLOOKUP(G659,'附件一之1-開班數'!$A$6:$B$65,2,0)&amp;"、"&amp;VLOOKUP(H659,'附件一之1-開班數'!$A$6:$B$65,2,0)&amp;"、"&amp;VLOOKUP(I659,'附件一之1-開班數'!$A$6:$B$65,2,0),IF(D659="","","學生無班級"))))))),"有班級不存在,或跳格輸入")</f>
        <v/>
      </c>
      <c r="K659" s="16"/>
      <c r="L659" s="16"/>
      <c r="M659" s="16"/>
      <c r="N659" s="16"/>
      <c r="O659" s="16"/>
      <c r="P659" s="16"/>
      <c r="Q659" s="16"/>
      <c r="R659" s="16"/>
      <c r="S659" s="145">
        <f t="shared" si="63"/>
        <v>1</v>
      </c>
      <c r="T659" s="145">
        <f t="shared" si="64"/>
        <v>1</v>
      </c>
      <c r="U659" s="10">
        <f t="shared" si="62"/>
        <v>1</v>
      </c>
      <c r="V659" s="10">
        <f t="shared" si="65"/>
        <v>1</v>
      </c>
      <c r="W659" s="10">
        <f t="shared" si="66"/>
        <v>3</v>
      </c>
    </row>
    <row r="660" spans="1:23">
      <c r="A660" s="149" t="str">
        <f t="shared" si="61"/>
        <v/>
      </c>
      <c r="B660" s="16"/>
      <c r="C660" s="16"/>
      <c r="D660" s="16"/>
      <c r="E660" s="16"/>
      <c r="F660" s="16"/>
      <c r="G660" s="16"/>
      <c r="H660" s="16"/>
      <c r="I660" s="16"/>
      <c r="J660" s="150" t="str">
        <f>IFERROR(IF(COUNTIF(E660:I660,E660)+COUNTIF(E660:I660,F660)+COUNTIF(E660:I660,G660)+COUNTIF(E660:I660,H660)+COUNTIF(E660:I660,I660)-COUNT(E660:I660)&lt;&gt;0,"學生班級重複",IF(COUNT(E660:I660)=1,VLOOKUP(E660,'附件一之1-開班數'!$A$6:$B$65,2,0),IF(COUNT(E660:I660)=2,VLOOKUP(E660,'附件一之1-開班數'!$A$6:$B$65,2,0)&amp;"、"&amp;VLOOKUP(F660,'附件一之1-開班數'!$A$6:$B$65,2,0),IF(COUNT(E660:I660)=3,VLOOKUP(E660,'附件一之1-開班數'!$A$6:$B$65,2,0)&amp;"、"&amp;VLOOKUP(F660,'附件一之1-開班數'!$A$6:$B$65,2,0)&amp;"、"&amp;VLOOKUP(G660,'附件一之1-開班數'!$A$6:$B$65,2,0),IF(COUNT(E660:I660)=4,VLOOKUP(E660,'附件一之1-開班數'!$A$6:$B$65,2,0)&amp;"、"&amp;VLOOKUP(F660,'附件一之1-開班數'!$A$6:$B$65,2,0)&amp;"、"&amp;VLOOKUP(G660,'附件一之1-開班數'!$A$6:$B$65,2,0)&amp;"、"&amp;VLOOKUP(H660,'附件一之1-開班數'!$A$6:$B$65,2,0),IF(COUNT(E660:I660)=5,VLOOKUP(E660,'附件一之1-開班數'!$A$6:$B$65,2,0)&amp;"、"&amp;VLOOKUP(F660,'附件一之1-開班數'!$A$6:$B$65,2,0)&amp;"、"&amp;VLOOKUP(G660,'附件一之1-開班數'!$A$6:$B$65,2,0)&amp;"、"&amp;VLOOKUP(H660,'附件一之1-開班數'!$A$6:$B$65,2,0)&amp;"、"&amp;VLOOKUP(I660,'附件一之1-開班數'!$A$6:$B$65,2,0),IF(D660="","","學生無班級"))))))),"有班級不存在,或跳格輸入")</f>
        <v/>
      </c>
      <c r="K660" s="16"/>
      <c r="L660" s="16"/>
      <c r="M660" s="16"/>
      <c r="N660" s="16"/>
      <c r="O660" s="16"/>
      <c r="P660" s="16"/>
      <c r="Q660" s="16"/>
      <c r="R660" s="16"/>
      <c r="S660" s="145">
        <f t="shared" si="63"/>
        <v>1</v>
      </c>
      <c r="T660" s="145">
        <f t="shared" si="64"/>
        <v>1</v>
      </c>
      <c r="U660" s="10">
        <f t="shared" si="62"/>
        <v>1</v>
      </c>
      <c r="V660" s="10">
        <f t="shared" si="65"/>
        <v>1</v>
      </c>
      <c r="W660" s="10">
        <f t="shared" si="66"/>
        <v>3</v>
      </c>
    </row>
    <row r="661" spans="1:23">
      <c r="A661" s="149" t="str">
        <f t="shared" si="61"/>
        <v/>
      </c>
      <c r="B661" s="16"/>
      <c r="C661" s="16"/>
      <c r="D661" s="16"/>
      <c r="E661" s="16"/>
      <c r="F661" s="16"/>
      <c r="G661" s="16"/>
      <c r="H661" s="16"/>
      <c r="I661" s="16"/>
      <c r="J661" s="150" t="str">
        <f>IFERROR(IF(COUNTIF(E661:I661,E661)+COUNTIF(E661:I661,F661)+COUNTIF(E661:I661,G661)+COUNTIF(E661:I661,H661)+COUNTIF(E661:I661,I661)-COUNT(E661:I661)&lt;&gt;0,"學生班級重複",IF(COUNT(E661:I661)=1,VLOOKUP(E661,'附件一之1-開班數'!$A$6:$B$65,2,0),IF(COUNT(E661:I661)=2,VLOOKUP(E661,'附件一之1-開班數'!$A$6:$B$65,2,0)&amp;"、"&amp;VLOOKUP(F661,'附件一之1-開班數'!$A$6:$B$65,2,0),IF(COUNT(E661:I661)=3,VLOOKUP(E661,'附件一之1-開班數'!$A$6:$B$65,2,0)&amp;"、"&amp;VLOOKUP(F661,'附件一之1-開班數'!$A$6:$B$65,2,0)&amp;"、"&amp;VLOOKUP(G661,'附件一之1-開班數'!$A$6:$B$65,2,0),IF(COUNT(E661:I661)=4,VLOOKUP(E661,'附件一之1-開班數'!$A$6:$B$65,2,0)&amp;"、"&amp;VLOOKUP(F661,'附件一之1-開班數'!$A$6:$B$65,2,0)&amp;"、"&amp;VLOOKUP(G661,'附件一之1-開班數'!$A$6:$B$65,2,0)&amp;"、"&amp;VLOOKUP(H661,'附件一之1-開班數'!$A$6:$B$65,2,0),IF(COUNT(E661:I661)=5,VLOOKUP(E661,'附件一之1-開班數'!$A$6:$B$65,2,0)&amp;"、"&amp;VLOOKUP(F661,'附件一之1-開班數'!$A$6:$B$65,2,0)&amp;"、"&amp;VLOOKUP(G661,'附件一之1-開班數'!$A$6:$B$65,2,0)&amp;"、"&amp;VLOOKUP(H661,'附件一之1-開班數'!$A$6:$B$65,2,0)&amp;"、"&amp;VLOOKUP(I661,'附件一之1-開班數'!$A$6:$B$65,2,0),IF(D661="","","學生無班級"))))))),"有班級不存在,或跳格輸入")</f>
        <v/>
      </c>
      <c r="K661" s="16"/>
      <c r="L661" s="16"/>
      <c r="M661" s="16"/>
      <c r="N661" s="16"/>
      <c r="O661" s="16"/>
      <c r="P661" s="16"/>
      <c r="Q661" s="16"/>
      <c r="R661" s="16"/>
      <c r="S661" s="145">
        <f t="shared" si="63"/>
        <v>1</v>
      </c>
      <c r="T661" s="145">
        <f t="shared" si="64"/>
        <v>1</v>
      </c>
      <c r="U661" s="10">
        <f t="shared" si="62"/>
        <v>1</v>
      </c>
      <c r="V661" s="10">
        <f t="shared" si="65"/>
        <v>1</v>
      </c>
      <c r="W661" s="10">
        <f t="shared" si="66"/>
        <v>3</v>
      </c>
    </row>
    <row r="662" spans="1:23">
      <c r="A662" s="149" t="str">
        <f t="shared" si="61"/>
        <v/>
      </c>
      <c r="B662" s="16"/>
      <c r="C662" s="16"/>
      <c r="D662" s="16"/>
      <c r="E662" s="16"/>
      <c r="F662" s="16"/>
      <c r="G662" s="16"/>
      <c r="H662" s="16"/>
      <c r="I662" s="16"/>
      <c r="J662" s="150" t="str">
        <f>IFERROR(IF(COUNTIF(E662:I662,E662)+COUNTIF(E662:I662,F662)+COUNTIF(E662:I662,G662)+COUNTIF(E662:I662,H662)+COUNTIF(E662:I662,I662)-COUNT(E662:I662)&lt;&gt;0,"學生班級重複",IF(COUNT(E662:I662)=1,VLOOKUP(E662,'附件一之1-開班數'!$A$6:$B$65,2,0),IF(COUNT(E662:I662)=2,VLOOKUP(E662,'附件一之1-開班數'!$A$6:$B$65,2,0)&amp;"、"&amp;VLOOKUP(F662,'附件一之1-開班數'!$A$6:$B$65,2,0),IF(COUNT(E662:I662)=3,VLOOKUP(E662,'附件一之1-開班數'!$A$6:$B$65,2,0)&amp;"、"&amp;VLOOKUP(F662,'附件一之1-開班數'!$A$6:$B$65,2,0)&amp;"、"&amp;VLOOKUP(G662,'附件一之1-開班數'!$A$6:$B$65,2,0),IF(COUNT(E662:I662)=4,VLOOKUP(E662,'附件一之1-開班數'!$A$6:$B$65,2,0)&amp;"、"&amp;VLOOKUP(F662,'附件一之1-開班數'!$A$6:$B$65,2,0)&amp;"、"&amp;VLOOKUP(G662,'附件一之1-開班數'!$A$6:$B$65,2,0)&amp;"、"&amp;VLOOKUP(H662,'附件一之1-開班數'!$A$6:$B$65,2,0),IF(COUNT(E662:I662)=5,VLOOKUP(E662,'附件一之1-開班數'!$A$6:$B$65,2,0)&amp;"、"&amp;VLOOKUP(F662,'附件一之1-開班數'!$A$6:$B$65,2,0)&amp;"、"&amp;VLOOKUP(G662,'附件一之1-開班數'!$A$6:$B$65,2,0)&amp;"、"&amp;VLOOKUP(H662,'附件一之1-開班數'!$A$6:$B$65,2,0)&amp;"、"&amp;VLOOKUP(I662,'附件一之1-開班數'!$A$6:$B$65,2,0),IF(D662="","","學生無班級"))))))),"有班級不存在,或跳格輸入")</f>
        <v/>
      </c>
      <c r="K662" s="16"/>
      <c r="L662" s="16"/>
      <c r="M662" s="16"/>
      <c r="N662" s="16"/>
      <c r="O662" s="16"/>
      <c r="P662" s="16"/>
      <c r="Q662" s="16"/>
      <c r="R662" s="16"/>
      <c r="S662" s="145">
        <f t="shared" si="63"/>
        <v>1</v>
      </c>
      <c r="T662" s="145">
        <f t="shared" si="64"/>
        <v>1</v>
      </c>
      <c r="U662" s="10">
        <f t="shared" si="62"/>
        <v>1</v>
      </c>
      <c r="V662" s="10">
        <f t="shared" si="65"/>
        <v>1</v>
      </c>
      <c r="W662" s="10">
        <f t="shared" si="66"/>
        <v>3</v>
      </c>
    </row>
    <row r="663" spans="1:23">
      <c r="A663" s="149" t="str">
        <f t="shared" si="61"/>
        <v/>
      </c>
      <c r="B663" s="16"/>
      <c r="C663" s="16"/>
      <c r="D663" s="16"/>
      <c r="E663" s="16"/>
      <c r="F663" s="16"/>
      <c r="G663" s="16"/>
      <c r="H663" s="16"/>
      <c r="I663" s="16"/>
      <c r="J663" s="150" t="str">
        <f>IFERROR(IF(COUNTIF(E663:I663,E663)+COUNTIF(E663:I663,F663)+COUNTIF(E663:I663,G663)+COUNTIF(E663:I663,H663)+COUNTIF(E663:I663,I663)-COUNT(E663:I663)&lt;&gt;0,"學生班級重複",IF(COUNT(E663:I663)=1,VLOOKUP(E663,'附件一之1-開班數'!$A$6:$B$65,2,0),IF(COUNT(E663:I663)=2,VLOOKUP(E663,'附件一之1-開班數'!$A$6:$B$65,2,0)&amp;"、"&amp;VLOOKUP(F663,'附件一之1-開班數'!$A$6:$B$65,2,0),IF(COUNT(E663:I663)=3,VLOOKUP(E663,'附件一之1-開班數'!$A$6:$B$65,2,0)&amp;"、"&amp;VLOOKUP(F663,'附件一之1-開班數'!$A$6:$B$65,2,0)&amp;"、"&amp;VLOOKUP(G663,'附件一之1-開班數'!$A$6:$B$65,2,0),IF(COUNT(E663:I663)=4,VLOOKUP(E663,'附件一之1-開班數'!$A$6:$B$65,2,0)&amp;"、"&amp;VLOOKUP(F663,'附件一之1-開班數'!$A$6:$B$65,2,0)&amp;"、"&amp;VLOOKUP(G663,'附件一之1-開班數'!$A$6:$B$65,2,0)&amp;"、"&amp;VLOOKUP(H663,'附件一之1-開班數'!$A$6:$B$65,2,0),IF(COUNT(E663:I663)=5,VLOOKUP(E663,'附件一之1-開班數'!$A$6:$B$65,2,0)&amp;"、"&amp;VLOOKUP(F663,'附件一之1-開班數'!$A$6:$B$65,2,0)&amp;"、"&amp;VLOOKUP(G663,'附件一之1-開班數'!$A$6:$B$65,2,0)&amp;"、"&amp;VLOOKUP(H663,'附件一之1-開班數'!$A$6:$B$65,2,0)&amp;"、"&amp;VLOOKUP(I663,'附件一之1-開班數'!$A$6:$B$65,2,0),IF(D663="","","學生無班級"))))))),"有班級不存在,或跳格輸入")</f>
        <v/>
      </c>
      <c r="K663" s="16"/>
      <c r="L663" s="16"/>
      <c r="M663" s="16"/>
      <c r="N663" s="16"/>
      <c r="O663" s="16"/>
      <c r="P663" s="16"/>
      <c r="Q663" s="16"/>
      <c r="R663" s="16"/>
      <c r="S663" s="145">
        <f t="shared" si="63"/>
        <v>1</v>
      </c>
      <c r="T663" s="145">
        <f t="shared" si="64"/>
        <v>1</v>
      </c>
      <c r="U663" s="10">
        <f t="shared" si="62"/>
        <v>1</v>
      </c>
      <c r="V663" s="10">
        <f t="shared" si="65"/>
        <v>1</v>
      </c>
      <c r="W663" s="10">
        <f t="shared" si="66"/>
        <v>3</v>
      </c>
    </row>
    <row r="664" spans="1:23">
      <c r="A664" s="149" t="str">
        <f t="shared" si="61"/>
        <v/>
      </c>
      <c r="B664" s="16"/>
      <c r="C664" s="16"/>
      <c r="D664" s="16"/>
      <c r="E664" s="16"/>
      <c r="F664" s="16"/>
      <c r="G664" s="16"/>
      <c r="H664" s="16"/>
      <c r="I664" s="16"/>
      <c r="J664" s="150" t="str">
        <f>IFERROR(IF(COUNTIF(E664:I664,E664)+COUNTIF(E664:I664,F664)+COUNTIF(E664:I664,G664)+COUNTIF(E664:I664,H664)+COUNTIF(E664:I664,I664)-COUNT(E664:I664)&lt;&gt;0,"學生班級重複",IF(COUNT(E664:I664)=1,VLOOKUP(E664,'附件一之1-開班數'!$A$6:$B$65,2,0),IF(COUNT(E664:I664)=2,VLOOKUP(E664,'附件一之1-開班數'!$A$6:$B$65,2,0)&amp;"、"&amp;VLOOKUP(F664,'附件一之1-開班數'!$A$6:$B$65,2,0),IF(COUNT(E664:I664)=3,VLOOKUP(E664,'附件一之1-開班數'!$A$6:$B$65,2,0)&amp;"、"&amp;VLOOKUP(F664,'附件一之1-開班數'!$A$6:$B$65,2,0)&amp;"、"&amp;VLOOKUP(G664,'附件一之1-開班數'!$A$6:$B$65,2,0),IF(COUNT(E664:I664)=4,VLOOKUP(E664,'附件一之1-開班數'!$A$6:$B$65,2,0)&amp;"、"&amp;VLOOKUP(F664,'附件一之1-開班數'!$A$6:$B$65,2,0)&amp;"、"&amp;VLOOKUP(G664,'附件一之1-開班數'!$A$6:$B$65,2,0)&amp;"、"&amp;VLOOKUP(H664,'附件一之1-開班數'!$A$6:$B$65,2,0),IF(COUNT(E664:I664)=5,VLOOKUP(E664,'附件一之1-開班數'!$A$6:$B$65,2,0)&amp;"、"&amp;VLOOKUP(F664,'附件一之1-開班數'!$A$6:$B$65,2,0)&amp;"、"&amp;VLOOKUP(G664,'附件一之1-開班數'!$A$6:$B$65,2,0)&amp;"、"&amp;VLOOKUP(H664,'附件一之1-開班數'!$A$6:$B$65,2,0)&amp;"、"&amp;VLOOKUP(I664,'附件一之1-開班數'!$A$6:$B$65,2,0),IF(D664="","","學生無班級"))))))),"有班級不存在,或跳格輸入")</f>
        <v/>
      </c>
      <c r="K664" s="16"/>
      <c r="L664" s="16"/>
      <c r="M664" s="16"/>
      <c r="N664" s="16"/>
      <c r="O664" s="16"/>
      <c r="P664" s="16"/>
      <c r="Q664" s="16"/>
      <c r="R664" s="16"/>
      <c r="S664" s="145">
        <f t="shared" si="63"/>
        <v>1</v>
      </c>
      <c r="T664" s="145">
        <f t="shared" si="64"/>
        <v>1</v>
      </c>
      <c r="U664" s="10">
        <f t="shared" si="62"/>
        <v>1</v>
      </c>
      <c r="V664" s="10">
        <f t="shared" si="65"/>
        <v>1</v>
      </c>
      <c r="W664" s="10">
        <f t="shared" si="66"/>
        <v>3</v>
      </c>
    </row>
    <row r="665" spans="1:23">
      <c r="A665" s="149" t="str">
        <f t="shared" si="61"/>
        <v/>
      </c>
      <c r="B665" s="16"/>
      <c r="C665" s="16"/>
      <c r="D665" s="16"/>
      <c r="E665" s="16"/>
      <c r="F665" s="16"/>
      <c r="G665" s="16"/>
      <c r="H665" s="16"/>
      <c r="I665" s="16"/>
      <c r="J665" s="150" t="str">
        <f>IFERROR(IF(COUNTIF(E665:I665,E665)+COUNTIF(E665:I665,F665)+COUNTIF(E665:I665,G665)+COUNTIF(E665:I665,H665)+COUNTIF(E665:I665,I665)-COUNT(E665:I665)&lt;&gt;0,"學生班級重複",IF(COUNT(E665:I665)=1,VLOOKUP(E665,'附件一之1-開班數'!$A$6:$B$65,2,0),IF(COUNT(E665:I665)=2,VLOOKUP(E665,'附件一之1-開班數'!$A$6:$B$65,2,0)&amp;"、"&amp;VLOOKUP(F665,'附件一之1-開班數'!$A$6:$B$65,2,0),IF(COUNT(E665:I665)=3,VLOOKUP(E665,'附件一之1-開班數'!$A$6:$B$65,2,0)&amp;"、"&amp;VLOOKUP(F665,'附件一之1-開班數'!$A$6:$B$65,2,0)&amp;"、"&amp;VLOOKUP(G665,'附件一之1-開班數'!$A$6:$B$65,2,0),IF(COUNT(E665:I665)=4,VLOOKUP(E665,'附件一之1-開班數'!$A$6:$B$65,2,0)&amp;"、"&amp;VLOOKUP(F665,'附件一之1-開班數'!$A$6:$B$65,2,0)&amp;"、"&amp;VLOOKUP(G665,'附件一之1-開班數'!$A$6:$B$65,2,0)&amp;"、"&amp;VLOOKUP(H665,'附件一之1-開班數'!$A$6:$B$65,2,0),IF(COUNT(E665:I665)=5,VLOOKUP(E665,'附件一之1-開班數'!$A$6:$B$65,2,0)&amp;"、"&amp;VLOOKUP(F665,'附件一之1-開班數'!$A$6:$B$65,2,0)&amp;"、"&amp;VLOOKUP(G665,'附件一之1-開班數'!$A$6:$B$65,2,0)&amp;"、"&amp;VLOOKUP(H665,'附件一之1-開班數'!$A$6:$B$65,2,0)&amp;"、"&amp;VLOOKUP(I665,'附件一之1-開班數'!$A$6:$B$65,2,0),IF(D665="","","學生無班級"))))))),"有班級不存在,或跳格輸入")</f>
        <v/>
      </c>
      <c r="K665" s="16"/>
      <c r="L665" s="16"/>
      <c r="M665" s="16"/>
      <c r="N665" s="16"/>
      <c r="O665" s="16"/>
      <c r="P665" s="16"/>
      <c r="Q665" s="16"/>
      <c r="R665" s="16"/>
      <c r="S665" s="145">
        <f t="shared" si="63"/>
        <v>1</v>
      </c>
      <c r="T665" s="145">
        <f t="shared" si="64"/>
        <v>1</v>
      </c>
      <c r="U665" s="10">
        <f t="shared" si="62"/>
        <v>1</v>
      </c>
      <c r="V665" s="10">
        <f t="shared" si="65"/>
        <v>1</v>
      </c>
      <c r="W665" s="10">
        <f t="shared" si="66"/>
        <v>3</v>
      </c>
    </row>
    <row r="666" spans="1:23">
      <c r="A666" s="149" t="str">
        <f t="shared" si="61"/>
        <v/>
      </c>
      <c r="B666" s="16"/>
      <c r="C666" s="16"/>
      <c r="D666" s="16"/>
      <c r="E666" s="16"/>
      <c r="F666" s="16"/>
      <c r="G666" s="16"/>
      <c r="H666" s="16"/>
      <c r="I666" s="16"/>
      <c r="J666" s="150" t="str">
        <f>IFERROR(IF(COUNTIF(E666:I666,E666)+COUNTIF(E666:I666,F666)+COUNTIF(E666:I666,G666)+COUNTIF(E666:I666,H666)+COUNTIF(E666:I666,I666)-COUNT(E666:I666)&lt;&gt;0,"學生班級重複",IF(COUNT(E666:I666)=1,VLOOKUP(E666,'附件一之1-開班數'!$A$6:$B$65,2,0),IF(COUNT(E666:I666)=2,VLOOKUP(E666,'附件一之1-開班數'!$A$6:$B$65,2,0)&amp;"、"&amp;VLOOKUP(F666,'附件一之1-開班數'!$A$6:$B$65,2,0),IF(COUNT(E666:I666)=3,VLOOKUP(E666,'附件一之1-開班數'!$A$6:$B$65,2,0)&amp;"、"&amp;VLOOKUP(F666,'附件一之1-開班數'!$A$6:$B$65,2,0)&amp;"、"&amp;VLOOKUP(G666,'附件一之1-開班數'!$A$6:$B$65,2,0),IF(COUNT(E666:I666)=4,VLOOKUP(E666,'附件一之1-開班數'!$A$6:$B$65,2,0)&amp;"、"&amp;VLOOKUP(F666,'附件一之1-開班數'!$A$6:$B$65,2,0)&amp;"、"&amp;VLOOKUP(G666,'附件一之1-開班數'!$A$6:$B$65,2,0)&amp;"、"&amp;VLOOKUP(H666,'附件一之1-開班數'!$A$6:$B$65,2,0),IF(COUNT(E666:I666)=5,VLOOKUP(E666,'附件一之1-開班數'!$A$6:$B$65,2,0)&amp;"、"&amp;VLOOKUP(F666,'附件一之1-開班數'!$A$6:$B$65,2,0)&amp;"、"&amp;VLOOKUP(G666,'附件一之1-開班數'!$A$6:$B$65,2,0)&amp;"、"&amp;VLOOKUP(H666,'附件一之1-開班數'!$A$6:$B$65,2,0)&amp;"、"&amp;VLOOKUP(I666,'附件一之1-開班數'!$A$6:$B$65,2,0),IF(D666="","","學生無班級"))))))),"有班級不存在,或跳格輸入")</f>
        <v/>
      </c>
      <c r="K666" s="16"/>
      <c r="L666" s="16"/>
      <c r="M666" s="16"/>
      <c r="N666" s="16"/>
      <c r="O666" s="16"/>
      <c r="P666" s="16"/>
      <c r="Q666" s="16"/>
      <c r="R666" s="16"/>
      <c r="S666" s="145">
        <f t="shared" si="63"/>
        <v>1</v>
      </c>
      <c r="T666" s="145">
        <f t="shared" si="64"/>
        <v>1</v>
      </c>
      <c r="U666" s="10">
        <f t="shared" si="62"/>
        <v>1</v>
      </c>
      <c r="V666" s="10">
        <f t="shared" si="65"/>
        <v>1</v>
      </c>
      <c r="W666" s="10">
        <f t="shared" si="66"/>
        <v>3</v>
      </c>
    </row>
    <row r="667" spans="1:23">
      <c r="A667" s="149" t="str">
        <f t="shared" si="61"/>
        <v/>
      </c>
      <c r="B667" s="16"/>
      <c r="C667" s="16"/>
      <c r="D667" s="16"/>
      <c r="E667" s="16"/>
      <c r="F667" s="16"/>
      <c r="G667" s="16"/>
      <c r="H667" s="16"/>
      <c r="I667" s="16"/>
      <c r="J667" s="150" t="str">
        <f>IFERROR(IF(COUNTIF(E667:I667,E667)+COUNTIF(E667:I667,F667)+COUNTIF(E667:I667,G667)+COUNTIF(E667:I667,H667)+COUNTIF(E667:I667,I667)-COUNT(E667:I667)&lt;&gt;0,"學生班級重複",IF(COUNT(E667:I667)=1,VLOOKUP(E667,'附件一之1-開班數'!$A$6:$B$65,2,0),IF(COUNT(E667:I667)=2,VLOOKUP(E667,'附件一之1-開班數'!$A$6:$B$65,2,0)&amp;"、"&amp;VLOOKUP(F667,'附件一之1-開班數'!$A$6:$B$65,2,0),IF(COUNT(E667:I667)=3,VLOOKUP(E667,'附件一之1-開班數'!$A$6:$B$65,2,0)&amp;"、"&amp;VLOOKUP(F667,'附件一之1-開班數'!$A$6:$B$65,2,0)&amp;"、"&amp;VLOOKUP(G667,'附件一之1-開班數'!$A$6:$B$65,2,0),IF(COUNT(E667:I667)=4,VLOOKUP(E667,'附件一之1-開班數'!$A$6:$B$65,2,0)&amp;"、"&amp;VLOOKUP(F667,'附件一之1-開班數'!$A$6:$B$65,2,0)&amp;"、"&amp;VLOOKUP(G667,'附件一之1-開班數'!$A$6:$B$65,2,0)&amp;"、"&amp;VLOOKUP(H667,'附件一之1-開班數'!$A$6:$B$65,2,0),IF(COUNT(E667:I667)=5,VLOOKUP(E667,'附件一之1-開班數'!$A$6:$B$65,2,0)&amp;"、"&amp;VLOOKUP(F667,'附件一之1-開班數'!$A$6:$B$65,2,0)&amp;"、"&amp;VLOOKUP(G667,'附件一之1-開班數'!$A$6:$B$65,2,0)&amp;"、"&amp;VLOOKUP(H667,'附件一之1-開班數'!$A$6:$B$65,2,0)&amp;"、"&amp;VLOOKUP(I667,'附件一之1-開班數'!$A$6:$B$65,2,0),IF(D667="","","學生無班級"))))))),"有班級不存在,或跳格輸入")</f>
        <v/>
      </c>
      <c r="K667" s="16"/>
      <c r="L667" s="16"/>
      <c r="M667" s="16"/>
      <c r="N667" s="16"/>
      <c r="O667" s="16"/>
      <c r="P667" s="16"/>
      <c r="Q667" s="16"/>
      <c r="R667" s="16"/>
      <c r="S667" s="145">
        <f t="shared" si="63"/>
        <v>1</v>
      </c>
      <c r="T667" s="145">
        <f t="shared" si="64"/>
        <v>1</v>
      </c>
      <c r="U667" s="10">
        <f t="shared" si="62"/>
        <v>1</v>
      </c>
      <c r="V667" s="10">
        <f t="shared" si="65"/>
        <v>1</v>
      </c>
      <c r="W667" s="10">
        <f t="shared" si="66"/>
        <v>3</v>
      </c>
    </row>
    <row r="668" spans="1:23">
      <c r="A668" s="149" t="str">
        <f t="shared" si="61"/>
        <v/>
      </c>
      <c r="B668" s="16"/>
      <c r="C668" s="16"/>
      <c r="D668" s="16"/>
      <c r="E668" s="16"/>
      <c r="F668" s="16"/>
      <c r="G668" s="16"/>
      <c r="H668" s="16"/>
      <c r="I668" s="16"/>
      <c r="J668" s="150" t="str">
        <f>IFERROR(IF(COUNTIF(E668:I668,E668)+COUNTIF(E668:I668,F668)+COUNTIF(E668:I668,G668)+COUNTIF(E668:I668,H668)+COUNTIF(E668:I668,I668)-COUNT(E668:I668)&lt;&gt;0,"學生班級重複",IF(COUNT(E668:I668)=1,VLOOKUP(E668,'附件一之1-開班數'!$A$6:$B$65,2,0),IF(COUNT(E668:I668)=2,VLOOKUP(E668,'附件一之1-開班數'!$A$6:$B$65,2,0)&amp;"、"&amp;VLOOKUP(F668,'附件一之1-開班數'!$A$6:$B$65,2,0),IF(COUNT(E668:I668)=3,VLOOKUP(E668,'附件一之1-開班數'!$A$6:$B$65,2,0)&amp;"、"&amp;VLOOKUP(F668,'附件一之1-開班數'!$A$6:$B$65,2,0)&amp;"、"&amp;VLOOKUP(G668,'附件一之1-開班數'!$A$6:$B$65,2,0),IF(COUNT(E668:I668)=4,VLOOKUP(E668,'附件一之1-開班數'!$A$6:$B$65,2,0)&amp;"、"&amp;VLOOKUP(F668,'附件一之1-開班數'!$A$6:$B$65,2,0)&amp;"、"&amp;VLOOKUP(G668,'附件一之1-開班數'!$A$6:$B$65,2,0)&amp;"、"&amp;VLOOKUP(H668,'附件一之1-開班數'!$A$6:$B$65,2,0),IF(COUNT(E668:I668)=5,VLOOKUP(E668,'附件一之1-開班數'!$A$6:$B$65,2,0)&amp;"、"&amp;VLOOKUP(F668,'附件一之1-開班數'!$A$6:$B$65,2,0)&amp;"、"&amp;VLOOKUP(G668,'附件一之1-開班數'!$A$6:$B$65,2,0)&amp;"、"&amp;VLOOKUP(H668,'附件一之1-開班數'!$A$6:$B$65,2,0)&amp;"、"&amp;VLOOKUP(I668,'附件一之1-開班數'!$A$6:$B$65,2,0),IF(D668="","","學生無班級"))))))),"有班級不存在,或跳格輸入")</f>
        <v/>
      </c>
      <c r="K668" s="16"/>
      <c r="L668" s="16"/>
      <c r="M668" s="16"/>
      <c r="N668" s="16"/>
      <c r="O668" s="16"/>
      <c r="P668" s="16"/>
      <c r="Q668" s="16"/>
      <c r="R668" s="16"/>
      <c r="S668" s="145">
        <f t="shared" si="63"/>
        <v>1</v>
      </c>
      <c r="T668" s="145">
        <f t="shared" si="64"/>
        <v>1</v>
      </c>
      <c r="U668" s="10">
        <f t="shared" si="62"/>
        <v>1</v>
      </c>
      <c r="V668" s="10">
        <f t="shared" si="65"/>
        <v>1</v>
      </c>
      <c r="W668" s="10">
        <f t="shared" si="66"/>
        <v>3</v>
      </c>
    </row>
    <row r="669" spans="1:23">
      <c r="A669" s="149" t="str">
        <f t="shared" si="61"/>
        <v/>
      </c>
      <c r="B669" s="16"/>
      <c r="C669" s="16"/>
      <c r="D669" s="16"/>
      <c r="E669" s="16"/>
      <c r="F669" s="16"/>
      <c r="G669" s="16"/>
      <c r="H669" s="16"/>
      <c r="I669" s="16"/>
      <c r="J669" s="150" t="str">
        <f>IFERROR(IF(COUNTIF(E669:I669,E669)+COUNTIF(E669:I669,F669)+COUNTIF(E669:I669,G669)+COUNTIF(E669:I669,H669)+COUNTIF(E669:I669,I669)-COUNT(E669:I669)&lt;&gt;0,"學生班級重複",IF(COUNT(E669:I669)=1,VLOOKUP(E669,'附件一之1-開班數'!$A$6:$B$65,2,0),IF(COUNT(E669:I669)=2,VLOOKUP(E669,'附件一之1-開班數'!$A$6:$B$65,2,0)&amp;"、"&amp;VLOOKUP(F669,'附件一之1-開班數'!$A$6:$B$65,2,0),IF(COUNT(E669:I669)=3,VLOOKUP(E669,'附件一之1-開班數'!$A$6:$B$65,2,0)&amp;"、"&amp;VLOOKUP(F669,'附件一之1-開班數'!$A$6:$B$65,2,0)&amp;"、"&amp;VLOOKUP(G669,'附件一之1-開班數'!$A$6:$B$65,2,0),IF(COUNT(E669:I669)=4,VLOOKUP(E669,'附件一之1-開班數'!$A$6:$B$65,2,0)&amp;"、"&amp;VLOOKUP(F669,'附件一之1-開班數'!$A$6:$B$65,2,0)&amp;"、"&amp;VLOOKUP(G669,'附件一之1-開班數'!$A$6:$B$65,2,0)&amp;"、"&amp;VLOOKUP(H669,'附件一之1-開班數'!$A$6:$B$65,2,0),IF(COUNT(E669:I669)=5,VLOOKUP(E669,'附件一之1-開班數'!$A$6:$B$65,2,0)&amp;"、"&amp;VLOOKUP(F669,'附件一之1-開班數'!$A$6:$B$65,2,0)&amp;"、"&amp;VLOOKUP(G669,'附件一之1-開班數'!$A$6:$B$65,2,0)&amp;"、"&amp;VLOOKUP(H669,'附件一之1-開班數'!$A$6:$B$65,2,0)&amp;"、"&amp;VLOOKUP(I669,'附件一之1-開班數'!$A$6:$B$65,2,0),IF(D669="","","學生無班級"))))))),"有班級不存在,或跳格輸入")</f>
        <v/>
      </c>
      <c r="K669" s="16"/>
      <c r="L669" s="16"/>
      <c r="M669" s="16"/>
      <c r="N669" s="16"/>
      <c r="O669" s="16"/>
      <c r="P669" s="16"/>
      <c r="Q669" s="16"/>
      <c r="R669" s="16"/>
      <c r="S669" s="145">
        <f t="shared" si="63"/>
        <v>1</v>
      </c>
      <c r="T669" s="145">
        <f t="shared" si="64"/>
        <v>1</v>
      </c>
      <c r="U669" s="10">
        <f t="shared" si="62"/>
        <v>1</v>
      </c>
      <c r="V669" s="10">
        <f t="shared" si="65"/>
        <v>1</v>
      </c>
      <c r="W669" s="10">
        <f t="shared" si="66"/>
        <v>3</v>
      </c>
    </row>
    <row r="670" spans="1:23">
      <c r="A670" s="149" t="str">
        <f t="shared" si="61"/>
        <v/>
      </c>
      <c r="B670" s="16"/>
      <c r="C670" s="16"/>
      <c r="D670" s="16"/>
      <c r="E670" s="16"/>
      <c r="F670" s="16"/>
      <c r="G670" s="16"/>
      <c r="H670" s="16"/>
      <c r="I670" s="16"/>
      <c r="J670" s="150" t="str">
        <f>IFERROR(IF(COUNTIF(E670:I670,E670)+COUNTIF(E670:I670,F670)+COUNTIF(E670:I670,G670)+COUNTIF(E670:I670,H670)+COUNTIF(E670:I670,I670)-COUNT(E670:I670)&lt;&gt;0,"學生班級重複",IF(COUNT(E670:I670)=1,VLOOKUP(E670,'附件一之1-開班數'!$A$6:$B$65,2,0),IF(COUNT(E670:I670)=2,VLOOKUP(E670,'附件一之1-開班數'!$A$6:$B$65,2,0)&amp;"、"&amp;VLOOKUP(F670,'附件一之1-開班數'!$A$6:$B$65,2,0),IF(COUNT(E670:I670)=3,VLOOKUP(E670,'附件一之1-開班數'!$A$6:$B$65,2,0)&amp;"、"&amp;VLOOKUP(F670,'附件一之1-開班數'!$A$6:$B$65,2,0)&amp;"、"&amp;VLOOKUP(G670,'附件一之1-開班數'!$A$6:$B$65,2,0),IF(COUNT(E670:I670)=4,VLOOKUP(E670,'附件一之1-開班數'!$A$6:$B$65,2,0)&amp;"、"&amp;VLOOKUP(F670,'附件一之1-開班數'!$A$6:$B$65,2,0)&amp;"、"&amp;VLOOKUP(G670,'附件一之1-開班數'!$A$6:$B$65,2,0)&amp;"、"&amp;VLOOKUP(H670,'附件一之1-開班數'!$A$6:$B$65,2,0),IF(COUNT(E670:I670)=5,VLOOKUP(E670,'附件一之1-開班數'!$A$6:$B$65,2,0)&amp;"、"&amp;VLOOKUP(F670,'附件一之1-開班數'!$A$6:$B$65,2,0)&amp;"、"&amp;VLOOKUP(G670,'附件一之1-開班數'!$A$6:$B$65,2,0)&amp;"、"&amp;VLOOKUP(H670,'附件一之1-開班數'!$A$6:$B$65,2,0)&amp;"、"&amp;VLOOKUP(I670,'附件一之1-開班數'!$A$6:$B$65,2,0),IF(D670="","","學生無班級"))))))),"有班級不存在,或跳格輸入")</f>
        <v/>
      </c>
      <c r="K670" s="16"/>
      <c r="L670" s="16"/>
      <c r="M670" s="16"/>
      <c r="N670" s="16"/>
      <c r="O670" s="16"/>
      <c r="P670" s="16"/>
      <c r="Q670" s="16"/>
      <c r="R670" s="16"/>
      <c r="S670" s="145">
        <f t="shared" si="63"/>
        <v>1</v>
      </c>
      <c r="T670" s="145">
        <f t="shared" si="64"/>
        <v>1</v>
      </c>
      <c r="U670" s="10">
        <f t="shared" si="62"/>
        <v>1</v>
      </c>
      <c r="V670" s="10">
        <f t="shared" si="65"/>
        <v>1</v>
      </c>
      <c r="W670" s="10">
        <f t="shared" si="66"/>
        <v>3</v>
      </c>
    </row>
    <row r="671" spans="1:23">
      <c r="A671" s="149" t="str">
        <f t="shared" si="61"/>
        <v/>
      </c>
      <c r="B671" s="16"/>
      <c r="C671" s="16"/>
      <c r="D671" s="16"/>
      <c r="E671" s="16"/>
      <c r="F671" s="16"/>
      <c r="G671" s="16"/>
      <c r="H671" s="16"/>
      <c r="I671" s="16"/>
      <c r="J671" s="150" t="str">
        <f>IFERROR(IF(COUNTIF(E671:I671,E671)+COUNTIF(E671:I671,F671)+COUNTIF(E671:I671,G671)+COUNTIF(E671:I671,H671)+COUNTIF(E671:I671,I671)-COUNT(E671:I671)&lt;&gt;0,"學生班級重複",IF(COUNT(E671:I671)=1,VLOOKUP(E671,'附件一之1-開班數'!$A$6:$B$65,2,0),IF(COUNT(E671:I671)=2,VLOOKUP(E671,'附件一之1-開班數'!$A$6:$B$65,2,0)&amp;"、"&amp;VLOOKUP(F671,'附件一之1-開班數'!$A$6:$B$65,2,0),IF(COUNT(E671:I671)=3,VLOOKUP(E671,'附件一之1-開班數'!$A$6:$B$65,2,0)&amp;"、"&amp;VLOOKUP(F671,'附件一之1-開班數'!$A$6:$B$65,2,0)&amp;"、"&amp;VLOOKUP(G671,'附件一之1-開班數'!$A$6:$B$65,2,0),IF(COUNT(E671:I671)=4,VLOOKUP(E671,'附件一之1-開班數'!$A$6:$B$65,2,0)&amp;"、"&amp;VLOOKUP(F671,'附件一之1-開班數'!$A$6:$B$65,2,0)&amp;"、"&amp;VLOOKUP(G671,'附件一之1-開班數'!$A$6:$B$65,2,0)&amp;"、"&amp;VLOOKUP(H671,'附件一之1-開班數'!$A$6:$B$65,2,0),IF(COUNT(E671:I671)=5,VLOOKUP(E671,'附件一之1-開班數'!$A$6:$B$65,2,0)&amp;"、"&amp;VLOOKUP(F671,'附件一之1-開班數'!$A$6:$B$65,2,0)&amp;"、"&amp;VLOOKUP(G671,'附件一之1-開班數'!$A$6:$B$65,2,0)&amp;"、"&amp;VLOOKUP(H671,'附件一之1-開班數'!$A$6:$B$65,2,0)&amp;"、"&amp;VLOOKUP(I671,'附件一之1-開班數'!$A$6:$B$65,2,0),IF(D671="","","學生無班級"))))))),"有班級不存在,或跳格輸入")</f>
        <v/>
      </c>
      <c r="K671" s="16"/>
      <c r="L671" s="16"/>
      <c r="M671" s="16"/>
      <c r="N671" s="16"/>
      <c r="O671" s="16"/>
      <c r="P671" s="16"/>
      <c r="Q671" s="16"/>
      <c r="R671" s="16"/>
      <c r="S671" s="145">
        <f t="shared" si="63"/>
        <v>1</v>
      </c>
      <c r="T671" s="145">
        <f t="shared" si="64"/>
        <v>1</v>
      </c>
      <c r="U671" s="10">
        <f t="shared" si="62"/>
        <v>1</v>
      </c>
      <c r="V671" s="10">
        <f t="shared" si="65"/>
        <v>1</v>
      </c>
      <c r="W671" s="10">
        <f t="shared" si="66"/>
        <v>3</v>
      </c>
    </row>
    <row r="672" spans="1:23">
      <c r="A672" s="149" t="str">
        <f t="shared" si="61"/>
        <v/>
      </c>
      <c r="B672" s="16"/>
      <c r="C672" s="16"/>
      <c r="D672" s="16"/>
      <c r="E672" s="16"/>
      <c r="F672" s="16"/>
      <c r="G672" s="16"/>
      <c r="H672" s="16"/>
      <c r="I672" s="16"/>
      <c r="J672" s="150" t="str">
        <f>IFERROR(IF(COUNTIF(E672:I672,E672)+COUNTIF(E672:I672,F672)+COUNTIF(E672:I672,G672)+COUNTIF(E672:I672,H672)+COUNTIF(E672:I672,I672)-COUNT(E672:I672)&lt;&gt;0,"學生班級重複",IF(COUNT(E672:I672)=1,VLOOKUP(E672,'附件一之1-開班數'!$A$6:$B$65,2,0),IF(COUNT(E672:I672)=2,VLOOKUP(E672,'附件一之1-開班數'!$A$6:$B$65,2,0)&amp;"、"&amp;VLOOKUP(F672,'附件一之1-開班數'!$A$6:$B$65,2,0),IF(COUNT(E672:I672)=3,VLOOKUP(E672,'附件一之1-開班數'!$A$6:$B$65,2,0)&amp;"、"&amp;VLOOKUP(F672,'附件一之1-開班數'!$A$6:$B$65,2,0)&amp;"、"&amp;VLOOKUP(G672,'附件一之1-開班數'!$A$6:$B$65,2,0),IF(COUNT(E672:I672)=4,VLOOKUP(E672,'附件一之1-開班數'!$A$6:$B$65,2,0)&amp;"、"&amp;VLOOKUP(F672,'附件一之1-開班數'!$A$6:$B$65,2,0)&amp;"、"&amp;VLOOKUP(G672,'附件一之1-開班數'!$A$6:$B$65,2,0)&amp;"、"&amp;VLOOKUP(H672,'附件一之1-開班數'!$A$6:$B$65,2,0),IF(COUNT(E672:I672)=5,VLOOKUP(E672,'附件一之1-開班數'!$A$6:$B$65,2,0)&amp;"、"&amp;VLOOKUP(F672,'附件一之1-開班數'!$A$6:$B$65,2,0)&amp;"、"&amp;VLOOKUP(G672,'附件一之1-開班數'!$A$6:$B$65,2,0)&amp;"、"&amp;VLOOKUP(H672,'附件一之1-開班數'!$A$6:$B$65,2,0)&amp;"、"&amp;VLOOKUP(I672,'附件一之1-開班數'!$A$6:$B$65,2,0),IF(D672="","","學生無班級"))))))),"有班級不存在,或跳格輸入")</f>
        <v/>
      </c>
      <c r="K672" s="16"/>
      <c r="L672" s="16"/>
      <c r="M672" s="16"/>
      <c r="N672" s="16"/>
      <c r="O672" s="16"/>
      <c r="P672" s="16"/>
      <c r="Q672" s="16"/>
      <c r="R672" s="16"/>
      <c r="S672" s="145">
        <f t="shared" si="63"/>
        <v>1</v>
      </c>
      <c r="T672" s="145">
        <f t="shared" si="64"/>
        <v>1</v>
      </c>
      <c r="U672" s="10">
        <f t="shared" si="62"/>
        <v>1</v>
      </c>
      <c r="V672" s="10">
        <f t="shared" si="65"/>
        <v>1</v>
      </c>
      <c r="W672" s="10">
        <f t="shared" si="66"/>
        <v>3</v>
      </c>
    </row>
    <row r="673" spans="1:23">
      <c r="A673" s="149" t="str">
        <f t="shared" si="61"/>
        <v/>
      </c>
      <c r="B673" s="16"/>
      <c r="C673" s="16"/>
      <c r="D673" s="16"/>
      <c r="E673" s="16"/>
      <c r="F673" s="16"/>
      <c r="G673" s="16"/>
      <c r="H673" s="16"/>
      <c r="I673" s="16"/>
      <c r="J673" s="150" t="str">
        <f>IFERROR(IF(COUNTIF(E673:I673,E673)+COUNTIF(E673:I673,F673)+COUNTIF(E673:I673,G673)+COUNTIF(E673:I673,H673)+COUNTIF(E673:I673,I673)-COUNT(E673:I673)&lt;&gt;0,"學生班級重複",IF(COUNT(E673:I673)=1,VLOOKUP(E673,'附件一之1-開班數'!$A$6:$B$65,2,0),IF(COUNT(E673:I673)=2,VLOOKUP(E673,'附件一之1-開班數'!$A$6:$B$65,2,0)&amp;"、"&amp;VLOOKUP(F673,'附件一之1-開班數'!$A$6:$B$65,2,0),IF(COUNT(E673:I673)=3,VLOOKUP(E673,'附件一之1-開班數'!$A$6:$B$65,2,0)&amp;"、"&amp;VLOOKUP(F673,'附件一之1-開班數'!$A$6:$B$65,2,0)&amp;"、"&amp;VLOOKUP(G673,'附件一之1-開班數'!$A$6:$B$65,2,0),IF(COUNT(E673:I673)=4,VLOOKUP(E673,'附件一之1-開班數'!$A$6:$B$65,2,0)&amp;"、"&amp;VLOOKUP(F673,'附件一之1-開班數'!$A$6:$B$65,2,0)&amp;"、"&amp;VLOOKUP(G673,'附件一之1-開班數'!$A$6:$B$65,2,0)&amp;"、"&amp;VLOOKUP(H673,'附件一之1-開班數'!$A$6:$B$65,2,0),IF(COUNT(E673:I673)=5,VLOOKUP(E673,'附件一之1-開班數'!$A$6:$B$65,2,0)&amp;"、"&amp;VLOOKUP(F673,'附件一之1-開班數'!$A$6:$B$65,2,0)&amp;"、"&amp;VLOOKUP(G673,'附件一之1-開班數'!$A$6:$B$65,2,0)&amp;"、"&amp;VLOOKUP(H673,'附件一之1-開班數'!$A$6:$B$65,2,0)&amp;"、"&amp;VLOOKUP(I673,'附件一之1-開班數'!$A$6:$B$65,2,0),IF(D673="","","學生無班級"))))))),"有班級不存在,或跳格輸入")</f>
        <v/>
      </c>
      <c r="K673" s="16"/>
      <c r="L673" s="16"/>
      <c r="M673" s="16"/>
      <c r="N673" s="16"/>
      <c r="O673" s="16"/>
      <c r="P673" s="16"/>
      <c r="Q673" s="16"/>
      <c r="R673" s="16"/>
      <c r="S673" s="145">
        <f t="shared" si="63"/>
        <v>1</v>
      </c>
      <c r="T673" s="145">
        <f t="shared" si="64"/>
        <v>1</v>
      </c>
      <c r="U673" s="10">
        <f t="shared" si="62"/>
        <v>1</v>
      </c>
      <c r="V673" s="10">
        <f t="shared" si="65"/>
        <v>1</v>
      </c>
      <c r="W673" s="10">
        <f t="shared" si="66"/>
        <v>3</v>
      </c>
    </row>
    <row r="674" spans="1:23">
      <c r="A674" s="149" t="str">
        <f t="shared" si="61"/>
        <v/>
      </c>
      <c r="B674" s="16"/>
      <c r="C674" s="16"/>
      <c r="D674" s="16"/>
      <c r="E674" s="16"/>
      <c r="F674" s="16"/>
      <c r="G674" s="16"/>
      <c r="H674" s="16"/>
      <c r="I674" s="16"/>
      <c r="J674" s="150" t="str">
        <f>IFERROR(IF(COUNTIF(E674:I674,E674)+COUNTIF(E674:I674,F674)+COUNTIF(E674:I674,G674)+COUNTIF(E674:I674,H674)+COUNTIF(E674:I674,I674)-COUNT(E674:I674)&lt;&gt;0,"學生班級重複",IF(COUNT(E674:I674)=1,VLOOKUP(E674,'附件一之1-開班數'!$A$6:$B$65,2,0),IF(COUNT(E674:I674)=2,VLOOKUP(E674,'附件一之1-開班數'!$A$6:$B$65,2,0)&amp;"、"&amp;VLOOKUP(F674,'附件一之1-開班數'!$A$6:$B$65,2,0),IF(COUNT(E674:I674)=3,VLOOKUP(E674,'附件一之1-開班數'!$A$6:$B$65,2,0)&amp;"、"&amp;VLOOKUP(F674,'附件一之1-開班數'!$A$6:$B$65,2,0)&amp;"、"&amp;VLOOKUP(G674,'附件一之1-開班數'!$A$6:$B$65,2,0),IF(COUNT(E674:I674)=4,VLOOKUP(E674,'附件一之1-開班數'!$A$6:$B$65,2,0)&amp;"、"&amp;VLOOKUP(F674,'附件一之1-開班數'!$A$6:$B$65,2,0)&amp;"、"&amp;VLOOKUP(G674,'附件一之1-開班數'!$A$6:$B$65,2,0)&amp;"、"&amp;VLOOKUP(H674,'附件一之1-開班數'!$A$6:$B$65,2,0),IF(COUNT(E674:I674)=5,VLOOKUP(E674,'附件一之1-開班數'!$A$6:$B$65,2,0)&amp;"、"&amp;VLOOKUP(F674,'附件一之1-開班數'!$A$6:$B$65,2,0)&amp;"、"&amp;VLOOKUP(G674,'附件一之1-開班數'!$A$6:$B$65,2,0)&amp;"、"&amp;VLOOKUP(H674,'附件一之1-開班數'!$A$6:$B$65,2,0)&amp;"、"&amp;VLOOKUP(I674,'附件一之1-開班數'!$A$6:$B$65,2,0),IF(D674="","","學生無班級"))))))),"有班級不存在,或跳格輸入")</f>
        <v/>
      </c>
      <c r="K674" s="16"/>
      <c r="L674" s="16"/>
      <c r="M674" s="16"/>
      <c r="N674" s="16"/>
      <c r="O674" s="16"/>
      <c r="P674" s="16"/>
      <c r="Q674" s="16"/>
      <c r="R674" s="16"/>
      <c r="S674" s="145">
        <f t="shared" si="63"/>
        <v>1</v>
      </c>
      <c r="T674" s="145">
        <f t="shared" si="64"/>
        <v>1</v>
      </c>
      <c r="U674" s="10">
        <f t="shared" si="62"/>
        <v>1</v>
      </c>
      <c r="V674" s="10">
        <f t="shared" si="65"/>
        <v>1</v>
      </c>
      <c r="W674" s="10">
        <f t="shared" si="66"/>
        <v>3</v>
      </c>
    </row>
    <row r="675" spans="1:23">
      <c r="A675" s="149" t="str">
        <f t="shared" si="61"/>
        <v/>
      </c>
      <c r="B675" s="16"/>
      <c r="C675" s="16"/>
      <c r="D675" s="16"/>
      <c r="E675" s="16"/>
      <c r="F675" s="16"/>
      <c r="G675" s="16"/>
      <c r="H675" s="16"/>
      <c r="I675" s="16"/>
      <c r="J675" s="150" t="str">
        <f>IFERROR(IF(COUNTIF(E675:I675,E675)+COUNTIF(E675:I675,F675)+COUNTIF(E675:I675,G675)+COUNTIF(E675:I675,H675)+COUNTIF(E675:I675,I675)-COUNT(E675:I675)&lt;&gt;0,"學生班級重複",IF(COUNT(E675:I675)=1,VLOOKUP(E675,'附件一之1-開班數'!$A$6:$B$65,2,0),IF(COUNT(E675:I675)=2,VLOOKUP(E675,'附件一之1-開班數'!$A$6:$B$65,2,0)&amp;"、"&amp;VLOOKUP(F675,'附件一之1-開班數'!$A$6:$B$65,2,0),IF(COUNT(E675:I675)=3,VLOOKUP(E675,'附件一之1-開班數'!$A$6:$B$65,2,0)&amp;"、"&amp;VLOOKUP(F675,'附件一之1-開班數'!$A$6:$B$65,2,0)&amp;"、"&amp;VLOOKUP(G675,'附件一之1-開班數'!$A$6:$B$65,2,0),IF(COUNT(E675:I675)=4,VLOOKUP(E675,'附件一之1-開班數'!$A$6:$B$65,2,0)&amp;"、"&amp;VLOOKUP(F675,'附件一之1-開班數'!$A$6:$B$65,2,0)&amp;"、"&amp;VLOOKUP(G675,'附件一之1-開班數'!$A$6:$B$65,2,0)&amp;"、"&amp;VLOOKUP(H675,'附件一之1-開班數'!$A$6:$B$65,2,0),IF(COUNT(E675:I675)=5,VLOOKUP(E675,'附件一之1-開班數'!$A$6:$B$65,2,0)&amp;"、"&amp;VLOOKUP(F675,'附件一之1-開班數'!$A$6:$B$65,2,0)&amp;"、"&amp;VLOOKUP(G675,'附件一之1-開班數'!$A$6:$B$65,2,0)&amp;"、"&amp;VLOOKUP(H675,'附件一之1-開班數'!$A$6:$B$65,2,0)&amp;"、"&amp;VLOOKUP(I675,'附件一之1-開班數'!$A$6:$B$65,2,0),IF(D675="","","學生無班級"))))))),"有班級不存在,或跳格輸入")</f>
        <v/>
      </c>
      <c r="K675" s="16"/>
      <c r="L675" s="16"/>
      <c r="M675" s="16"/>
      <c r="N675" s="16"/>
      <c r="O675" s="16"/>
      <c r="P675" s="16"/>
      <c r="Q675" s="16"/>
      <c r="R675" s="16"/>
      <c r="S675" s="145">
        <f t="shared" si="63"/>
        <v>1</v>
      </c>
      <c r="T675" s="145">
        <f t="shared" si="64"/>
        <v>1</v>
      </c>
      <c r="U675" s="10">
        <f t="shared" si="62"/>
        <v>1</v>
      </c>
      <c r="V675" s="10">
        <f t="shared" si="65"/>
        <v>1</v>
      </c>
      <c r="W675" s="10">
        <f t="shared" si="66"/>
        <v>3</v>
      </c>
    </row>
    <row r="676" spans="1:23">
      <c r="A676" s="149" t="str">
        <f t="shared" si="61"/>
        <v/>
      </c>
      <c r="B676" s="16"/>
      <c r="C676" s="16"/>
      <c r="D676" s="16"/>
      <c r="E676" s="16"/>
      <c r="F676" s="16"/>
      <c r="G676" s="16"/>
      <c r="H676" s="16"/>
      <c r="I676" s="16"/>
      <c r="J676" s="150" t="str">
        <f>IFERROR(IF(COUNTIF(E676:I676,E676)+COUNTIF(E676:I676,F676)+COUNTIF(E676:I676,G676)+COUNTIF(E676:I676,H676)+COUNTIF(E676:I676,I676)-COUNT(E676:I676)&lt;&gt;0,"學生班級重複",IF(COUNT(E676:I676)=1,VLOOKUP(E676,'附件一之1-開班數'!$A$6:$B$65,2,0),IF(COUNT(E676:I676)=2,VLOOKUP(E676,'附件一之1-開班數'!$A$6:$B$65,2,0)&amp;"、"&amp;VLOOKUP(F676,'附件一之1-開班數'!$A$6:$B$65,2,0),IF(COUNT(E676:I676)=3,VLOOKUP(E676,'附件一之1-開班數'!$A$6:$B$65,2,0)&amp;"、"&amp;VLOOKUP(F676,'附件一之1-開班數'!$A$6:$B$65,2,0)&amp;"、"&amp;VLOOKUP(G676,'附件一之1-開班數'!$A$6:$B$65,2,0),IF(COUNT(E676:I676)=4,VLOOKUP(E676,'附件一之1-開班數'!$A$6:$B$65,2,0)&amp;"、"&amp;VLOOKUP(F676,'附件一之1-開班數'!$A$6:$B$65,2,0)&amp;"、"&amp;VLOOKUP(G676,'附件一之1-開班數'!$A$6:$B$65,2,0)&amp;"、"&amp;VLOOKUP(H676,'附件一之1-開班數'!$A$6:$B$65,2,0),IF(COUNT(E676:I676)=5,VLOOKUP(E676,'附件一之1-開班數'!$A$6:$B$65,2,0)&amp;"、"&amp;VLOOKUP(F676,'附件一之1-開班數'!$A$6:$B$65,2,0)&amp;"、"&amp;VLOOKUP(G676,'附件一之1-開班數'!$A$6:$B$65,2,0)&amp;"、"&amp;VLOOKUP(H676,'附件一之1-開班數'!$A$6:$B$65,2,0)&amp;"、"&amp;VLOOKUP(I676,'附件一之1-開班數'!$A$6:$B$65,2,0),IF(D676="","","學生無班級"))))))),"有班級不存在,或跳格輸入")</f>
        <v/>
      </c>
      <c r="K676" s="16"/>
      <c r="L676" s="16"/>
      <c r="M676" s="16"/>
      <c r="N676" s="16"/>
      <c r="O676" s="16"/>
      <c r="P676" s="16"/>
      <c r="Q676" s="16"/>
      <c r="R676" s="16"/>
      <c r="S676" s="145">
        <f t="shared" si="63"/>
        <v>1</v>
      </c>
      <c r="T676" s="145">
        <f t="shared" si="64"/>
        <v>1</v>
      </c>
      <c r="U676" s="10">
        <f t="shared" si="62"/>
        <v>1</v>
      </c>
      <c r="V676" s="10">
        <f t="shared" si="65"/>
        <v>1</v>
      </c>
      <c r="W676" s="10">
        <f t="shared" si="66"/>
        <v>3</v>
      </c>
    </row>
    <row r="677" spans="1:23">
      <c r="A677" s="149" t="str">
        <f t="shared" si="61"/>
        <v/>
      </c>
      <c r="B677" s="16"/>
      <c r="C677" s="16"/>
      <c r="D677" s="16"/>
      <c r="E677" s="16"/>
      <c r="F677" s="16"/>
      <c r="G677" s="16"/>
      <c r="H677" s="16"/>
      <c r="I677" s="16"/>
      <c r="J677" s="150" t="str">
        <f>IFERROR(IF(COUNTIF(E677:I677,E677)+COUNTIF(E677:I677,F677)+COUNTIF(E677:I677,G677)+COUNTIF(E677:I677,H677)+COUNTIF(E677:I677,I677)-COUNT(E677:I677)&lt;&gt;0,"學生班級重複",IF(COUNT(E677:I677)=1,VLOOKUP(E677,'附件一之1-開班數'!$A$6:$B$65,2,0),IF(COUNT(E677:I677)=2,VLOOKUP(E677,'附件一之1-開班數'!$A$6:$B$65,2,0)&amp;"、"&amp;VLOOKUP(F677,'附件一之1-開班數'!$A$6:$B$65,2,0),IF(COUNT(E677:I677)=3,VLOOKUP(E677,'附件一之1-開班數'!$A$6:$B$65,2,0)&amp;"、"&amp;VLOOKUP(F677,'附件一之1-開班數'!$A$6:$B$65,2,0)&amp;"、"&amp;VLOOKUP(G677,'附件一之1-開班數'!$A$6:$B$65,2,0),IF(COUNT(E677:I677)=4,VLOOKUP(E677,'附件一之1-開班數'!$A$6:$B$65,2,0)&amp;"、"&amp;VLOOKUP(F677,'附件一之1-開班數'!$A$6:$B$65,2,0)&amp;"、"&amp;VLOOKUP(G677,'附件一之1-開班數'!$A$6:$B$65,2,0)&amp;"、"&amp;VLOOKUP(H677,'附件一之1-開班數'!$A$6:$B$65,2,0),IF(COUNT(E677:I677)=5,VLOOKUP(E677,'附件一之1-開班數'!$A$6:$B$65,2,0)&amp;"、"&amp;VLOOKUP(F677,'附件一之1-開班數'!$A$6:$B$65,2,0)&amp;"、"&amp;VLOOKUP(G677,'附件一之1-開班數'!$A$6:$B$65,2,0)&amp;"、"&amp;VLOOKUP(H677,'附件一之1-開班數'!$A$6:$B$65,2,0)&amp;"、"&amp;VLOOKUP(I677,'附件一之1-開班數'!$A$6:$B$65,2,0),IF(D677="","","學生無班級"))))))),"有班級不存在,或跳格輸入")</f>
        <v/>
      </c>
      <c r="K677" s="16"/>
      <c r="L677" s="16"/>
      <c r="M677" s="16"/>
      <c r="N677" s="16"/>
      <c r="O677" s="16"/>
      <c r="P677" s="16"/>
      <c r="Q677" s="16"/>
      <c r="R677" s="16"/>
      <c r="S677" s="145">
        <f t="shared" si="63"/>
        <v>1</v>
      </c>
      <c r="T677" s="145">
        <f t="shared" si="64"/>
        <v>1</v>
      </c>
      <c r="U677" s="10">
        <f t="shared" si="62"/>
        <v>1</v>
      </c>
      <c r="V677" s="10">
        <f t="shared" si="65"/>
        <v>1</v>
      </c>
      <c r="W677" s="10">
        <f t="shared" si="66"/>
        <v>3</v>
      </c>
    </row>
    <row r="678" spans="1:23">
      <c r="A678" s="149" t="str">
        <f t="shared" si="61"/>
        <v/>
      </c>
      <c r="B678" s="16"/>
      <c r="C678" s="16"/>
      <c r="D678" s="16"/>
      <c r="E678" s="16"/>
      <c r="F678" s="16"/>
      <c r="G678" s="16"/>
      <c r="H678" s="16"/>
      <c r="I678" s="16"/>
      <c r="J678" s="150" t="str">
        <f>IFERROR(IF(COUNTIF(E678:I678,E678)+COUNTIF(E678:I678,F678)+COUNTIF(E678:I678,G678)+COUNTIF(E678:I678,H678)+COUNTIF(E678:I678,I678)-COUNT(E678:I678)&lt;&gt;0,"學生班級重複",IF(COUNT(E678:I678)=1,VLOOKUP(E678,'附件一之1-開班數'!$A$6:$B$65,2,0),IF(COUNT(E678:I678)=2,VLOOKUP(E678,'附件一之1-開班數'!$A$6:$B$65,2,0)&amp;"、"&amp;VLOOKUP(F678,'附件一之1-開班數'!$A$6:$B$65,2,0),IF(COUNT(E678:I678)=3,VLOOKUP(E678,'附件一之1-開班數'!$A$6:$B$65,2,0)&amp;"、"&amp;VLOOKUP(F678,'附件一之1-開班數'!$A$6:$B$65,2,0)&amp;"、"&amp;VLOOKUP(G678,'附件一之1-開班數'!$A$6:$B$65,2,0),IF(COUNT(E678:I678)=4,VLOOKUP(E678,'附件一之1-開班數'!$A$6:$B$65,2,0)&amp;"、"&amp;VLOOKUP(F678,'附件一之1-開班數'!$A$6:$B$65,2,0)&amp;"、"&amp;VLOOKUP(G678,'附件一之1-開班數'!$A$6:$B$65,2,0)&amp;"、"&amp;VLOOKUP(H678,'附件一之1-開班數'!$A$6:$B$65,2,0),IF(COUNT(E678:I678)=5,VLOOKUP(E678,'附件一之1-開班數'!$A$6:$B$65,2,0)&amp;"、"&amp;VLOOKUP(F678,'附件一之1-開班數'!$A$6:$B$65,2,0)&amp;"、"&amp;VLOOKUP(G678,'附件一之1-開班數'!$A$6:$B$65,2,0)&amp;"、"&amp;VLOOKUP(H678,'附件一之1-開班數'!$A$6:$B$65,2,0)&amp;"、"&amp;VLOOKUP(I678,'附件一之1-開班數'!$A$6:$B$65,2,0),IF(D678="","","學生無班級"))))))),"有班級不存在,或跳格輸入")</f>
        <v/>
      </c>
      <c r="K678" s="16"/>
      <c r="L678" s="16"/>
      <c r="M678" s="16"/>
      <c r="N678" s="16"/>
      <c r="O678" s="16"/>
      <c r="P678" s="16"/>
      <c r="Q678" s="16"/>
      <c r="R678" s="16"/>
      <c r="S678" s="145">
        <f t="shared" si="63"/>
        <v>1</v>
      </c>
      <c r="T678" s="145">
        <f t="shared" si="64"/>
        <v>1</v>
      </c>
      <c r="U678" s="10">
        <f t="shared" si="62"/>
        <v>1</v>
      </c>
      <c r="V678" s="10">
        <f t="shared" si="65"/>
        <v>1</v>
      </c>
      <c r="W678" s="10">
        <f t="shared" si="66"/>
        <v>3</v>
      </c>
    </row>
    <row r="679" spans="1:23">
      <c r="A679" s="149" t="str">
        <f t="shared" si="61"/>
        <v/>
      </c>
      <c r="B679" s="16"/>
      <c r="C679" s="16"/>
      <c r="D679" s="16"/>
      <c r="E679" s="16"/>
      <c r="F679" s="16"/>
      <c r="G679" s="16"/>
      <c r="H679" s="16"/>
      <c r="I679" s="16"/>
      <c r="J679" s="150" t="str">
        <f>IFERROR(IF(COUNTIF(E679:I679,E679)+COUNTIF(E679:I679,F679)+COUNTIF(E679:I679,G679)+COUNTIF(E679:I679,H679)+COUNTIF(E679:I679,I679)-COUNT(E679:I679)&lt;&gt;0,"學生班級重複",IF(COUNT(E679:I679)=1,VLOOKUP(E679,'附件一之1-開班數'!$A$6:$B$65,2,0),IF(COUNT(E679:I679)=2,VLOOKUP(E679,'附件一之1-開班數'!$A$6:$B$65,2,0)&amp;"、"&amp;VLOOKUP(F679,'附件一之1-開班數'!$A$6:$B$65,2,0),IF(COUNT(E679:I679)=3,VLOOKUP(E679,'附件一之1-開班數'!$A$6:$B$65,2,0)&amp;"、"&amp;VLOOKUP(F679,'附件一之1-開班數'!$A$6:$B$65,2,0)&amp;"、"&amp;VLOOKUP(G679,'附件一之1-開班數'!$A$6:$B$65,2,0),IF(COUNT(E679:I679)=4,VLOOKUP(E679,'附件一之1-開班數'!$A$6:$B$65,2,0)&amp;"、"&amp;VLOOKUP(F679,'附件一之1-開班數'!$A$6:$B$65,2,0)&amp;"、"&amp;VLOOKUP(G679,'附件一之1-開班數'!$A$6:$B$65,2,0)&amp;"、"&amp;VLOOKUP(H679,'附件一之1-開班數'!$A$6:$B$65,2,0),IF(COUNT(E679:I679)=5,VLOOKUP(E679,'附件一之1-開班數'!$A$6:$B$65,2,0)&amp;"、"&amp;VLOOKUP(F679,'附件一之1-開班數'!$A$6:$B$65,2,0)&amp;"、"&amp;VLOOKUP(G679,'附件一之1-開班數'!$A$6:$B$65,2,0)&amp;"、"&amp;VLOOKUP(H679,'附件一之1-開班數'!$A$6:$B$65,2,0)&amp;"、"&amp;VLOOKUP(I679,'附件一之1-開班數'!$A$6:$B$65,2,0),IF(D679="","","學生無班級"))))))),"有班級不存在,或跳格輸入")</f>
        <v/>
      </c>
      <c r="K679" s="16"/>
      <c r="L679" s="16"/>
      <c r="M679" s="16"/>
      <c r="N679" s="16"/>
      <c r="O679" s="16"/>
      <c r="P679" s="16"/>
      <c r="Q679" s="16"/>
      <c r="R679" s="16"/>
      <c r="S679" s="145">
        <f t="shared" si="63"/>
        <v>1</v>
      </c>
      <c r="T679" s="145">
        <f t="shared" si="64"/>
        <v>1</v>
      </c>
      <c r="U679" s="10">
        <f t="shared" si="62"/>
        <v>1</v>
      </c>
      <c r="V679" s="10">
        <f t="shared" si="65"/>
        <v>1</v>
      </c>
      <c r="W679" s="10">
        <f t="shared" si="66"/>
        <v>3</v>
      </c>
    </row>
    <row r="680" spans="1:23">
      <c r="A680" s="149" t="str">
        <f t="shared" si="61"/>
        <v/>
      </c>
      <c r="B680" s="16"/>
      <c r="C680" s="16"/>
      <c r="D680" s="16"/>
      <c r="E680" s="16"/>
      <c r="F680" s="16"/>
      <c r="G680" s="16"/>
      <c r="H680" s="16"/>
      <c r="I680" s="16"/>
      <c r="J680" s="150" t="str">
        <f>IFERROR(IF(COUNTIF(E680:I680,E680)+COUNTIF(E680:I680,F680)+COUNTIF(E680:I680,G680)+COUNTIF(E680:I680,H680)+COUNTIF(E680:I680,I680)-COUNT(E680:I680)&lt;&gt;0,"學生班級重複",IF(COUNT(E680:I680)=1,VLOOKUP(E680,'附件一之1-開班數'!$A$6:$B$65,2,0),IF(COUNT(E680:I680)=2,VLOOKUP(E680,'附件一之1-開班數'!$A$6:$B$65,2,0)&amp;"、"&amp;VLOOKUP(F680,'附件一之1-開班數'!$A$6:$B$65,2,0),IF(COUNT(E680:I680)=3,VLOOKUP(E680,'附件一之1-開班數'!$A$6:$B$65,2,0)&amp;"、"&amp;VLOOKUP(F680,'附件一之1-開班數'!$A$6:$B$65,2,0)&amp;"、"&amp;VLOOKUP(G680,'附件一之1-開班數'!$A$6:$B$65,2,0),IF(COUNT(E680:I680)=4,VLOOKUP(E680,'附件一之1-開班數'!$A$6:$B$65,2,0)&amp;"、"&amp;VLOOKUP(F680,'附件一之1-開班數'!$A$6:$B$65,2,0)&amp;"、"&amp;VLOOKUP(G680,'附件一之1-開班數'!$A$6:$B$65,2,0)&amp;"、"&amp;VLOOKUP(H680,'附件一之1-開班數'!$A$6:$B$65,2,0),IF(COUNT(E680:I680)=5,VLOOKUP(E680,'附件一之1-開班數'!$A$6:$B$65,2,0)&amp;"、"&amp;VLOOKUP(F680,'附件一之1-開班數'!$A$6:$B$65,2,0)&amp;"、"&amp;VLOOKUP(G680,'附件一之1-開班數'!$A$6:$B$65,2,0)&amp;"、"&amp;VLOOKUP(H680,'附件一之1-開班數'!$A$6:$B$65,2,0)&amp;"、"&amp;VLOOKUP(I680,'附件一之1-開班數'!$A$6:$B$65,2,0),IF(D680="","","學生無班級"))))))),"有班級不存在,或跳格輸入")</f>
        <v/>
      </c>
      <c r="K680" s="16"/>
      <c r="L680" s="16"/>
      <c r="M680" s="16"/>
      <c r="N680" s="16"/>
      <c r="O680" s="16"/>
      <c r="P680" s="16"/>
      <c r="Q680" s="16"/>
      <c r="R680" s="16"/>
      <c r="S680" s="145">
        <f t="shared" si="63"/>
        <v>1</v>
      </c>
      <c r="T680" s="145">
        <f t="shared" si="64"/>
        <v>1</v>
      </c>
      <c r="U680" s="10">
        <f t="shared" si="62"/>
        <v>1</v>
      </c>
      <c r="V680" s="10">
        <f t="shared" si="65"/>
        <v>1</v>
      </c>
      <c r="W680" s="10">
        <f t="shared" si="66"/>
        <v>3</v>
      </c>
    </row>
    <row r="681" spans="1:23">
      <c r="A681" s="149" t="str">
        <f t="shared" si="61"/>
        <v/>
      </c>
      <c r="B681" s="16"/>
      <c r="C681" s="16"/>
      <c r="D681" s="16"/>
      <c r="E681" s="16"/>
      <c r="F681" s="16"/>
      <c r="G681" s="16"/>
      <c r="H681" s="16"/>
      <c r="I681" s="16"/>
      <c r="J681" s="150" t="str">
        <f>IFERROR(IF(COUNTIF(E681:I681,E681)+COUNTIF(E681:I681,F681)+COUNTIF(E681:I681,G681)+COUNTIF(E681:I681,H681)+COUNTIF(E681:I681,I681)-COUNT(E681:I681)&lt;&gt;0,"學生班級重複",IF(COUNT(E681:I681)=1,VLOOKUP(E681,'附件一之1-開班數'!$A$6:$B$65,2,0),IF(COUNT(E681:I681)=2,VLOOKUP(E681,'附件一之1-開班數'!$A$6:$B$65,2,0)&amp;"、"&amp;VLOOKUP(F681,'附件一之1-開班數'!$A$6:$B$65,2,0),IF(COUNT(E681:I681)=3,VLOOKUP(E681,'附件一之1-開班數'!$A$6:$B$65,2,0)&amp;"、"&amp;VLOOKUP(F681,'附件一之1-開班數'!$A$6:$B$65,2,0)&amp;"、"&amp;VLOOKUP(G681,'附件一之1-開班數'!$A$6:$B$65,2,0),IF(COUNT(E681:I681)=4,VLOOKUP(E681,'附件一之1-開班數'!$A$6:$B$65,2,0)&amp;"、"&amp;VLOOKUP(F681,'附件一之1-開班數'!$A$6:$B$65,2,0)&amp;"、"&amp;VLOOKUP(G681,'附件一之1-開班數'!$A$6:$B$65,2,0)&amp;"、"&amp;VLOOKUP(H681,'附件一之1-開班數'!$A$6:$B$65,2,0),IF(COUNT(E681:I681)=5,VLOOKUP(E681,'附件一之1-開班數'!$A$6:$B$65,2,0)&amp;"、"&amp;VLOOKUP(F681,'附件一之1-開班數'!$A$6:$B$65,2,0)&amp;"、"&amp;VLOOKUP(G681,'附件一之1-開班數'!$A$6:$B$65,2,0)&amp;"、"&amp;VLOOKUP(H681,'附件一之1-開班數'!$A$6:$B$65,2,0)&amp;"、"&amp;VLOOKUP(I681,'附件一之1-開班數'!$A$6:$B$65,2,0),IF(D681="","","學生無班級"))))))),"有班級不存在,或跳格輸入")</f>
        <v/>
      </c>
      <c r="K681" s="16"/>
      <c r="L681" s="16"/>
      <c r="M681" s="16"/>
      <c r="N681" s="16"/>
      <c r="O681" s="16"/>
      <c r="P681" s="16"/>
      <c r="Q681" s="16"/>
      <c r="R681" s="16"/>
      <c r="S681" s="145">
        <f t="shared" si="63"/>
        <v>1</v>
      </c>
      <c r="T681" s="145">
        <f t="shared" si="64"/>
        <v>1</v>
      </c>
      <c r="U681" s="10">
        <f t="shared" si="62"/>
        <v>1</v>
      </c>
      <c r="V681" s="10">
        <f t="shared" si="65"/>
        <v>1</v>
      </c>
      <c r="W681" s="10">
        <f t="shared" si="66"/>
        <v>3</v>
      </c>
    </row>
    <row r="682" spans="1:23">
      <c r="A682" s="149" t="str">
        <f t="shared" si="61"/>
        <v/>
      </c>
      <c r="B682" s="16"/>
      <c r="C682" s="16"/>
      <c r="D682" s="16"/>
      <c r="E682" s="16"/>
      <c r="F682" s="16"/>
      <c r="G682" s="16"/>
      <c r="H682" s="16"/>
      <c r="I682" s="16"/>
      <c r="J682" s="150" t="str">
        <f>IFERROR(IF(COUNTIF(E682:I682,E682)+COUNTIF(E682:I682,F682)+COUNTIF(E682:I682,G682)+COUNTIF(E682:I682,H682)+COUNTIF(E682:I682,I682)-COUNT(E682:I682)&lt;&gt;0,"學生班級重複",IF(COUNT(E682:I682)=1,VLOOKUP(E682,'附件一之1-開班數'!$A$6:$B$65,2,0),IF(COUNT(E682:I682)=2,VLOOKUP(E682,'附件一之1-開班數'!$A$6:$B$65,2,0)&amp;"、"&amp;VLOOKUP(F682,'附件一之1-開班數'!$A$6:$B$65,2,0),IF(COUNT(E682:I682)=3,VLOOKUP(E682,'附件一之1-開班數'!$A$6:$B$65,2,0)&amp;"、"&amp;VLOOKUP(F682,'附件一之1-開班數'!$A$6:$B$65,2,0)&amp;"、"&amp;VLOOKUP(G682,'附件一之1-開班數'!$A$6:$B$65,2,0),IF(COUNT(E682:I682)=4,VLOOKUP(E682,'附件一之1-開班數'!$A$6:$B$65,2,0)&amp;"、"&amp;VLOOKUP(F682,'附件一之1-開班數'!$A$6:$B$65,2,0)&amp;"、"&amp;VLOOKUP(G682,'附件一之1-開班數'!$A$6:$B$65,2,0)&amp;"、"&amp;VLOOKUP(H682,'附件一之1-開班數'!$A$6:$B$65,2,0),IF(COUNT(E682:I682)=5,VLOOKUP(E682,'附件一之1-開班數'!$A$6:$B$65,2,0)&amp;"、"&amp;VLOOKUP(F682,'附件一之1-開班數'!$A$6:$B$65,2,0)&amp;"、"&amp;VLOOKUP(G682,'附件一之1-開班數'!$A$6:$B$65,2,0)&amp;"、"&amp;VLOOKUP(H682,'附件一之1-開班數'!$A$6:$B$65,2,0)&amp;"、"&amp;VLOOKUP(I682,'附件一之1-開班數'!$A$6:$B$65,2,0),IF(D682="","","學生無班級"))))))),"有班級不存在,或跳格輸入")</f>
        <v/>
      </c>
      <c r="K682" s="16"/>
      <c r="L682" s="16"/>
      <c r="M682" s="16"/>
      <c r="N682" s="16"/>
      <c r="O682" s="16"/>
      <c r="P682" s="16"/>
      <c r="Q682" s="16"/>
      <c r="R682" s="16"/>
      <c r="S682" s="145">
        <f t="shared" si="63"/>
        <v>1</v>
      </c>
      <c r="T682" s="145">
        <f t="shared" si="64"/>
        <v>1</v>
      </c>
      <c r="U682" s="10">
        <f t="shared" si="62"/>
        <v>1</v>
      </c>
      <c r="V682" s="10">
        <f t="shared" si="65"/>
        <v>1</v>
      </c>
      <c r="W682" s="10">
        <f t="shared" si="66"/>
        <v>3</v>
      </c>
    </row>
    <row r="683" spans="1:23">
      <c r="A683" s="149" t="str">
        <f t="shared" si="61"/>
        <v/>
      </c>
      <c r="B683" s="16"/>
      <c r="C683" s="16"/>
      <c r="D683" s="16"/>
      <c r="E683" s="16"/>
      <c r="F683" s="16"/>
      <c r="G683" s="16"/>
      <c r="H683" s="16"/>
      <c r="I683" s="16"/>
      <c r="J683" s="150" t="str">
        <f>IFERROR(IF(COUNTIF(E683:I683,E683)+COUNTIF(E683:I683,F683)+COUNTIF(E683:I683,G683)+COUNTIF(E683:I683,H683)+COUNTIF(E683:I683,I683)-COUNT(E683:I683)&lt;&gt;0,"學生班級重複",IF(COUNT(E683:I683)=1,VLOOKUP(E683,'附件一之1-開班數'!$A$6:$B$65,2,0),IF(COUNT(E683:I683)=2,VLOOKUP(E683,'附件一之1-開班數'!$A$6:$B$65,2,0)&amp;"、"&amp;VLOOKUP(F683,'附件一之1-開班數'!$A$6:$B$65,2,0),IF(COUNT(E683:I683)=3,VLOOKUP(E683,'附件一之1-開班數'!$A$6:$B$65,2,0)&amp;"、"&amp;VLOOKUP(F683,'附件一之1-開班數'!$A$6:$B$65,2,0)&amp;"、"&amp;VLOOKUP(G683,'附件一之1-開班數'!$A$6:$B$65,2,0),IF(COUNT(E683:I683)=4,VLOOKUP(E683,'附件一之1-開班數'!$A$6:$B$65,2,0)&amp;"、"&amp;VLOOKUP(F683,'附件一之1-開班數'!$A$6:$B$65,2,0)&amp;"、"&amp;VLOOKUP(G683,'附件一之1-開班數'!$A$6:$B$65,2,0)&amp;"、"&amp;VLOOKUP(H683,'附件一之1-開班數'!$A$6:$B$65,2,0),IF(COUNT(E683:I683)=5,VLOOKUP(E683,'附件一之1-開班數'!$A$6:$B$65,2,0)&amp;"、"&amp;VLOOKUP(F683,'附件一之1-開班數'!$A$6:$B$65,2,0)&amp;"、"&amp;VLOOKUP(G683,'附件一之1-開班數'!$A$6:$B$65,2,0)&amp;"、"&amp;VLOOKUP(H683,'附件一之1-開班數'!$A$6:$B$65,2,0)&amp;"、"&amp;VLOOKUP(I683,'附件一之1-開班數'!$A$6:$B$65,2,0),IF(D683="","","學生無班級"))))))),"有班級不存在,或跳格輸入")</f>
        <v/>
      </c>
      <c r="K683" s="16"/>
      <c r="L683" s="16"/>
      <c r="M683" s="16"/>
      <c r="N683" s="16"/>
      <c r="O683" s="16"/>
      <c r="P683" s="16"/>
      <c r="Q683" s="16"/>
      <c r="R683" s="16"/>
      <c r="S683" s="145">
        <f t="shared" si="63"/>
        <v>1</v>
      </c>
      <c r="T683" s="145">
        <f t="shared" si="64"/>
        <v>1</v>
      </c>
      <c r="U683" s="10">
        <f t="shared" si="62"/>
        <v>1</v>
      </c>
      <c r="V683" s="10">
        <f t="shared" si="65"/>
        <v>1</v>
      </c>
      <c r="W683" s="10">
        <f t="shared" si="66"/>
        <v>3</v>
      </c>
    </row>
    <row r="684" spans="1:23">
      <c r="A684" s="149" t="str">
        <f t="shared" si="61"/>
        <v/>
      </c>
      <c r="B684" s="16"/>
      <c r="C684" s="16"/>
      <c r="D684" s="16"/>
      <c r="E684" s="16"/>
      <c r="F684" s="16"/>
      <c r="G684" s="16"/>
      <c r="H684" s="16"/>
      <c r="I684" s="16"/>
      <c r="J684" s="150" t="str">
        <f>IFERROR(IF(COUNTIF(E684:I684,E684)+COUNTIF(E684:I684,F684)+COUNTIF(E684:I684,G684)+COUNTIF(E684:I684,H684)+COUNTIF(E684:I684,I684)-COUNT(E684:I684)&lt;&gt;0,"學生班級重複",IF(COUNT(E684:I684)=1,VLOOKUP(E684,'附件一之1-開班數'!$A$6:$B$65,2,0),IF(COUNT(E684:I684)=2,VLOOKUP(E684,'附件一之1-開班數'!$A$6:$B$65,2,0)&amp;"、"&amp;VLOOKUP(F684,'附件一之1-開班數'!$A$6:$B$65,2,0),IF(COUNT(E684:I684)=3,VLOOKUP(E684,'附件一之1-開班數'!$A$6:$B$65,2,0)&amp;"、"&amp;VLOOKUP(F684,'附件一之1-開班數'!$A$6:$B$65,2,0)&amp;"、"&amp;VLOOKUP(G684,'附件一之1-開班數'!$A$6:$B$65,2,0),IF(COUNT(E684:I684)=4,VLOOKUP(E684,'附件一之1-開班數'!$A$6:$B$65,2,0)&amp;"、"&amp;VLOOKUP(F684,'附件一之1-開班數'!$A$6:$B$65,2,0)&amp;"、"&amp;VLOOKUP(G684,'附件一之1-開班數'!$A$6:$B$65,2,0)&amp;"、"&amp;VLOOKUP(H684,'附件一之1-開班數'!$A$6:$B$65,2,0),IF(COUNT(E684:I684)=5,VLOOKUP(E684,'附件一之1-開班數'!$A$6:$B$65,2,0)&amp;"、"&amp;VLOOKUP(F684,'附件一之1-開班數'!$A$6:$B$65,2,0)&amp;"、"&amp;VLOOKUP(G684,'附件一之1-開班數'!$A$6:$B$65,2,0)&amp;"、"&amp;VLOOKUP(H684,'附件一之1-開班數'!$A$6:$B$65,2,0)&amp;"、"&amp;VLOOKUP(I684,'附件一之1-開班數'!$A$6:$B$65,2,0),IF(D684="","","學生無班級"))))))),"有班級不存在,或跳格輸入")</f>
        <v/>
      </c>
      <c r="K684" s="16"/>
      <c r="L684" s="16"/>
      <c r="M684" s="16"/>
      <c r="N684" s="16"/>
      <c r="O684" s="16"/>
      <c r="P684" s="16"/>
      <c r="Q684" s="16"/>
      <c r="R684" s="16"/>
      <c r="S684" s="145">
        <f t="shared" si="63"/>
        <v>1</v>
      </c>
      <c r="T684" s="145">
        <f t="shared" si="64"/>
        <v>1</v>
      </c>
      <c r="U684" s="10">
        <f t="shared" si="62"/>
        <v>1</v>
      </c>
      <c r="V684" s="10">
        <f t="shared" si="65"/>
        <v>1</v>
      </c>
      <c r="W684" s="10">
        <f t="shared" si="66"/>
        <v>3</v>
      </c>
    </row>
    <row r="685" spans="1:23">
      <c r="A685" s="149" t="str">
        <f t="shared" si="61"/>
        <v/>
      </c>
      <c r="B685" s="16"/>
      <c r="C685" s="16"/>
      <c r="D685" s="16"/>
      <c r="E685" s="16"/>
      <c r="F685" s="16"/>
      <c r="G685" s="16"/>
      <c r="H685" s="16"/>
      <c r="I685" s="16"/>
      <c r="J685" s="150" t="str">
        <f>IFERROR(IF(COUNTIF(E685:I685,E685)+COUNTIF(E685:I685,F685)+COUNTIF(E685:I685,G685)+COUNTIF(E685:I685,H685)+COUNTIF(E685:I685,I685)-COUNT(E685:I685)&lt;&gt;0,"學生班級重複",IF(COUNT(E685:I685)=1,VLOOKUP(E685,'附件一之1-開班數'!$A$6:$B$65,2,0),IF(COUNT(E685:I685)=2,VLOOKUP(E685,'附件一之1-開班數'!$A$6:$B$65,2,0)&amp;"、"&amp;VLOOKUP(F685,'附件一之1-開班數'!$A$6:$B$65,2,0),IF(COUNT(E685:I685)=3,VLOOKUP(E685,'附件一之1-開班數'!$A$6:$B$65,2,0)&amp;"、"&amp;VLOOKUP(F685,'附件一之1-開班數'!$A$6:$B$65,2,0)&amp;"、"&amp;VLOOKUP(G685,'附件一之1-開班數'!$A$6:$B$65,2,0),IF(COUNT(E685:I685)=4,VLOOKUP(E685,'附件一之1-開班數'!$A$6:$B$65,2,0)&amp;"、"&amp;VLOOKUP(F685,'附件一之1-開班數'!$A$6:$B$65,2,0)&amp;"、"&amp;VLOOKUP(G685,'附件一之1-開班數'!$A$6:$B$65,2,0)&amp;"、"&amp;VLOOKUP(H685,'附件一之1-開班數'!$A$6:$B$65,2,0),IF(COUNT(E685:I685)=5,VLOOKUP(E685,'附件一之1-開班數'!$A$6:$B$65,2,0)&amp;"、"&amp;VLOOKUP(F685,'附件一之1-開班數'!$A$6:$B$65,2,0)&amp;"、"&amp;VLOOKUP(G685,'附件一之1-開班數'!$A$6:$B$65,2,0)&amp;"、"&amp;VLOOKUP(H685,'附件一之1-開班數'!$A$6:$B$65,2,0)&amp;"、"&amp;VLOOKUP(I685,'附件一之1-開班數'!$A$6:$B$65,2,0),IF(D685="","","學生無班級"))))))),"有班級不存在,或跳格輸入")</f>
        <v/>
      </c>
      <c r="K685" s="16"/>
      <c r="L685" s="16"/>
      <c r="M685" s="16"/>
      <c r="N685" s="16"/>
      <c r="O685" s="16"/>
      <c r="P685" s="16"/>
      <c r="Q685" s="16"/>
      <c r="R685" s="16"/>
      <c r="S685" s="145">
        <f t="shared" si="63"/>
        <v>1</v>
      </c>
      <c r="T685" s="145">
        <f t="shared" si="64"/>
        <v>1</v>
      </c>
      <c r="U685" s="10">
        <f t="shared" si="62"/>
        <v>1</v>
      </c>
      <c r="V685" s="10">
        <f t="shared" si="65"/>
        <v>1</v>
      </c>
      <c r="W685" s="10">
        <f t="shared" si="66"/>
        <v>3</v>
      </c>
    </row>
    <row r="686" spans="1:23">
      <c r="A686" s="149" t="str">
        <f t="shared" si="61"/>
        <v/>
      </c>
      <c r="B686" s="16"/>
      <c r="C686" s="16"/>
      <c r="D686" s="16"/>
      <c r="E686" s="16"/>
      <c r="F686" s="16"/>
      <c r="G686" s="16"/>
      <c r="H686" s="16"/>
      <c r="I686" s="16"/>
      <c r="J686" s="150" t="str">
        <f>IFERROR(IF(COUNTIF(E686:I686,E686)+COUNTIF(E686:I686,F686)+COUNTIF(E686:I686,G686)+COUNTIF(E686:I686,H686)+COUNTIF(E686:I686,I686)-COUNT(E686:I686)&lt;&gt;0,"學生班級重複",IF(COUNT(E686:I686)=1,VLOOKUP(E686,'附件一之1-開班數'!$A$6:$B$65,2,0),IF(COUNT(E686:I686)=2,VLOOKUP(E686,'附件一之1-開班數'!$A$6:$B$65,2,0)&amp;"、"&amp;VLOOKUP(F686,'附件一之1-開班數'!$A$6:$B$65,2,0),IF(COUNT(E686:I686)=3,VLOOKUP(E686,'附件一之1-開班數'!$A$6:$B$65,2,0)&amp;"、"&amp;VLOOKUP(F686,'附件一之1-開班數'!$A$6:$B$65,2,0)&amp;"、"&amp;VLOOKUP(G686,'附件一之1-開班數'!$A$6:$B$65,2,0),IF(COUNT(E686:I686)=4,VLOOKUP(E686,'附件一之1-開班數'!$A$6:$B$65,2,0)&amp;"、"&amp;VLOOKUP(F686,'附件一之1-開班數'!$A$6:$B$65,2,0)&amp;"、"&amp;VLOOKUP(G686,'附件一之1-開班數'!$A$6:$B$65,2,0)&amp;"、"&amp;VLOOKUP(H686,'附件一之1-開班數'!$A$6:$B$65,2,0),IF(COUNT(E686:I686)=5,VLOOKUP(E686,'附件一之1-開班數'!$A$6:$B$65,2,0)&amp;"、"&amp;VLOOKUP(F686,'附件一之1-開班數'!$A$6:$B$65,2,0)&amp;"、"&amp;VLOOKUP(G686,'附件一之1-開班數'!$A$6:$B$65,2,0)&amp;"、"&amp;VLOOKUP(H686,'附件一之1-開班數'!$A$6:$B$65,2,0)&amp;"、"&amp;VLOOKUP(I686,'附件一之1-開班數'!$A$6:$B$65,2,0),IF(D686="","","學生無班級"))))))),"有班級不存在,或跳格輸入")</f>
        <v/>
      </c>
      <c r="K686" s="16"/>
      <c r="L686" s="16"/>
      <c r="M686" s="16"/>
      <c r="N686" s="16"/>
      <c r="O686" s="16"/>
      <c r="P686" s="16"/>
      <c r="Q686" s="16"/>
      <c r="R686" s="16"/>
      <c r="S686" s="145">
        <f t="shared" si="63"/>
        <v>1</v>
      </c>
      <c r="T686" s="145">
        <f t="shared" si="64"/>
        <v>1</v>
      </c>
      <c r="U686" s="10">
        <f t="shared" si="62"/>
        <v>1</v>
      </c>
      <c r="V686" s="10">
        <f t="shared" si="65"/>
        <v>1</v>
      </c>
      <c r="W686" s="10">
        <f t="shared" si="66"/>
        <v>3</v>
      </c>
    </row>
    <row r="687" spans="1:23">
      <c r="A687" s="149" t="str">
        <f t="shared" si="61"/>
        <v/>
      </c>
      <c r="B687" s="16"/>
      <c r="C687" s="16"/>
      <c r="D687" s="16"/>
      <c r="E687" s="16"/>
      <c r="F687" s="16"/>
      <c r="G687" s="16"/>
      <c r="H687" s="16"/>
      <c r="I687" s="16"/>
      <c r="J687" s="150" t="str">
        <f>IFERROR(IF(COUNTIF(E687:I687,E687)+COUNTIF(E687:I687,F687)+COUNTIF(E687:I687,G687)+COUNTIF(E687:I687,H687)+COUNTIF(E687:I687,I687)-COUNT(E687:I687)&lt;&gt;0,"學生班級重複",IF(COUNT(E687:I687)=1,VLOOKUP(E687,'附件一之1-開班數'!$A$6:$B$65,2,0),IF(COUNT(E687:I687)=2,VLOOKUP(E687,'附件一之1-開班數'!$A$6:$B$65,2,0)&amp;"、"&amp;VLOOKUP(F687,'附件一之1-開班數'!$A$6:$B$65,2,0),IF(COUNT(E687:I687)=3,VLOOKUP(E687,'附件一之1-開班數'!$A$6:$B$65,2,0)&amp;"、"&amp;VLOOKUP(F687,'附件一之1-開班數'!$A$6:$B$65,2,0)&amp;"、"&amp;VLOOKUP(G687,'附件一之1-開班數'!$A$6:$B$65,2,0),IF(COUNT(E687:I687)=4,VLOOKUP(E687,'附件一之1-開班數'!$A$6:$B$65,2,0)&amp;"、"&amp;VLOOKUP(F687,'附件一之1-開班數'!$A$6:$B$65,2,0)&amp;"、"&amp;VLOOKUP(G687,'附件一之1-開班數'!$A$6:$B$65,2,0)&amp;"、"&amp;VLOOKUP(H687,'附件一之1-開班數'!$A$6:$B$65,2,0),IF(COUNT(E687:I687)=5,VLOOKUP(E687,'附件一之1-開班數'!$A$6:$B$65,2,0)&amp;"、"&amp;VLOOKUP(F687,'附件一之1-開班數'!$A$6:$B$65,2,0)&amp;"、"&amp;VLOOKUP(G687,'附件一之1-開班數'!$A$6:$B$65,2,0)&amp;"、"&amp;VLOOKUP(H687,'附件一之1-開班數'!$A$6:$B$65,2,0)&amp;"、"&amp;VLOOKUP(I687,'附件一之1-開班數'!$A$6:$B$65,2,0),IF(D687="","","學生無班級"))))))),"有班級不存在,或跳格輸入")</f>
        <v/>
      </c>
      <c r="K687" s="16"/>
      <c r="L687" s="16"/>
      <c r="M687" s="16"/>
      <c r="N687" s="16"/>
      <c r="O687" s="16"/>
      <c r="P687" s="16"/>
      <c r="Q687" s="16"/>
      <c r="R687" s="16"/>
      <c r="S687" s="145">
        <f t="shared" si="63"/>
        <v>1</v>
      </c>
      <c r="T687" s="145">
        <f t="shared" si="64"/>
        <v>1</v>
      </c>
      <c r="U687" s="10">
        <f t="shared" si="62"/>
        <v>1</v>
      </c>
      <c r="V687" s="10">
        <f t="shared" si="65"/>
        <v>1</v>
      </c>
      <c r="W687" s="10">
        <f t="shared" si="66"/>
        <v>3</v>
      </c>
    </row>
    <row r="688" spans="1:23">
      <c r="A688" s="149" t="str">
        <f t="shared" si="61"/>
        <v/>
      </c>
      <c r="B688" s="16"/>
      <c r="C688" s="16"/>
      <c r="D688" s="16"/>
      <c r="E688" s="16"/>
      <c r="F688" s="16"/>
      <c r="G688" s="16"/>
      <c r="H688" s="16"/>
      <c r="I688" s="16"/>
      <c r="J688" s="150" t="str">
        <f>IFERROR(IF(COUNTIF(E688:I688,E688)+COUNTIF(E688:I688,F688)+COUNTIF(E688:I688,G688)+COUNTIF(E688:I688,H688)+COUNTIF(E688:I688,I688)-COUNT(E688:I688)&lt;&gt;0,"學生班級重複",IF(COUNT(E688:I688)=1,VLOOKUP(E688,'附件一之1-開班數'!$A$6:$B$65,2,0),IF(COUNT(E688:I688)=2,VLOOKUP(E688,'附件一之1-開班數'!$A$6:$B$65,2,0)&amp;"、"&amp;VLOOKUP(F688,'附件一之1-開班數'!$A$6:$B$65,2,0),IF(COUNT(E688:I688)=3,VLOOKUP(E688,'附件一之1-開班數'!$A$6:$B$65,2,0)&amp;"、"&amp;VLOOKUP(F688,'附件一之1-開班數'!$A$6:$B$65,2,0)&amp;"、"&amp;VLOOKUP(G688,'附件一之1-開班數'!$A$6:$B$65,2,0),IF(COUNT(E688:I688)=4,VLOOKUP(E688,'附件一之1-開班數'!$A$6:$B$65,2,0)&amp;"、"&amp;VLOOKUP(F688,'附件一之1-開班數'!$A$6:$B$65,2,0)&amp;"、"&amp;VLOOKUP(G688,'附件一之1-開班數'!$A$6:$B$65,2,0)&amp;"、"&amp;VLOOKUP(H688,'附件一之1-開班數'!$A$6:$B$65,2,0),IF(COUNT(E688:I688)=5,VLOOKUP(E688,'附件一之1-開班數'!$A$6:$B$65,2,0)&amp;"、"&amp;VLOOKUP(F688,'附件一之1-開班數'!$A$6:$B$65,2,0)&amp;"、"&amp;VLOOKUP(G688,'附件一之1-開班數'!$A$6:$B$65,2,0)&amp;"、"&amp;VLOOKUP(H688,'附件一之1-開班數'!$A$6:$B$65,2,0)&amp;"、"&amp;VLOOKUP(I688,'附件一之1-開班數'!$A$6:$B$65,2,0),IF(D688="","","學生無班級"))))))),"有班級不存在,或跳格輸入")</f>
        <v/>
      </c>
      <c r="K688" s="16"/>
      <c r="L688" s="16"/>
      <c r="M688" s="16"/>
      <c r="N688" s="16"/>
      <c r="O688" s="16"/>
      <c r="P688" s="16"/>
      <c r="Q688" s="16"/>
      <c r="R688" s="16"/>
      <c r="S688" s="145">
        <f t="shared" si="63"/>
        <v>1</v>
      </c>
      <c r="T688" s="145">
        <f t="shared" si="64"/>
        <v>1</v>
      </c>
      <c r="U688" s="10">
        <f t="shared" si="62"/>
        <v>1</v>
      </c>
      <c r="V688" s="10">
        <f t="shared" si="65"/>
        <v>1</v>
      </c>
      <c r="W688" s="10">
        <f t="shared" si="66"/>
        <v>3</v>
      </c>
    </row>
    <row r="689" spans="1:23">
      <c r="A689" s="149" t="str">
        <f t="shared" si="61"/>
        <v/>
      </c>
      <c r="B689" s="16"/>
      <c r="C689" s="16"/>
      <c r="D689" s="16"/>
      <c r="E689" s="16"/>
      <c r="F689" s="16"/>
      <c r="G689" s="16"/>
      <c r="H689" s="16"/>
      <c r="I689" s="16"/>
      <c r="J689" s="150" t="str">
        <f>IFERROR(IF(COUNTIF(E689:I689,E689)+COUNTIF(E689:I689,F689)+COUNTIF(E689:I689,G689)+COUNTIF(E689:I689,H689)+COUNTIF(E689:I689,I689)-COUNT(E689:I689)&lt;&gt;0,"學生班級重複",IF(COUNT(E689:I689)=1,VLOOKUP(E689,'附件一之1-開班數'!$A$6:$B$65,2,0),IF(COUNT(E689:I689)=2,VLOOKUP(E689,'附件一之1-開班數'!$A$6:$B$65,2,0)&amp;"、"&amp;VLOOKUP(F689,'附件一之1-開班數'!$A$6:$B$65,2,0),IF(COUNT(E689:I689)=3,VLOOKUP(E689,'附件一之1-開班數'!$A$6:$B$65,2,0)&amp;"、"&amp;VLOOKUP(F689,'附件一之1-開班數'!$A$6:$B$65,2,0)&amp;"、"&amp;VLOOKUP(G689,'附件一之1-開班數'!$A$6:$B$65,2,0),IF(COUNT(E689:I689)=4,VLOOKUP(E689,'附件一之1-開班數'!$A$6:$B$65,2,0)&amp;"、"&amp;VLOOKUP(F689,'附件一之1-開班數'!$A$6:$B$65,2,0)&amp;"、"&amp;VLOOKUP(G689,'附件一之1-開班數'!$A$6:$B$65,2,0)&amp;"、"&amp;VLOOKUP(H689,'附件一之1-開班數'!$A$6:$B$65,2,0),IF(COUNT(E689:I689)=5,VLOOKUP(E689,'附件一之1-開班數'!$A$6:$B$65,2,0)&amp;"、"&amp;VLOOKUP(F689,'附件一之1-開班數'!$A$6:$B$65,2,0)&amp;"、"&amp;VLOOKUP(G689,'附件一之1-開班數'!$A$6:$B$65,2,0)&amp;"、"&amp;VLOOKUP(H689,'附件一之1-開班數'!$A$6:$B$65,2,0)&amp;"、"&amp;VLOOKUP(I689,'附件一之1-開班數'!$A$6:$B$65,2,0),IF(D689="","","學生無班級"))))))),"有班級不存在,或跳格輸入")</f>
        <v/>
      </c>
      <c r="K689" s="16"/>
      <c r="L689" s="16"/>
      <c r="M689" s="16"/>
      <c r="N689" s="16"/>
      <c r="O689" s="16"/>
      <c r="P689" s="16"/>
      <c r="Q689" s="16"/>
      <c r="R689" s="16"/>
      <c r="S689" s="145">
        <f t="shared" si="63"/>
        <v>1</v>
      </c>
      <c r="T689" s="145">
        <f t="shared" si="64"/>
        <v>1</v>
      </c>
      <c r="U689" s="10">
        <f t="shared" si="62"/>
        <v>1</v>
      </c>
      <c r="V689" s="10">
        <f t="shared" si="65"/>
        <v>1</v>
      </c>
      <c r="W689" s="10">
        <f t="shared" si="66"/>
        <v>3</v>
      </c>
    </row>
    <row r="690" spans="1:23">
      <c r="A690" s="149" t="str">
        <f t="shared" si="61"/>
        <v/>
      </c>
      <c r="B690" s="16"/>
      <c r="C690" s="16"/>
      <c r="D690" s="16"/>
      <c r="E690" s="16"/>
      <c r="F690" s="16"/>
      <c r="G690" s="16"/>
      <c r="H690" s="16"/>
      <c r="I690" s="16"/>
      <c r="J690" s="150" t="str">
        <f>IFERROR(IF(COUNTIF(E690:I690,E690)+COUNTIF(E690:I690,F690)+COUNTIF(E690:I690,G690)+COUNTIF(E690:I690,H690)+COUNTIF(E690:I690,I690)-COUNT(E690:I690)&lt;&gt;0,"學生班級重複",IF(COUNT(E690:I690)=1,VLOOKUP(E690,'附件一之1-開班數'!$A$6:$B$65,2,0),IF(COUNT(E690:I690)=2,VLOOKUP(E690,'附件一之1-開班數'!$A$6:$B$65,2,0)&amp;"、"&amp;VLOOKUP(F690,'附件一之1-開班數'!$A$6:$B$65,2,0),IF(COUNT(E690:I690)=3,VLOOKUP(E690,'附件一之1-開班數'!$A$6:$B$65,2,0)&amp;"、"&amp;VLOOKUP(F690,'附件一之1-開班數'!$A$6:$B$65,2,0)&amp;"、"&amp;VLOOKUP(G690,'附件一之1-開班數'!$A$6:$B$65,2,0),IF(COUNT(E690:I690)=4,VLOOKUP(E690,'附件一之1-開班數'!$A$6:$B$65,2,0)&amp;"、"&amp;VLOOKUP(F690,'附件一之1-開班數'!$A$6:$B$65,2,0)&amp;"、"&amp;VLOOKUP(G690,'附件一之1-開班數'!$A$6:$B$65,2,0)&amp;"、"&amp;VLOOKUP(H690,'附件一之1-開班數'!$A$6:$B$65,2,0),IF(COUNT(E690:I690)=5,VLOOKUP(E690,'附件一之1-開班數'!$A$6:$B$65,2,0)&amp;"、"&amp;VLOOKUP(F690,'附件一之1-開班數'!$A$6:$B$65,2,0)&amp;"、"&amp;VLOOKUP(G690,'附件一之1-開班數'!$A$6:$B$65,2,0)&amp;"、"&amp;VLOOKUP(H690,'附件一之1-開班數'!$A$6:$B$65,2,0)&amp;"、"&amp;VLOOKUP(I690,'附件一之1-開班數'!$A$6:$B$65,2,0),IF(D690="","","學生無班級"))))))),"有班級不存在,或跳格輸入")</f>
        <v/>
      </c>
      <c r="K690" s="16"/>
      <c r="L690" s="16"/>
      <c r="M690" s="16"/>
      <c r="N690" s="16"/>
      <c r="O690" s="16"/>
      <c r="P690" s="16"/>
      <c r="Q690" s="16"/>
      <c r="R690" s="16"/>
      <c r="S690" s="145">
        <f t="shared" si="63"/>
        <v>1</v>
      </c>
      <c r="T690" s="145">
        <f t="shared" si="64"/>
        <v>1</v>
      </c>
      <c r="U690" s="10">
        <f t="shared" si="62"/>
        <v>1</v>
      </c>
      <c r="V690" s="10">
        <f t="shared" si="65"/>
        <v>1</v>
      </c>
      <c r="W690" s="10">
        <f t="shared" si="66"/>
        <v>3</v>
      </c>
    </row>
    <row r="691" spans="1:23">
      <c r="A691" s="149" t="str">
        <f t="shared" si="61"/>
        <v/>
      </c>
      <c r="B691" s="16"/>
      <c r="C691" s="16"/>
      <c r="D691" s="16"/>
      <c r="E691" s="16"/>
      <c r="F691" s="16"/>
      <c r="G691" s="16"/>
      <c r="H691" s="16"/>
      <c r="I691" s="16"/>
      <c r="J691" s="150" t="str">
        <f>IFERROR(IF(COUNTIF(E691:I691,E691)+COUNTIF(E691:I691,F691)+COUNTIF(E691:I691,G691)+COUNTIF(E691:I691,H691)+COUNTIF(E691:I691,I691)-COUNT(E691:I691)&lt;&gt;0,"學生班級重複",IF(COUNT(E691:I691)=1,VLOOKUP(E691,'附件一之1-開班數'!$A$6:$B$65,2,0),IF(COUNT(E691:I691)=2,VLOOKUP(E691,'附件一之1-開班數'!$A$6:$B$65,2,0)&amp;"、"&amp;VLOOKUP(F691,'附件一之1-開班數'!$A$6:$B$65,2,0),IF(COUNT(E691:I691)=3,VLOOKUP(E691,'附件一之1-開班數'!$A$6:$B$65,2,0)&amp;"、"&amp;VLOOKUP(F691,'附件一之1-開班數'!$A$6:$B$65,2,0)&amp;"、"&amp;VLOOKUP(G691,'附件一之1-開班數'!$A$6:$B$65,2,0),IF(COUNT(E691:I691)=4,VLOOKUP(E691,'附件一之1-開班數'!$A$6:$B$65,2,0)&amp;"、"&amp;VLOOKUP(F691,'附件一之1-開班數'!$A$6:$B$65,2,0)&amp;"、"&amp;VLOOKUP(G691,'附件一之1-開班數'!$A$6:$B$65,2,0)&amp;"、"&amp;VLOOKUP(H691,'附件一之1-開班數'!$A$6:$B$65,2,0),IF(COUNT(E691:I691)=5,VLOOKUP(E691,'附件一之1-開班數'!$A$6:$B$65,2,0)&amp;"、"&amp;VLOOKUP(F691,'附件一之1-開班數'!$A$6:$B$65,2,0)&amp;"、"&amp;VLOOKUP(G691,'附件一之1-開班數'!$A$6:$B$65,2,0)&amp;"、"&amp;VLOOKUP(H691,'附件一之1-開班數'!$A$6:$B$65,2,0)&amp;"、"&amp;VLOOKUP(I691,'附件一之1-開班數'!$A$6:$B$65,2,0),IF(D691="","","學生無班級"))))))),"有班級不存在,或跳格輸入")</f>
        <v/>
      </c>
      <c r="K691" s="16"/>
      <c r="L691" s="16"/>
      <c r="M691" s="16"/>
      <c r="N691" s="16"/>
      <c r="O691" s="16"/>
      <c r="P691" s="16"/>
      <c r="Q691" s="16"/>
      <c r="R691" s="16"/>
      <c r="S691" s="145">
        <f t="shared" si="63"/>
        <v>1</v>
      </c>
      <c r="T691" s="145">
        <f t="shared" si="64"/>
        <v>1</v>
      </c>
      <c r="U691" s="10">
        <f t="shared" si="62"/>
        <v>1</v>
      </c>
      <c r="V691" s="10">
        <f t="shared" si="65"/>
        <v>1</v>
      </c>
      <c r="W691" s="10">
        <f t="shared" si="66"/>
        <v>3</v>
      </c>
    </row>
    <row r="692" spans="1:23">
      <c r="A692" s="149" t="str">
        <f t="shared" si="61"/>
        <v/>
      </c>
      <c r="B692" s="16"/>
      <c r="C692" s="16"/>
      <c r="D692" s="16"/>
      <c r="E692" s="16"/>
      <c r="F692" s="16"/>
      <c r="G692" s="16"/>
      <c r="H692" s="16"/>
      <c r="I692" s="16"/>
      <c r="J692" s="150" t="str">
        <f>IFERROR(IF(COUNTIF(E692:I692,E692)+COUNTIF(E692:I692,F692)+COUNTIF(E692:I692,G692)+COUNTIF(E692:I692,H692)+COUNTIF(E692:I692,I692)-COUNT(E692:I692)&lt;&gt;0,"學生班級重複",IF(COUNT(E692:I692)=1,VLOOKUP(E692,'附件一之1-開班數'!$A$6:$B$65,2,0),IF(COUNT(E692:I692)=2,VLOOKUP(E692,'附件一之1-開班數'!$A$6:$B$65,2,0)&amp;"、"&amp;VLOOKUP(F692,'附件一之1-開班數'!$A$6:$B$65,2,0),IF(COUNT(E692:I692)=3,VLOOKUP(E692,'附件一之1-開班數'!$A$6:$B$65,2,0)&amp;"、"&amp;VLOOKUP(F692,'附件一之1-開班數'!$A$6:$B$65,2,0)&amp;"、"&amp;VLOOKUP(G692,'附件一之1-開班數'!$A$6:$B$65,2,0),IF(COUNT(E692:I692)=4,VLOOKUP(E692,'附件一之1-開班數'!$A$6:$B$65,2,0)&amp;"、"&amp;VLOOKUP(F692,'附件一之1-開班數'!$A$6:$B$65,2,0)&amp;"、"&amp;VLOOKUP(G692,'附件一之1-開班數'!$A$6:$B$65,2,0)&amp;"、"&amp;VLOOKUP(H692,'附件一之1-開班數'!$A$6:$B$65,2,0),IF(COUNT(E692:I692)=5,VLOOKUP(E692,'附件一之1-開班數'!$A$6:$B$65,2,0)&amp;"、"&amp;VLOOKUP(F692,'附件一之1-開班數'!$A$6:$B$65,2,0)&amp;"、"&amp;VLOOKUP(G692,'附件一之1-開班數'!$A$6:$B$65,2,0)&amp;"、"&amp;VLOOKUP(H692,'附件一之1-開班數'!$A$6:$B$65,2,0)&amp;"、"&amp;VLOOKUP(I692,'附件一之1-開班數'!$A$6:$B$65,2,0),IF(D692="","","學生無班級"))))))),"有班級不存在,或跳格輸入")</f>
        <v/>
      </c>
      <c r="K692" s="16"/>
      <c r="L692" s="16"/>
      <c r="M692" s="16"/>
      <c r="N692" s="16"/>
      <c r="O692" s="16"/>
      <c r="P692" s="16"/>
      <c r="Q692" s="16"/>
      <c r="R692" s="16"/>
      <c r="S692" s="145">
        <f t="shared" si="63"/>
        <v>1</v>
      </c>
      <c r="T692" s="145">
        <f t="shared" si="64"/>
        <v>1</v>
      </c>
      <c r="U692" s="10">
        <f t="shared" si="62"/>
        <v>1</v>
      </c>
      <c r="V692" s="10">
        <f t="shared" si="65"/>
        <v>1</v>
      </c>
      <c r="W692" s="10">
        <f t="shared" si="66"/>
        <v>3</v>
      </c>
    </row>
    <row r="693" spans="1:23">
      <c r="A693" s="149" t="str">
        <f t="shared" si="61"/>
        <v/>
      </c>
      <c r="B693" s="16"/>
      <c r="C693" s="16"/>
      <c r="D693" s="16"/>
      <c r="E693" s="16"/>
      <c r="F693" s="16"/>
      <c r="G693" s="16"/>
      <c r="H693" s="16"/>
      <c r="I693" s="16"/>
      <c r="J693" s="150" t="str">
        <f>IFERROR(IF(COUNTIF(E693:I693,E693)+COUNTIF(E693:I693,F693)+COUNTIF(E693:I693,G693)+COUNTIF(E693:I693,H693)+COUNTIF(E693:I693,I693)-COUNT(E693:I693)&lt;&gt;0,"學生班級重複",IF(COUNT(E693:I693)=1,VLOOKUP(E693,'附件一之1-開班數'!$A$6:$B$65,2,0),IF(COUNT(E693:I693)=2,VLOOKUP(E693,'附件一之1-開班數'!$A$6:$B$65,2,0)&amp;"、"&amp;VLOOKUP(F693,'附件一之1-開班數'!$A$6:$B$65,2,0),IF(COUNT(E693:I693)=3,VLOOKUP(E693,'附件一之1-開班數'!$A$6:$B$65,2,0)&amp;"、"&amp;VLOOKUP(F693,'附件一之1-開班數'!$A$6:$B$65,2,0)&amp;"、"&amp;VLOOKUP(G693,'附件一之1-開班數'!$A$6:$B$65,2,0),IF(COUNT(E693:I693)=4,VLOOKUP(E693,'附件一之1-開班數'!$A$6:$B$65,2,0)&amp;"、"&amp;VLOOKUP(F693,'附件一之1-開班數'!$A$6:$B$65,2,0)&amp;"、"&amp;VLOOKUP(G693,'附件一之1-開班數'!$A$6:$B$65,2,0)&amp;"、"&amp;VLOOKUP(H693,'附件一之1-開班數'!$A$6:$B$65,2,0),IF(COUNT(E693:I693)=5,VLOOKUP(E693,'附件一之1-開班數'!$A$6:$B$65,2,0)&amp;"、"&amp;VLOOKUP(F693,'附件一之1-開班數'!$A$6:$B$65,2,0)&amp;"、"&amp;VLOOKUP(G693,'附件一之1-開班數'!$A$6:$B$65,2,0)&amp;"、"&amp;VLOOKUP(H693,'附件一之1-開班數'!$A$6:$B$65,2,0)&amp;"、"&amp;VLOOKUP(I693,'附件一之1-開班數'!$A$6:$B$65,2,0),IF(D693="","","學生無班級"))))))),"有班級不存在,或跳格輸入")</f>
        <v/>
      </c>
      <c r="K693" s="16"/>
      <c r="L693" s="16"/>
      <c r="M693" s="16"/>
      <c r="N693" s="16"/>
      <c r="O693" s="16"/>
      <c r="P693" s="16"/>
      <c r="Q693" s="16"/>
      <c r="R693" s="16"/>
      <c r="S693" s="145">
        <f t="shared" si="63"/>
        <v>1</v>
      </c>
      <c r="T693" s="145">
        <f t="shared" si="64"/>
        <v>1</v>
      </c>
      <c r="U693" s="10">
        <f t="shared" si="62"/>
        <v>1</v>
      </c>
      <c r="V693" s="10">
        <f t="shared" si="65"/>
        <v>1</v>
      </c>
      <c r="W693" s="10">
        <f t="shared" si="66"/>
        <v>3</v>
      </c>
    </row>
    <row r="694" spans="1:23">
      <c r="A694" s="149" t="str">
        <f t="shared" si="61"/>
        <v/>
      </c>
      <c r="B694" s="16"/>
      <c r="C694" s="16"/>
      <c r="D694" s="16"/>
      <c r="E694" s="16"/>
      <c r="F694" s="16"/>
      <c r="G694" s="16"/>
      <c r="H694" s="16"/>
      <c r="I694" s="16"/>
      <c r="J694" s="150" t="str">
        <f>IFERROR(IF(COUNTIF(E694:I694,E694)+COUNTIF(E694:I694,F694)+COUNTIF(E694:I694,G694)+COUNTIF(E694:I694,H694)+COUNTIF(E694:I694,I694)-COUNT(E694:I694)&lt;&gt;0,"學生班級重複",IF(COUNT(E694:I694)=1,VLOOKUP(E694,'附件一之1-開班數'!$A$6:$B$65,2,0),IF(COUNT(E694:I694)=2,VLOOKUP(E694,'附件一之1-開班數'!$A$6:$B$65,2,0)&amp;"、"&amp;VLOOKUP(F694,'附件一之1-開班數'!$A$6:$B$65,2,0),IF(COUNT(E694:I694)=3,VLOOKUP(E694,'附件一之1-開班數'!$A$6:$B$65,2,0)&amp;"、"&amp;VLOOKUP(F694,'附件一之1-開班數'!$A$6:$B$65,2,0)&amp;"、"&amp;VLOOKUP(G694,'附件一之1-開班數'!$A$6:$B$65,2,0),IF(COUNT(E694:I694)=4,VLOOKUP(E694,'附件一之1-開班數'!$A$6:$B$65,2,0)&amp;"、"&amp;VLOOKUP(F694,'附件一之1-開班數'!$A$6:$B$65,2,0)&amp;"、"&amp;VLOOKUP(G694,'附件一之1-開班數'!$A$6:$B$65,2,0)&amp;"、"&amp;VLOOKUP(H694,'附件一之1-開班數'!$A$6:$B$65,2,0),IF(COUNT(E694:I694)=5,VLOOKUP(E694,'附件一之1-開班數'!$A$6:$B$65,2,0)&amp;"、"&amp;VLOOKUP(F694,'附件一之1-開班數'!$A$6:$B$65,2,0)&amp;"、"&amp;VLOOKUP(G694,'附件一之1-開班數'!$A$6:$B$65,2,0)&amp;"、"&amp;VLOOKUP(H694,'附件一之1-開班數'!$A$6:$B$65,2,0)&amp;"、"&amp;VLOOKUP(I694,'附件一之1-開班數'!$A$6:$B$65,2,0),IF(D694="","","學生無班級"))))))),"有班級不存在,或跳格輸入")</f>
        <v/>
      </c>
      <c r="K694" s="16"/>
      <c r="L694" s="16"/>
      <c r="M694" s="16"/>
      <c r="N694" s="16"/>
      <c r="O694" s="16"/>
      <c r="P694" s="16"/>
      <c r="Q694" s="16"/>
      <c r="R694" s="16"/>
      <c r="S694" s="145">
        <f t="shared" si="63"/>
        <v>1</v>
      </c>
      <c r="T694" s="145">
        <f t="shared" si="64"/>
        <v>1</v>
      </c>
      <c r="U694" s="10">
        <f t="shared" si="62"/>
        <v>1</v>
      </c>
      <c r="V694" s="10">
        <f t="shared" si="65"/>
        <v>1</v>
      </c>
      <c r="W694" s="10">
        <f t="shared" si="66"/>
        <v>3</v>
      </c>
    </row>
    <row r="695" spans="1:23">
      <c r="A695" s="149" t="str">
        <f t="shared" si="61"/>
        <v/>
      </c>
      <c r="B695" s="16"/>
      <c r="C695" s="16"/>
      <c r="D695" s="16"/>
      <c r="E695" s="16"/>
      <c r="F695" s="16"/>
      <c r="G695" s="16"/>
      <c r="H695" s="16"/>
      <c r="I695" s="16"/>
      <c r="J695" s="150" t="str">
        <f>IFERROR(IF(COUNTIF(E695:I695,E695)+COUNTIF(E695:I695,F695)+COUNTIF(E695:I695,G695)+COUNTIF(E695:I695,H695)+COUNTIF(E695:I695,I695)-COUNT(E695:I695)&lt;&gt;0,"學生班級重複",IF(COUNT(E695:I695)=1,VLOOKUP(E695,'附件一之1-開班數'!$A$6:$B$65,2,0),IF(COUNT(E695:I695)=2,VLOOKUP(E695,'附件一之1-開班數'!$A$6:$B$65,2,0)&amp;"、"&amp;VLOOKUP(F695,'附件一之1-開班數'!$A$6:$B$65,2,0),IF(COUNT(E695:I695)=3,VLOOKUP(E695,'附件一之1-開班數'!$A$6:$B$65,2,0)&amp;"、"&amp;VLOOKUP(F695,'附件一之1-開班數'!$A$6:$B$65,2,0)&amp;"、"&amp;VLOOKUP(G695,'附件一之1-開班數'!$A$6:$B$65,2,0),IF(COUNT(E695:I695)=4,VLOOKUP(E695,'附件一之1-開班數'!$A$6:$B$65,2,0)&amp;"、"&amp;VLOOKUP(F695,'附件一之1-開班數'!$A$6:$B$65,2,0)&amp;"、"&amp;VLOOKUP(G695,'附件一之1-開班數'!$A$6:$B$65,2,0)&amp;"、"&amp;VLOOKUP(H695,'附件一之1-開班數'!$A$6:$B$65,2,0),IF(COUNT(E695:I695)=5,VLOOKUP(E695,'附件一之1-開班數'!$A$6:$B$65,2,0)&amp;"、"&amp;VLOOKUP(F695,'附件一之1-開班數'!$A$6:$B$65,2,0)&amp;"、"&amp;VLOOKUP(G695,'附件一之1-開班數'!$A$6:$B$65,2,0)&amp;"、"&amp;VLOOKUP(H695,'附件一之1-開班數'!$A$6:$B$65,2,0)&amp;"、"&amp;VLOOKUP(I695,'附件一之1-開班數'!$A$6:$B$65,2,0),IF(D695="","","學生無班級"))))))),"有班級不存在,或跳格輸入")</f>
        <v/>
      </c>
      <c r="K695" s="16"/>
      <c r="L695" s="16"/>
      <c r="M695" s="16"/>
      <c r="N695" s="16"/>
      <c r="O695" s="16"/>
      <c r="P695" s="16"/>
      <c r="Q695" s="16"/>
      <c r="R695" s="16"/>
      <c r="S695" s="145">
        <f t="shared" si="63"/>
        <v>1</v>
      </c>
      <c r="T695" s="145">
        <f t="shared" si="64"/>
        <v>1</v>
      </c>
      <c r="U695" s="10">
        <f t="shared" si="62"/>
        <v>1</v>
      </c>
      <c r="V695" s="10">
        <f t="shared" si="65"/>
        <v>1</v>
      </c>
      <c r="W695" s="10">
        <f t="shared" si="66"/>
        <v>3</v>
      </c>
    </row>
    <row r="696" spans="1:23">
      <c r="A696" s="149" t="str">
        <f t="shared" si="61"/>
        <v/>
      </c>
      <c r="B696" s="16"/>
      <c r="C696" s="16"/>
      <c r="D696" s="16"/>
      <c r="E696" s="16"/>
      <c r="F696" s="16"/>
      <c r="G696" s="16"/>
      <c r="H696" s="16"/>
      <c r="I696" s="16"/>
      <c r="J696" s="150" t="str">
        <f>IFERROR(IF(COUNTIF(E696:I696,E696)+COUNTIF(E696:I696,F696)+COUNTIF(E696:I696,G696)+COUNTIF(E696:I696,H696)+COUNTIF(E696:I696,I696)-COUNT(E696:I696)&lt;&gt;0,"學生班級重複",IF(COUNT(E696:I696)=1,VLOOKUP(E696,'附件一之1-開班數'!$A$6:$B$65,2,0),IF(COUNT(E696:I696)=2,VLOOKUP(E696,'附件一之1-開班數'!$A$6:$B$65,2,0)&amp;"、"&amp;VLOOKUP(F696,'附件一之1-開班數'!$A$6:$B$65,2,0),IF(COUNT(E696:I696)=3,VLOOKUP(E696,'附件一之1-開班數'!$A$6:$B$65,2,0)&amp;"、"&amp;VLOOKUP(F696,'附件一之1-開班數'!$A$6:$B$65,2,0)&amp;"、"&amp;VLOOKUP(G696,'附件一之1-開班數'!$A$6:$B$65,2,0),IF(COUNT(E696:I696)=4,VLOOKUP(E696,'附件一之1-開班數'!$A$6:$B$65,2,0)&amp;"、"&amp;VLOOKUP(F696,'附件一之1-開班數'!$A$6:$B$65,2,0)&amp;"、"&amp;VLOOKUP(G696,'附件一之1-開班數'!$A$6:$B$65,2,0)&amp;"、"&amp;VLOOKUP(H696,'附件一之1-開班數'!$A$6:$B$65,2,0),IF(COUNT(E696:I696)=5,VLOOKUP(E696,'附件一之1-開班數'!$A$6:$B$65,2,0)&amp;"、"&amp;VLOOKUP(F696,'附件一之1-開班數'!$A$6:$B$65,2,0)&amp;"、"&amp;VLOOKUP(G696,'附件一之1-開班數'!$A$6:$B$65,2,0)&amp;"、"&amp;VLOOKUP(H696,'附件一之1-開班數'!$A$6:$B$65,2,0)&amp;"、"&amp;VLOOKUP(I696,'附件一之1-開班數'!$A$6:$B$65,2,0),IF(D696="","","學生無班級"))))))),"有班級不存在,或跳格輸入")</f>
        <v/>
      </c>
      <c r="K696" s="16"/>
      <c r="L696" s="16"/>
      <c r="M696" s="16"/>
      <c r="N696" s="16"/>
      <c r="O696" s="16"/>
      <c r="P696" s="16"/>
      <c r="Q696" s="16"/>
      <c r="R696" s="16"/>
      <c r="S696" s="145">
        <f t="shared" si="63"/>
        <v>1</v>
      </c>
      <c r="T696" s="145">
        <f t="shared" si="64"/>
        <v>1</v>
      </c>
      <c r="U696" s="10">
        <f t="shared" si="62"/>
        <v>1</v>
      </c>
      <c r="V696" s="10">
        <f t="shared" si="65"/>
        <v>1</v>
      </c>
      <c r="W696" s="10">
        <f t="shared" si="66"/>
        <v>3</v>
      </c>
    </row>
    <row r="697" spans="1:23">
      <c r="A697" s="149" t="str">
        <f t="shared" si="61"/>
        <v/>
      </c>
      <c r="B697" s="16"/>
      <c r="C697" s="16"/>
      <c r="D697" s="16"/>
      <c r="E697" s="16"/>
      <c r="F697" s="16"/>
      <c r="G697" s="16"/>
      <c r="H697" s="16"/>
      <c r="I697" s="16"/>
      <c r="J697" s="150" t="str">
        <f>IFERROR(IF(COUNTIF(E697:I697,E697)+COUNTIF(E697:I697,F697)+COUNTIF(E697:I697,G697)+COUNTIF(E697:I697,H697)+COUNTIF(E697:I697,I697)-COUNT(E697:I697)&lt;&gt;0,"學生班級重複",IF(COUNT(E697:I697)=1,VLOOKUP(E697,'附件一之1-開班數'!$A$6:$B$65,2,0),IF(COUNT(E697:I697)=2,VLOOKUP(E697,'附件一之1-開班數'!$A$6:$B$65,2,0)&amp;"、"&amp;VLOOKUP(F697,'附件一之1-開班數'!$A$6:$B$65,2,0),IF(COUNT(E697:I697)=3,VLOOKUP(E697,'附件一之1-開班數'!$A$6:$B$65,2,0)&amp;"、"&amp;VLOOKUP(F697,'附件一之1-開班數'!$A$6:$B$65,2,0)&amp;"、"&amp;VLOOKUP(G697,'附件一之1-開班數'!$A$6:$B$65,2,0),IF(COUNT(E697:I697)=4,VLOOKUP(E697,'附件一之1-開班數'!$A$6:$B$65,2,0)&amp;"、"&amp;VLOOKUP(F697,'附件一之1-開班數'!$A$6:$B$65,2,0)&amp;"、"&amp;VLOOKUP(G697,'附件一之1-開班數'!$A$6:$B$65,2,0)&amp;"、"&amp;VLOOKUP(H697,'附件一之1-開班數'!$A$6:$B$65,2,0),IF(COUNT(E697:I697)=5,VLOOKUP(E697,'附件一之1-開班數'!$A$6:$B$65,2,0)&amp;"、"&amp;VLOOKUP(F697,'附件一之1-開班數'!$A$6:$B$65,2,0)&amp;"、"&amp;VLOOKUP(G697,'附件一之1-開班數'!$A$6:$B$65,2,0)&amp;"、"&amp;VLOOKUP(H697,'附件一之1-開班數'!$A$6:$B$65,2,0)&amp;"、"&amp;VLOOKUP(I697,'附件一之1-開班數'!$A$6:$B$65,2,0),IF(D697="","","學生無班級"))))))),"有班級不存在,或跳格輸入")</f>
        <v/>
      </c>
      <c r="K697" s="16"/>
      <c r="L697" s="16"/>
      <c r="M697" s="16"/>
      <c r="N697" s="16"/>
      <c r="O697" s="16"/>
      <c r="P697" s="16"/>
      <c r="Q697" s="16"/>
      <c r="R697" s="16"/>
      <c r="S697" s="145">
        <f t="shared" si="63"/>
        <v>1</v>
      </c>
      <c r="T697" s="145">
        <f t="shared" si="64"/>
        <v>1</v>
      </c>
      <c r="U697" s="10">
        <f t="shared" si="62"/>
        <v>1</v>
      </c>
      <c r="V697" s="10">
        <f t="shared" si="65"/>
        <v>1</v>
      </c>
      <c r="W697" s="10">
        <f t="shared" si="66"/>
        <v>3</v>
      </c>
    </row>
    <row r="698" spans="1:23">
      <c r="A698" s="149" t="str">
        <f t="shared" si="61"/>
        <v/>
      </c>
      <c r="B698" s="16"/>
      <c r="C698" s="16"/>
      <c r="D698" s="16"/>
      <c r="E698" s="16"/>
      <c r="F698" s="16"/>
      <c r="G698" s="16"/>
      <c r="H698" s="16"/>
      <c r="I698" s="16"/>
      <c r="J698" s="150" t="str">
        <f>IFERROR(IF(COUNTIF(E698:I698,E698)+COUNTIF(E698:I698,F698)+COUNTIF(E698:I698,G698)+COUNTIF(E698:I698,H698)+COUNTIF(E698:I698,I698)-COUNT(E698:I698)&lt;&gt;0,"學生班級重複",IF(COUNT(E698:I698)=1,VLOOKUP(E698,'附件一之1-開班數'!$A$6:$B$65,2,0),IF(COUNT(E698:I698)=2,VLOOKUP(E698,'附件一之1-開班數'!$A$6:$B$65,2,0)&amp;"、"&amp;VLOOKUP(F698,'附件一之1-開班數'!$A$6:$B$65,2,0),IF(COUNT(E698:I698)=3,VLOOKUP(E698,'附件一之1-開班數'!$A$6:$B$65,2,0)&amp;"、"&amp;VLOOKUP(F698,'附件一之1-開班數'!$A$6:$B$65,2,0)&amp;"、"&amp;VLOOKUP(G698,'附件一之1-開班數'!$A$6:$B$65,2,0),IF(COUNT(E698:I698)=4,VLOOKUP(E698,'附件一之1-開班數'!$A$6:$B$65,2,0)&amp;"、"&amp;VLOOKUP(F698,'附件一之1-開班數'!$A$6:$B$65,2,0)&amp;"、"&amp;VLOOKUP(G698,'附件一之1-開班數'!$A$6:$B$65,2,0)&amp;"、"&amp;VLOOKUP(H698,'附件一之1-開班數'!$A$6:$B$65,2,0),IF(COUNT(E698:I698)=5,VLOOKUP(E698,'附件一之1-開班數'!$A$6:$B$65,2,0)&amp;"、"&amp;VLOOKUP(F698,'附件一之1-開班數'!$A$6:$B$65,2,0)&amp;"、"&amp;VLOOKUP(G698,'附件一之1-開班數'!$A$6:$B$65,2,0)&amp;"、"&amp;VLOOKUP(H698,'附件一之1-開班數'!$A$6:$B$65,2,0)&amp;"、"&amp;VLOOKUP(I698,'附件一之1-開班數'!$A$6:$B$65,2,0),IF(D698="","","學生無班級"))))))),"有班級不存在,或跳格輸入")</f>
        <v/>
      </c>
      <c r="K698" s="16"/>
      <c r="L698" s="16"/>
      <c r="M698" s="16"/>
      <c r="N698" s="16"/>
      <c r="O698" s="16"/>
      <c r="P698" s="16"/>
      <c r="Q698" s="16"/>
      <c r="R698" s="16"/>
      <c r="S698" s="145">
        <f t="shared" si="63"/>
        <v>1</v>
      </c>
      <c r="T698" s="145">
        <f t="shared" si="64"/>
        <v>1</v>
      </c>
      <c r="U698" s="10">
        <f t="shared" si="62"/>
        <v>1</v>
      </c>
      <c r="V698" s="10">
        <f t="shared" si="65"/>
        <v>1</v>
      </c>
      <c r="W698" s="10">
        <f t="shared" si="66"/>
        <v>3</v>
      </c>
    </row>
    <row r="699" spans="1:23">
      <c r="A699" s="149" t="str">
        <f t="shared" si="61"/>
        <v/>
      </c>
      <c r="B699" s="16"/>
      <c r="C699" s="16"/>
      <c r="D699" s="16"/>
      <c r="E699" s="16"/>
      <c r="F699" s="16"/>
      <c r="G699" s="16"/>
      <c r="H699" s="16"/>
      <c r="I699" s="16"/>
      <c r="J699" s="150" t="str">
        <f>IFERROR(IF(COUNTIF(E699:I699,E699)+COUNTIF(E699:I699,F699)+COUNTIF(E699:I699,G699)+COUNTIF(E699:I699,H699)+COUNTIF(E699:I699,I699)-COUNT(E699:I699)&lt;&gt;0,"學生班級重複",IF(COUNT(E699:I699)=1,VLOOKUP(E699,'附件一之1-開班數'!$A$6:$B$65,2,0),IF(COUNT(E699:I699)=2,VLOOKUP(E699,'附件一之1-開班數'!$A$6:$B$65,2,0)&amp;"、"&amp;VLOOKUP(F699,'附件一之1-開班數'!$A$6:$B$65,2,0),IF(COUNT(E699:I699)=3,VLOOKUP(E699,'附件一之1-開班數'!$A$6:$B$65,2,0)&amp;"、"&amp;VLOOKUP(F699,'附件一之1-開班數'!$A$6:$B$65,2,0)&amp;"、"&amp;VLOOKUP(G699,'附件一之1-開班數'!$A$6:$B$65,2,0),IF(COUNT(E699:I699)=4,VLOOKUP(E699,'附件一之1-開班數'!$A$6:$B$65,2,0)&amp;"、"&amp;VLOOKUP(F699,'附件一之1-開班數'!$A$6:$B$65,2,0)&amp;"、"&amp;VLOOKUP(G699,'附件一之1-開班數'!$A$6:$B$65,2,0)&amp;"、"&amp;VLOOKUP(H699,'附件一之1-開班數'!$A$6:$B$65,2,0),IF(COUNT(E699:I699)=5,VLOOKUP(E699,'附件一之1-開班數'!$A$6:$B$65,2,0)&amp;"、"&amp;VLOOKUP(F699,'附件一之1-開班數'!$A$6:$B$65,2,0)&amp;"、"&amp;VLOOKUP(G699,'附件一之1-開班數'!$A$6:$B$65,2,0)&amp;"、"&amp;VLOOKUP(H699,'附件一之1-開班數'!$A$6:$B$65,2,0)&amp;"、"&amp;VLOOKUP(I699,'附件一之1-開班數'!$A$6:$B$65,2,0),IF(D699="","","學生無班級"))))))),"有班級不存在,或跳格輸入")</f>
        <v/>
      </c>
      <c r="K699" s="16"/>
      <c r="L699" s="16"/>
      <c r="M699" s="16"/>
      <c r="N699" s="16"/>
      <c r="O699" s="16"/>
      <c r="P699" s="16"/>
      <c r="Q699" s="16"/>
      <c r="R699" s="16"/>
      <c r="S699" s="145">
        <f t="shared" si="63"/>
        <v>1</v>
      </c>
      <c r="T699" s="145">
        <f t="shared" si="64"/>
        <v>1</v>
      </c>
      <c r="U699" s="10">
        <f t="shared" si="62"/>
        <v>1</v>
      </c>
      <c r="V699" s="10">
        <f t="shared" si="65"/>
        <v>1</v>
      </c>
      <c r="W699" s="10">
        <f t="shared" si="66"/>
        <v>3</v>
      </c>
    </row>
    <row r="700" spans="1:23">
      <c r="A700" s="149" t="str">
        <f t="shared" si="61"/>
        <v/>
      </c>
      <c r="B700" s="16"/>
      <c r="C700" s="16"/>
      <c r="D700" s="16"/>
      <c r="E700" s="16"/>
      <c r="F700" s="16"/>
      <c r="G700" s="16"/>
      <c r="H700" s="16"/>
      <c r="I700" s="16"/>
      <c r="J700" s="150" t="str">
        <f>IFERROR(IF(COUNTIF(E700:I700,E700)+COUNTIF(E700:I700,F700)+COUNTIF(E700:I700,G700)+COUNTIF(E700:I700,H700)+COUNTIF(E700:I700,I700)-COUNT(E700:I700)&lt;&gt;0,"學生班級重複",IF(COUNT(E700:I700)=1,VLOOKUP(E700,'附件一之1-開班數'!$A$6:$B$65,2,0),IF(COUNT(E700:I700)=2,VLOOKUP(E700,'附件一之1-開班數'!$A$6:$B$65,2,0)&amp;"、"&amp;VLOOKUP(F700,'附件一之1-開班數'!$A$6:$B$65,2,0),IF(COUNT(E700:I700)=3,VLOOKUP(E700,'附件一之1-開班數'!$A$6:$B$65,2,0)&amp;"、"&amp;VLOOKUP(F700,'附件一之1-開班數'!$A$6:$B$65,2,0)&amp;"、"&amp;VLOOKUP(G700,'附件一之1-開班數'!$A$6:$B$65,2,0),IF(COUNT(E700:I700)=4,VLOOKUP(E700,'附件一之1-開班數'!$A$6:$B$65,2,0)&amp;"、"&amp;VLOOKUP(F700,'附件一之1-開班數'!$A$6:$B$65,2,0)&amp;"、"&amp;VLOOKUP(G700,'附件一之1-開班數'!$A$6:$B$65,2,0)&amp;"、"&amp;VLOOKUP(H700,'附件一之1-開班數'!$A$6:$B$65,2,0),IF(COUNT(E700:I700)=5,VLOOKUP(E700,'附件一之1-開班數'!$A$6:$B$65,2,0)&amp;"、"&amp;VLOOKUP(F700,'附件一之1-開班數'!$A$6:$B$65,2,0)&amp;"、"&amp;VLOOKUP(G700,'附件一之1-開班數'!$A$6:$B$65,2,0)&amp;"、"&amp;VLOOKUP(H700,'附件一之1-開班數'!$A$6:$B$65,2,0)&amp;"、"&amp;VLOOKUP(I700,'附件一之1-開班數'!$A$6:$B$65,2,0),IF(D700="","","學生無班級"))))))),"有班級不存在,或跳格輸入")</f>
        <v/>
      </c>
      <c r="K700" s="16"/>
      <c r="L700" s="16"/>
      <c r="M700" s="16"/>
      <c r="N700" s="16"/>
      <c r="O700" s="16"/>
      <c r="P700" s="16"/>
      <c r="Q700" s="16"/>
      <c r="R700" s="16"/>
      <c r="S700" s="145">
        <f t="shared" si="63"/>
        <v>1</v>
      </c>
      <c r="T700" s="145">
        <f t="shared" si="64"/>
        <v>1</v>
      </c>
      <c r="U700" s="10">
        <f t="shared" si="62"/>
        <v>1</v>
      </c>
      <c r="V700" s="10">
        <f t="shared" si="65"/>
        <v>1</v>
      </c>
      <c r="W700" s="10">
        <f t="shared" si="66"/>
        <v>3</v>
      </c>
    </row>
    <row r="701" spans="1:23">
      <c r="A701" s="149" t="str">
        <f t="shared" si="61"/>
        <v/>
      </c>
      <c r="B701" s="16"/>
      <c r="C701" s="16"/>
      <c r="D701" s="16"/>
      <c r="E701" s="16"/>
      <c r="F701" s="16"/>
      <c r="G701" s="16"/>
      <c r="H701" s="16"/>
      <c r="I701" s="16"/>
      <c r="J701" s="150" t="str">
        <f>IFERROR(IF(COUNTIF(E701:I701,E701)+COUNTIF(E701:I701,F701)+COUNTIF(E701:I701,G701)+COUNTIF(E701:I701,H701)+COUNTIF(E701:I701,I701)-COUNT(E701:I701)&lt;&gt;0,"學生班級重複",IF(COUNT(E701:I701)=1,VLOOKUP(E701,'附件一之1-開班數'!$A$6:$B$65,2,0),IF(COUNT(E701:I701)=2,VLOOKUP(E701,'附件一之1-開班數'!$A$6:$B$65,2,0)&amp;"、"&amp;VLOOKUP(F701,'附件一之1-開班數'!$A$6:$B$65,2,0),IF(COUNT(E701:I701)=3,VLOOKUP(E701,'附件一之1-開班數'!$A$6:$B$65,2,0)&amp;"、"&amp;VLOOKUP(F701,'附件一之1-開班數'!$A$6:$B$65,2,0)&amp;"、"&amp;VLOOKUP(G701,'附件一之1-開班數'!$A$6:$B$65,2,0),IF(COUNT(E701:I701)=4,VLOOKUP(E701,'附件一之1-開班數'!$A$6:$B$65,2,0)&amp;"、"&amp;VLOOKUP(F701,'附件一之1-開班數'!$A$6:$B$65,2,0)&amp;"、"&amp;VLOOKUP(G701,'附件一之1-開班數'!$A$6:$B$65,2,0)&amp;"、"&amp;VLOOKUP(H701,'附件一之1-開班數'!$A$6:$B$65,2,0),IF(COUNT(E701:I701)=5,VLOOKUP(E701,'附件一之1-開班數'!$A$6:$B$65,2,0)&amp;"、"&amp;VLOOKUP(F701,'附件一之1-開班數'!$A$6:$B$65,2,0)&amp;"、"&amp;VLOOKUP(G701,'附件一之1-開班數'!$A$6:$B$65,2,0)&amp;"、"&amp;VLOOKUP(H701,'附件一之1-開班數'!$A$6:$B$65,2,0)&amp;"、"&amp;VLOOKUP(I701,'附件一之1-開班數'!$A$6:$B$65,2,0),IF(D701="","","學生無班級"))))))),"有班級不存在,或跳格輸入")</f>
        <v/>
      </c>
      <c r="K701" s="16"/>
      <c r="L701" s="16"/>
      <c r="M701" s="16"/>
      <c r="N701" s="16"/>
      <c r="O701" s="16"/>
      <c r="P701" s="16"/>
      <c r="Q701" s="16"/>
      <c r="R701" s="16"/>
      <c r="S701" s="145">
        <f t="shared" si="63"/>
        <v>1</v>
      </c>
      <c r="T701" s="145">
        <f t="shared" si="64"/>
        <v>1</v>
      </c>
      <c r="U701" s="10">
        <f t="shared" si="62"/>
        <v>1</v>
      </c>
      <c r="V701" s="10">
        <f t="shared" si="65"/>
        <v>1</v>
      </c>
      <c r="W701" s="10">
        <f t="shared" si="66"/>
        <v>3</v>
      </c>
    </row>
    <row r="702" spans="1:23">
      <c r="A702" s="149" t="str">
        <f t="shared" si="61"/>
        <v/>
      </c>
      <c r="B702" s="16"/>
      <c r="C702" s="16"/>
      <c r="D702" s="16"/>
      <c r="E702" s="16"/>
      <c r="F702" s="16"/>
      <c r="G702" s="16"/>
      <c r="H702" s="16"/>
      <c r="I702" s="16"/>
      <c r="J702" s="150" t="str">
        <f>IFERROR(IF(COUNTIF(E702:I702,E702)+COUNTIF(E702:I702,F702)+COUNTIF(E702:I702,G702)+COUNTIF(E702:I702,H702)+COUNTIF(E702:I702,I702)-COUNT(E702:I702)&lt;&gt;0,"學生班級重複",IF(COUNT(E702:I702)=1,VLOOKUP(E702,'附件一之1-開班數'!$A$6:$B$65,2,0),IF(COUNT(E702:I702)=2,VLOOKUP(E702,'附件一之1-開班數'!$A$6:$B$65,2,0)&amp;"、"&amp;VLOOKUP(F702,'附件一之1-開班數'!$A$6:$B$65,2,0),IF(COUNT(E702:I702)=3,VLOOKUP(E702,'附件一之1-開班數'!$A$6:$B$65,2,0)&amp;"、"&amp;VLOOKUP(F702,'附件一之1-開班數'!$A$6:$B$65,2,0)&amp;"、"&amp;VLOOKUP(G702,'附件一之1-開班數'!$A$6:$B$65,2,0),IF(COUNT(E702:I702)=4,VLOOKUP(E702,'附件一之1-開班數'!$A$6:$B$65,2,0)&amp;"、"&amp;VLOOKUP(F702,'附件一之1-開班數'!$A$6:$B$65,2,0)&amp;"、"&amp;VLOOKUP(G702,'附件一之1-開班數'!$A$6:$B$65,2,0)&amp;"、"&amp;VLOOKUP(H702,'附件一之1-開班數'!$A$6:$B$65,2,0),IF(COUNT(E702:I702)=5,VLOOKUP(E702,'附件一之1-開班數'!$A$6:$B$65,2,0)&amp;"、"&amp;VLOOKUP(F702,'附件一之1-開班數'!$A$6:$B$65,2,0)&amp;"、"&amp;VLOOKUP(G702,'附件一之1-開班數'!$A$6:$B$65,2,0)&amp;"、"&amp;VLOOKUP(H702,'附件一之1-開班數'!$A$6:$B$65,2,0)&amp;"、"&amp;VLOOKUP(I702,'附件一之1-開班數'!$A$6:$B$65,2,0),IF(D702="","","學生無班級"))))))),"有班級不存在,或跳格輸入")</f>
        <v/>
      </c>
      <c r="K702" s="16"/>
      <c r="L702" s="16"/>
      <c r="M702" s="16"/>
      <c r="N702" s="16"/>
      <c r="O702" s="16"/>
      <c r="P702" s="16"/>
      <c r="Q702" s="16"/>
      <c r="R702" s="16"/>
      <c r="S702" s="145">
        <f t="shared" si="63"/>
        <v>1</v>
      </c>
      <c r="T702" s="145">
        <f t="shared" si="64"/>
        <v>1</v>
      </c>
      <c r="U702" s="10">
        <f t="shared" si="62"/>
        <v>1</v>
      </c>
      <c r="V702" s="10">
        <f t="shared" si="65"/>
        <v>1</v>
      </c>
      <c r="W702" s="10">
        <f t="shared" si="66"/>
        <v>3</v>
      </c>
    </row>
    <row r="703" spans="1:23">
      <c r="A703" s="149" t="str">
        <f t="shared" si="61"/>
        <v/>
      </c>
      <c r="B703" s="16"/>
      <c r="C703" s="16"/>
      <c r="D703" s="16"/>
      <c r="E703" s="16"/>
      <c r="F703" s="16"/>
      <c r="G703" s="16"/>
      <c r="H703" s="16"/>
      <c r="I703" s="16"/>
      <c r="J703" s="150" t="str">
        <f>IFERROR(IF(COUNTIF(E703:I703,E703)+COUNTIF(E703:I703,F703)+COUNTIF(E703:I703,G703)+COUNTIF(E703:I703,H703)+COUNTIF(E703:I703,I703)-COUNT(E703:I703)&lt;&gt;0,"學生班級重複",IF(COUNT(E703:I703)=1,VLOOKUP(E703,'附件一之1-開班數'!$A$6:$B$65,2,0),IF(COUNT(E703:I703)=2,VLOOKUP(E703,'附件一之1-開班數'!$A$6:$B$65,2,0)&amp;"、"&amp;VLOOKUP(F703,'附件一之1-開班數'!$A$6:$B$65,2,0),IF(COUNT(E703:I703)=3,VLOOKUP(E703,'附件一之1-開班數'!$A$6:$B$65,2,0)&amp;"、"&amp;VLOOKUP(F703,'附件一之1-開班數'!$A$6:$B$65,2,0)&amp;"、"&amp;VLOOKUP(G703,'附件一之1-開班數'!$A$6:$B$65,2,0),IF(COUNT(E703:I703)=4,VLOOKUP(E703,'附件一之1-開班數'!$A$6:$B$65,2,0)&amp;"、"&amp;VLOOKUP(F703,'附件一之1-開班數'!$A$6:$B$65,2,0)&amp;"、"&amp;VLOOKUP(G703,'附件一之1-開班數'!$A$6:$B$65,2,0)&amp;"、"&amp;VLOOKUP(H703,'附件一之1-開班數'!$A$6:$B$65,2,0),IF(COUNT(E703:I703)=5,VLOOKUP(E703,'附件一之1-開班數'!$A$6:$B$65,2,0)&amp;"、"&amp;VLOOKUP(F703,'附件一之1-開班數'!$A$6:$B$65,2,0)&amp;"、"&amp;VLOOKUP(G703,'附件一之1-開班數'!$A$6:$B$65,2,0)&amp;"、"&amp;VLOOKUP(H703,'附件一之1-開班數'!$A$6:$B$65,2,0)&amp;"、"&amp;VLOOKUP(I703,'附件一之1-開班數'!$A$6:$B$65,2,0),IF(D703="","","學生無班級"))))))),"有班級不存在,或跳格輸入")</f>
        <v/>
      </c>
      <c r="K703" s="16"/>
      <c r="L703" s="16"/>
      <c r="M703" s="16"/>
      <c r="N703" s="16"/>
      <c r="O703" s="16"/>
      <c r="P703" s="16"/>
      <c r="Q703" s="16"/>
      <c r="R703" s="16"/>
      <c r="S703" s="145">
        <f t="shared" si="63"/>
        <v>1</v>
      </c>
      <c r="T703" s="145">
        <f t="shared" si="64"/>
        <v>1</v>
      </c>
      <c r="U703" s="10">
        <f t="shared" si="62"/>
        <v>1</v>
      </c>
      <c r="V703" s="10">
        <f t="shared" si="65"/>
        <v>1</v>
      </c>
      <c r="W703" s="10">
        <f t="shared" si="66"/>
        <v>3</v>
      </c>
    </row>
    <row r="704" spans="1:23">
      <c r="A704" s="149" t="str">
        <f t="shared" si="61"/>
        <v/>
      </c>
      <c r="B704" s="16"/>
      <c r="C704" s="16"/>
      <c r="D704" s="16"/>
      <c r="E704" s="16"/>
      <c r="F704" s="16"/>
      <c r="G704" s="16"/>
      <c r="H704" s="16"/>
      <c r="I704" s="16"/>
      <c r="J704" s="150" t="str">
        <f>IFERROR(IF(COUNTIF(E704:I704,E704)+COUNTIF(E704:I704,F704)+COUNTIF(E704:I704,G704)+COUNTIF(E704:I704,H704)+COUNTIF(E704:I704,I704)-COUNT(E704:I704)&lt;&gt;0,"學生班級重複",IF(COUNT(E704:I704)=1,VLOOKUP(E704,'附件一之1-開班數'!$A$6:$B$65,2,0),IF(COUNT(E704:I704)=2,VLOOKUP(E704,'附件一之1-開班數'!$A$6:$B$65,2,0)&amp;"、"&amp;VLOOKUP(F704,'附件一之1-開班數'!$A$6:$B$65,2,0),IF(COUNT(E704:I704)=3,VLOOKUP(E704,'附件一之1-開班數'!$A$6:$B$65,2,0)&amp;"、"&amp;VLOOKUP(F704,'附件一之1-開班數'!$A$6:$B$65,2,0)&amp;"、"&amp;VLOOKUP(G704,'附件一之1-開班數'!$A$6:$B$65,2,0),IF(COUNT(E704:I704)=4,VLOOKUP(E704,'附件一之1-開班數'!$A$6:$B$65,2,0)&amp;"、"&amp;VLOOKUP(F704,'附件一之1-開班數'!$A$6:$B$65,2,0)&amp;"、"&amp;VLOOKUP(G704,'附件一之1-開班數'!$A$6:$B$65,2,0)&amp;"、"&amp;VLOOKUP(H704,'附件一之1-開班數'!$A$6:$B$65,2,0),IF(COUNT(E704:I704)=5,VLOOKUP(E704,'附件一之1-開班數'!$A$6:$B$65,2,0)&amp;"、"&amp;VLOOKUP(F704,'附件一之1-開班數'!$A$6:$B$65,2,0)&amp;"、"&amp;VLOOKUP(G704,'附件一之1-開班數'!$A$6:$B$65,2,0)&amp;"、"&amp;VLOOKUP(H704,'附件一之1-開班數'!$A$6:$B$65,2,0)&amp;"、"&amp;VLOOKUP(I704,'附件一之1-開班數'!$A$6:$B$65,2,0),IF(D704="","","學生無班級"))))))),"有班級不存在,或跳格輸入")</f>
        <v/>
      </c>
      <c r="K704" s="16"/>
      <c r="L704" s="16"/>
      <c r="M704" s="16"/>
      <c r="N704" s="16"/>
      <c r="O704" s="16"/>
      <c r="P704" s="16"/>
      <c r="Q704" s="16"/>
      <c r="R704" s="16"/>
      <c r="S704" s="145">
        <f t="shared" si="63"/>
        <v>1</v>
      </c>
      <c r="T704" s="145">
        <f t="shared" si="64"/>
        <v>1</v>
      </c>
      <c r="U704" s="10">
        <f t="shared" si="62"/>
        <v>1</v>
      </c>
      <c r="V704" s="10">
        <f t="shared" si="65"/>
        <v>1</v>
      </c>
      <c r="W704" s="10">
        <f t="shared" si="66"/>
        <v>3</v>
      </c>
    </row>
    <row r="705" spans="1:23">
      <c r="A705" s="149" t="str">
        <f t="shared" si="61"/>
        <v/>
      </c>
      <c r="B705" s="16"/>
      <c r="C705" s="16"/>
      <c r="D705" s="16"/>
      <c r="E705" s="16"/>
      <c r="F705" s="16"/>
      <c r="G705" s="16"/>
      <c r="H705" s="16"/>
      <c r="I705" s="16"/>
      <c r="J705" s="150" t="str">
        <f>IFERROR(IF(COUNTIF(E705:I705,E705)+COUNTIF(E705:I705,F705)+COUNTIF(E705:I705,G705)+COUNTIF(E705:I705,H705)+COUNTIF(E705:I705,I705)-COUNT(E705:I705)&lt;&gt;0,"學生班級重複",IF(COUNT(E705:I705)=1,VLOOKUP(E705,'附件一之1-開班數'!$A$6:$B$65,2,0),IF(COUNT(E705:I705)=2,VLOOKUP(E705,'附件一之1-開班數'!$A$6:$B$65,2,0)&amp;"、"&amp;VLOOKUP(F705,'附件一之1-開班數'!$A$6:$B$65,2,0),IF(COUNT(E705:I705)=3,VLOOKUP(E705,'附件一之1-開班數'!$A$6:$B$65,2,0)&amp;"、"&amp;VLOOKUP(F705,'附件一之1-開班數'!$A$6:$B$65,2,0)&amp;"、"&amp;VLOOKUP(G705,'附件一之1-開班數'!$A$6:$B$65,2,0),IF(COUNT(E705:I705)=4,VLOOKUP(E705,'附件一之1-開班數'!$A$6:$B$65,2,0)&amp;"、"&amp;VLOOKUP(F705,'附件一之1-開班數'!$A$6:$B$65,2,0)&amp;"、"&amp;VLOOKUP(G705,'附件一之1-開班數'!$A$6:$B$65,2,0)&amp;"、"&amp;VLOOKUP(H705,'附件一之1-開班數'!$A$6:$B$65,2,0),IF(COUNT(E705:I705)=5,VLOOKUP(E705,'附件一之1-開班數'!$A$6:$B$65,2,0)&amp;"、"&amp;VLOOKUP(F705,'附件一之1-開班數'!$A$6:$B$65,2,0)&amp;"、"&amp;VLOOKUP(G705,'附件一之1-開班數'!$A$6:$B$65,2,0)&amp;"、"&amp;VLOOKUP(H705,'附件一之1-開班數'!$A$6:$B$65,2,0)&amp;"、"&amp;VLOOKUP(I705,'附件一之1-開班數'!$A$6:$B$65,2,0),IF(D705="","","學生無班級"))))))),"有班級不存在,或跳格輸入")</f>
        <v/>
      </c>
      <c r="K705" s="16"/>
      <c r="L705" s="16"/>
      <c r="M705" s="16"/>
      <c r="N705" s="16"/>
      <c r="O705" s="16"/>
      <c r="P705" s="16"/>
      <c r="Q705" s="16"/>
      <c r="R705" s="16"/>
      <c r="S705" s="145">
        <f t="shared" si="63"/>
        <v>1</v>
      </c>
      <c r="T705" s="145">
        <f t="shared" si="64"/>
        <v>1</v>
      </c>
      <c r="U705" s="10">
        <f t="shared" si="62"/>
        <v>1</v>
      </c>
      <c r="V705" s="10">
        <f t="shared" si="65"/>
        <v>1</v>
      </c>
      <c r="W705" s="10">
        <f t="shared" si="66"/>
        <v>3</v>
      </c>
    </row>
    <row r="706" spans="1:23">
      <c r="A706" s="149" t="str">
        <f t="shared" si="61"/>
        <v/>
      </c>
      <c r="B706" s="16"/>
      <c r="C706" s="16"/>
      <c r="D706" s="16"/>
      <c r="E706" s="16"/>
      <c r="F706" s="16"/>
      <c r="G706" s="16"/>
      <c r="H706" s="16"/>
      <c r="I706" s="16"/>
      <c r="J706" s="150" t="str">
        <f>IFERROR(IF(COUNTIF(E706:I706,E706)+COUNTIF(E706:I706,F706)+COUNTIF(E706:I706,G706)+COUNTIF(E706:I706,H706)+COUNTIF(E706:I706,I706)-COUNT(E706:I706)&lt;&gt;0,"學生班級重複",IF(COUNT(E706:I706)=1,VLOOKUP(E706,'附件一之1-開班數'!$A$6:$B$65,2,0),IF(COUNT(E706:I706)=2,VLOOKUP(E706,'附件一之1-開班數'!$A$6:$B$65,2,0)&amp;"、"&amp;VLOOKUP(F706,'附件一之1-開班數'!$A$6:$B$65,2,0),IF(COUNT(E706:I706)=3,VLOOKUP(E706,'附件一之1-開班數'!$A$6:$B$65,2,0)&amp;"、"&amp;VLOOKUP(F706,'附件一之1-開班數'!$A$6:$B$65,2,0)&amp;"、"&amp;VLOOKUP(G706,'附件一之1-開班數'!$A$6:$B$65,2,0),IF(COUNT(E706:I706)=4,VLOOKUP(E706,'附件一之1-開班數'!$A$6:$B$65,2,0)&amp;"、"&amp;VLOOKUP(F706,'附件一之1-開班數'!$A$6:$B$65,2,0)&amp;"、"&amp;VLOOKUP(G706,'附件一之1-開班數'!$A$6:$B$65,2,0)&amp;"、"&amp;VLOOKUP(H706,'附件一之1-開班數'!$A$6:$B$65,2,0),IF(COUNT(E706:I706)=5,VLOOKUP(E706,'附件一之1-開班數'!$A$6:$B$65,2,0)&amp;"、"&amp;VLOOKUP(F706,'附件一之1-開班數'!$A$6:$B$65,2,0)&amp;"、"&amp;VLOOKUP(G706,'附件一之1-開班數'!$A$6:$B$65,2,0)&amp;"、"&amp;VLOOKUP(H706,'附件一之1-開班數'!$A$6:$B$65,2,0)&amp;"、"&amp;VLOOKUP(I706,'附件一之1-開班數'!$A$6:$B$65,2,0),IF(D706="","","學生無班級"))))))),"有班級不存在,或跳格輸入")</f>
        <v/>
      </c>
      <c r="K706" s="16"/>
      <c r="L706" s="16"/>
      <c r="M706" s="16"/>
      <c r="N706" s="16"/>
      <c r="O706" s="16"/>
      <c r="P706" s="16"/>
      <c r="Q706" s="16"/>
      <c r="R706" s="16"/>
      <c r="S706" s="145">
        <f t="shared" si="63"/>
        <v>1</v>
      </c>
      <c r="T706" s="145">
        <f t="shared" si="64"/>
        <v>1</v>
      </c>
      <c r="U706" s="10">
        <f t="shared" si="62"/>
        <v>1</v>
      </c>
      <c r="V706" s="10">
        <f t="shared" si="65"/>
        <v>1</v>
      </c>
      <c r="W706" s="10">
        <f t="shared" si="66"/>
        <v>3</v>
      </c>
    </row>
    <row r="707" spans="1:23">
      <c r="A707" s="149" t="str">
        <f t="shared" si="61"/>
        <v/>
      </c>
      <c r="B707" s="16"/>
      <c r="C707" s="16"/>
      <c r="D707" s="16"/>
      <c r="E707" s="16"/>
      <c r="F707" s="16"/>
      <c r="G707" s="16"/>
      <c r="H707" s="16"/>
      <c r="I707" s="16"/>
      <c r="J707" s="150" t="str">
        <f>IFERROR(IF(COUNTIF(E707:I707,E707)+COUNTIF(E707:I707,F707)+COUNTIF(E707:I707,G707)+COUNTIF(E707:I707,H707)+COUNTIF(E707:I707,I707)-COUNT(E707:I707)&lt;&gt;0,"學生班級重複",IF(COUNT(E707:I707)=1,VLOOKUP(E707,'附件一之1-開班數'!$A$6:$B$65,2,0),IF(COUNT(E707:I707)=2,VLOOKUP(E707,'附件一之1-開班數'!$A$6:$B$65,2,0)&amp;"、"&amp;VLOOKUP(F707,'附件一之1-開班數'!$A$6:$B$65,2,0),IF(COUNT(E707:I707)=3,VLOOKUP(E707,'附件一之1-開班數'!$A$6:$B$65,2,0)&amp;"、"&amp;VLOOKUP(F707,'附件一之1-開班數'!$A$6:$B$65,2,0)&amp;"、"&amp;VLOOKUP(G707,'附件一之1-開班數'!$A$6:$B$65,2,0),IF(COUNT(E707:I707)=4,VLOOKUP(E707,'附件一之1-開班數'!$A$6:$B$65,2,0)&amp;"、"&amp;VLOOKUP(F707,'附件一之1-開班數'!$A$6:$B$65,2,0)&amp;"、"&amp;VLOOKUP(G707,'附件一之1-開班數'!$A$6:$B$65,2,0)&amp;"、"&amp;VLOOKUP(H707,'附件一之1-開班數'!$A$6:$B$65,2,0),IF(COUNT(E707:I707)=5,VLOOKUP(E707,'附件一之1-開班數'!$A$6:$B$65,2,0)&amp;"、"&amp;VLOOKUP(F707,'附件一之1-開班數'!$A$6:$B$65,2,0)&amp;"、"&amp;VLOOKUP(G707,'附件一之1-開班數'!$A$6:$B$65,2,0)&amp;"、"&amp;VLOOKUP(H707,'附件一之1-開班數'!$A$6:$B$65,2,0)&amp;"、"&amp;VLOOKUP(I707,'附件一之1-開班數'!$A$6:$B$65,2,0),IF(D707="","","學生無班級"))))))),"有班級不存在,或跳格輸入")</f>
        <v/>
      </c>
      <c r="K707" s="16"/>
      <c r="L707" s="16"/>
      <c r="M707" s="16"/>
      <c r="N707" s="16"/>
      <c r="O707" s="16"/>
      <c r="P707" s="16"/>
      <c r="Q707" s="16"/>
      <c r="R707" s="16"/>
      <c r="S707" s="145">
        <f t="shared" si="63"/>
        <v>1</v>
      </c>
      <c r="T707" s="145">
        <f t="shared" si="64"/>
        <v>1</v>
      </c>
      <c r="U707" s="10">
        <f t="shared" si="62"/>
        <v>1</v>
      </c>
      <c r="V707" s="10">
        <f t="shared" si="65"/>
        <v>1</v>
      </c>
      <c r="W707" s="10">
        <f t="shared" si="66"/>
        <v>3</v>
      </c>
    </row>
    <row r="708" spans="1:23">
      <c r="A708" s="149" t="str">
        <f t="shared" si="61"/>
        <v/>
      </c>
      <c r="B708" s="16"/>
      <c r="C708" s="16"/>
      <c r="D708" s="16"/>
      <c r="E708" s="16"/>
      <c r="F708" s="16"/>
      <c r="G708" s="16"/>
      <c r="H708" s="16"/>
      <c r="I708" s="16"/>
      <c r="J708" s="150" t="str">
        <f>IFERROR(IF(COUNTIF(E708:I708,E708)+COUNTIF(E708:I708,F708)+COUNTIF(E708:I708,G708)+COUNTIF(E708:I708,H708)+COUNTIF(E708:I708,I708)-COUNT(E708:I708)&lt;&gt;0,"學生班級重複",IF(COUNT(E708:I708)=1,VLOOKUP(E708,'附件一之1-開班數'!$A$6:$B$65,2,0),IF(COUNT(E708:I708)=2,VLOOKUP(E708,'附件一之1-開班數'!$A$6:$B$65,2,0)&amp;"、"&amp;VLOOKUP(F708,'附件一之1-開班數'!$A$6:$B$65,2,0),IF(COUNT(E708:I708)=3,VLOOKUP(E708,'附件一之1-開班數'!$A$6:$B$65,2,0)&amp;"、"&amp;VLOOKUP(F708,'附件一之1-開班數'!$A$6:$B$65,2,0)&amp;"、"&amp;VLOOKUP(G708,'附件一之1-開班數'!$A$6:$B$65,2,0),IF(COUNT(E708:I708)=4,VLOOKUP(E708,'附件一之1-開班數'!$A$6:$B$65,2,0)&amp;"、"&amp;VLOOKUP(F708,'附件一之1-開班數'!$A$6:$B$65,2,0)&amp;"、"&amp;VLOOKUP(G708,'附件一之1-開班數'!$A$6:$B$65,2,0)&amp;"、"&amp;VLOOKUP(H708,'附件一之1-開班數'!$A$6:$B$65,2,0),IF(COUNT(E708:I708)=5,VLOOKUP(E708,'附件一之1-開班數'!$A$6:$B$65,2,0)&amp;"、"&amp;VLOOKUP(F708,'附件一之1-開班數'!$A$6:$B$65,2,0)&amp;"、"&amp;VLOOKUP(G708,'附件一之1-開班數'!$A$6:$B$65,2,0)&amp;"、"&amp;VLOOKUP(H708,'附件一之1-開班數'!$A$6:$B$65,2,0)&amp;"、"&amp;VLOOKUP(I708,'附件一之1-開班數'!$A$6:$B$65,2,0),IF(D708="","","學生無班級"))))))),"有班級不存在,或跳格輸入")</f>
        <v/>
      </c>
      <c r="K708" s="16"/>
      <c r="L708" s="16"/>
      <c r="M708" s="16"/>
      <c r="N708" s="16"/>
      <c r="O708" s="16"/>
      <c r="P708" s="16"/>
      <c r="Q708" s="16"/>
      <c r="R708" s="16"/>
      <c r="S708" s="145">
        <f t="shared" si="63"/>
        <v>1</v>
      </c>
      <c r="T708" s="145">
        <f t="shared" si="64"/>
        <v>1</v>
      </c>
      <c r="U708" s="10">
        <f t="shared" si="62"/>
        <v>1</v>
      </c>
      <c r="V708" s="10">
        <f t="shared" si="65"/>
        <v>1</v>
      </c>
      <c r="W708" s="10">
        <f t="shared" si="66"/>
        <v>3</v>
      </c>
    </row>
    <row r="709" spans="1:23">
      <c r="A709" s="149" t="str">
        <f t="shared" si="61"/>
        <v/>
      </c>
      <c r="B709" s="16"/>
      <c r="C709" s="16"/>
      <c r="D709" s="16"/>
      <c r="E709" s="16"/>
      <c r="F709" s="16"/>
      <c r="G709" s="16"/>
      <c r="H709" s="16"/>
      <c r="I709" s="16"/>
      <c r="J709" s="150" t="str">
        <f>IFERROR(IF(COUNTIF(E709:I709,E709)+COUNTIF(E709:I709,F709)+COUNTIF(E709:I709,G709)+COUNTIF(E709:I709,H709)+COUNTIF(E709:I709,I709)-COUNT(E709:I709)&lt;&gt;0,"學生班級重複",IF(COUNT(E709:I709)=1,VLOOKUP(E709,'附件一之1-開班數'!$A$6:$B$65,2,0),IF(COUNT(E709:I709)=2,VLOOKUP(E709,'附件一之1-開班數'!$A$6:$B$65,2,0)&amp;"、"&amp;VLOOKUP(F709,'附件一之1-開班數'!$A$6:$B$65,2,0),IF(COUNT(E709:I709)=3,VLOOKUP(E709,'附件一之1-開班數'!$A$6:$B$65,2,0)&amp;"、"&amp;VLOOKUP(F709,'附件一之1-開班數'!$A$6:$B$65,2,0)&amp;"、"&amp;VLOOKUP(G709,'附件一之1-開班數'!$A$6:$B$65,2,0),IF(COUNT(E709:I709)=4,VLOOKUP(E709,'附件一之1-開班數'!$A$6:$B$65,2,0)&amp;"、"&amp;VLOOKUP(F709,'附件一之1-開班數'!$A$6:$B$65,2,0)&amp;"、"&amp;VLOOKUP(G709,'附件一之1-開班數'!$A$6:$B$65,2,0)&amp;"、"&amp;VLOOKUP(H709,'附件一之1-開班數'!$A$6:$B$65,2,0),IF(COUNT(E709:I709)=5,VLOOKUP(E709,'附件一之1-開班數'!$A$6:$B$65,2,0)&amp;"、"&amp;VLOOKUP(F709,'附件一之1-開班數'!$A$6:$B$65,2,0)&amp;"、"&amp;VLOOKUP(G709,'附件一之1-開班數'!$A$6:$B$65,2,0)&amp;"、"&amp;VLOOKUP(H709,'附件一之1-開班數'!$A$6:$B$65,2,0)&amp;"、"&amp;VLOOKUP(I709,'附件一之1-開班數'!$A$6:$B$65,2,0),IF(D709="","","學生無班級"))))))),"有班級不存在,或跳格輸入")</f>
        <v/>
      </c>
      <c r="K709" s="16"/>
      <c r="L709" s="16"/>
      <c r="M709" s="16"/>
      <c r="N709" s="16"/>
      <c r="O709" s="16"/>
      <c r="P709" s="16"/>
      <c r="Q709" s="16"/>
      <c r="R709" s="16"/>
      <c r="S709" s="145">
        <f t="shared" si="63"/>
        <v>1</v>
      </c>
      <c r="T709" s="145">
        <f t="shared" si="64"/>
        <v>1</v>
      </c>
      <c r="U709" s="10">
        <f t="shared" si="62"/>
        <v>1</v>
      </c>
      <c r="V709" s="10">
        <f t="shared" si="65"/>
        <v>1</v>
      </c>
      <c r="W709" s="10">
        <f t="shared" si="66"/>
        <v>3</v>
      </c>
    </row>
    <row r="710" spans="1:23">
      <c r="A710" s="149" t="str">
        <f t="shared" ref="A710:A773" si="67">IF(D710&lt;&gt;"",ROW()-5,"")</f>
        <v/>
      </c>
      <c r="B710" s="16"/>
      <c r="C710" s="16"/>
      <c r="D710" s="16"/>
      <c r="E710" s="16"/>
      <c r="F710" s="16"/>
      <c r="G710" s="16"/>
      <c r="H710" s="16"/>
      <c r="I710" s="16"/>
      <c r="J710" s="150" t="str">
        <f>IFERROR(IF(COUNTIF(E710:I710,E710)+COUNTIF(E710:I710,F710)+COUNTIF(E710:I710,G710)+COUNTIF(E710:I710,H710)+COUNTIF(E710:I710,I710)-COUNT(E710:I710)&lt;&gt;0,"學生班級重複",IF(COUNT(E710:I710)=1,VLOOKUP(E710,'附件一之1-開班數'!$A$6:$B$65,2,0),IF(COUNT(E710:I710)=2,VLOOKUP(E710,'附件一之1-開班數'!$A$6:$B$65,2,0)&amp;"、"&amp;VLOOKUP(F710,'附件一之1-開班數'!$A$6:$B$65,2,0),IF(COUNT(E710:I710)=3,VLOOKUP(E710,'附件一之1-開班數'!$A$6:$B$65,2,0)&amp;"、"&amp;VLOOKUP(F710,'附件一之1-開班數'!$A$6:$B$65,2,0)&amp;"、"&amp;VLOOKUP(G710,'附件一之1-開班數'!$A$6:$B$65,2,0),IF(COUNT(E710:I710)=4,VLOOKUP(E710,'附件一之1-開班數'!$A$6:$B$65,2,0)&amp;"、"&amp;VLOOKUP(F710,'附件一之1-開班數'!$A$6:$B$65,2,0)&amp;"、"&amp;VLOOKUP(G710,'附件一之1-開班數'!$A$6:$B$65,2,0)&amp;"、"&amp;VLOOKUP(H710,'附件一之1-開班數'!$A$6:$B$65,2,0),IF(COUNT(E710:I710)=5,VLOOKUP(E710,'附件一之1-開班數'!$A$6:$B$65,2,0)&amp;"、"&amp;VLOOKUP(F710,'附件一之1-開班數'!$A$6:$B$65,2,0)&amp;"、"&amp;VLOOKUP(G710,'附件一之1-開班數'!$A$6:$B$65,2,0)&amp;"、"&amp;VLOOKUP(H710,'附件一之1-開班數'!$A$6:$B$65,2,0)&amp;"、"&amp;VLOOKUP(I710,'附件一之1-開班數'!$A$6:$B$65,2,0),IF(D710="","","學生無班級"))))))),"有班級不存在,或跳格輸入")</f>
        <v/>
      </c>
      <c r="K710" s="16"/>
      <c r="L710" s="16"/>
      <c r="M710" s="16"/>
      <c r="N710" s="16"/>
      <c r="O710" s="16"/>
      <c r="P710" s="16"/>
      <c r="Q710" s="16"/>
      <c r="R710" s="16"/>
      <c r="S710" s="145">
        <f t="shared" si="63"/>
        <v>1</v>
      </c>
      <c r="T710" s="145">
        <f t="shared" si="64"/>
        <v>1</v>
      </c>
      <c r="U710" s="10">
        <f t="shared" ref="U710:U773" si="68">IF(COUNTA(B710:D710)=0,1,IF(AND(D710="",COUNTA(B710:C710)&lt;&gt;0),2,IF(COUNTA(B710:C710)&gt;1,3,4)))</f>
        <v>1</v>
      </c>
      <c r="V710" s="10">
        <f t="shared" si="65"/>
        <v>1</v>
      </c>
      <c r="W710" s="10">
        <f t="shared" si="66"/>
        <v>3</v>
      </c>
    </row>
    <row r="711" spans="1:23">
      <c r="A711" s="149" t="str">
        <f t="shared" si="67"/>
        <v/>
      </c>
      <c r="B711" s="16"/>
      <c r="C711" s="16"/>
      <c r="D711" s="16"/>
      <c r="E711" s="16"/>
      <c r="F711" s="16"/>
      <c r="G711" s="16"/>
      <c r="H711" s="16"/>
      <c r="I711" s="16"/>
      <c r="J711" s="150" t="str">
        <f>IFERROR(IF(COUNTIF(E711:I711,E711)+COUNTIF(E711:I711,F711)+COUNTIF(E711:I711,G711)+COUNTIF(E711:I711,H711)+COUNTIF(E711:I711,I711)-COUNT(E711:I711)&lt;&gt;0,"學生班級重複",IF(COUNT(E711:I711)=1,VLOOKUP(E711,'附件一之1-開班數'!$A$6:$B$65,2,0),IF(COUNT(E711:I711)=2,VLOOKUP(E711,'附件一之1-開班數'!$A$6:$B$65,2,0)&amp;"、"&amp;VLOOKUP(F711,'附件一之1-開班數'!$A$6:$B$65,2,0),IF(COUNT(E711:I711)=3,VLOOKUP(E711,'附件一之1-開班數'!$A$6:$B$65,2,0)&amp;"、"&amp;VLOOKUP(F711,'附件一之1-開班數'!$A$6:$B$65,2,0)&amp;"、"&amp;VLOOKUP(G711,'附件一之1-開班數'!$A$6:$B$65,2,0),IF(COUNT(E711:I711)=4,VLOOKUP(E711,'附件一之1-開班數'!$A$6:$B$65,2,0)&amp;"、"&amp;VLOOKUP(F711,'附件一之1-開班數'!$A$6:$B$65,2,0)&amp;"、"&amp;VLOOKUP(G711,'附件一之1-開班數'!$A$6:$B$65,2,0)&amp;"、"&amp;VLOOKUP(H711,'附件一之1-開班數'!$A$6:$B$65,2,0),IF(COUNT(E711:I711)=5,VLOOKUP(E711,'附件一之1-開班數'!$A$6:$B$65,2,0)&amp;"、"&amp;VLOOKUP(F711,'附件一之1-開班數'!$A$6:$B$65,2,0)&amp;"、"&amp;VLOOKUP(G711,'附件一之1-開班數'!$A$6:$B$65,2,0)&amp;"、"&amp;VLOOKUP(H711,'附件一之1-開班數'!$A$6:$B$65,2,0)&amp;"、"&amp;VLOOKUP(I711,'附件一之1-開班數'!$A$6:$B$65,2,0),IF(D711="","","學生無班級"))))))),"有班級不存在,或跳格輸入")</f>
        <v/>
      </c>
      <c r="K711" s="16"/>
      <c r="L711" s="16"/>
      <c r="M711" s="16"/>
      <c r="N711" s="16"/>
      <c r="O711" s="16"/>
      <c r="P711" s="16"/>
      <c r="Q711" s="16"/>
      <c r="R711" s="16"/>
      <c r="S711" s="145">
        <f t="shared" ref="S711:S774" si="69">IF(COUNTA(D711,K711:L711)=0,1,IF(AND(D711="",SUM(K711:L711)&lt;&gt;0),2,IF(SUM(K711:L711)&lt;&gt;1,3,4)))</f>
        <v>1</v>
      </c>
      <c r="T711" s="145">
        <f t="shared" ref="T711:T774" si="70">IF(COUNTA(D711,M711:Q711)=0,1,IF(AND(D711="",SUM(M711:Q711)&lt;&gt;0),2,IF(SUM(M711:Q711)&lt;&gt;1,3,4)))</f>
        <v>1</v>
      </c>
      <c r="U711" s="10">
        <f t="shared" si="68"/>
        <v>1</v>
      </c>
      <c r="V711" s="10">
        <f t="shared" ref="V711:V774" si="71">IF(COUNTA(D711:I711)=0,1,IF(AND(D711="",COUNTA(E711:I711)&lt;&gt;0),2,3))</f>
        <v>1</v>
      </c>
      <c r="W711" s="10">
        <f t="shared" ref="W711:W774" si="72">IF(AND(D711="",COUNTA(R711)&lt;&gt;0),2,3)</f>
        <v>3</v>
      </c>
    </row>
    <row r="712" spans="1:23">
      <c r="A712" s="149" t="str">
        <f t="shared" si="67"/>
        <v/>
      </c>
      <c r="B712" s="16"/>
      <c r="C712" s="16"/>
      <c r="D712" s="16"/>
      <c r="E712" s="16"/>
      <c r="F712" s="16"/>
      <c r="G712" s="16"/>
      <c r="H712" s="16"/>
      <c r="I712" s="16"/>
      <c r="J712" s="150" t="str">
        <f>IFERROR(IF(COUNTIF(E712:I712,E712)+COUNTIF(E712:I712,F712)+COUNTIF(E712:I712,G712)+COUNTIF(E712:I712,H712)+COUNTIF(E712:I712,I712)-COUNT(E712:I712)&lt;&gt;0,"學生班級重複",IF(COUNT(E712:I712)=1,VLOOKUP(E712,'附件一之1-開班數'!$A$6:$B$65,2,0),IF(COUNT(E712:I712)=2,VLOOKUP(E712,'附件一之1-開班數'!$A$6:$B$65,2,0)&amp;"、"&amp;VLOOKUP(F712,'附件一之1-開班數'!$A$6:$B$65,2,0),IF(COUNT(E712:I712)=3,VLOOKUP(E712,'附件一之1-開班數'!$A$6:$B$65,2,0)&amp;"、"&amp;VLOOKUP(F712,'附件一之1-開班數'!$A$6:$B$65,2,0)&amp;"、"&amp;VLOOKUP(G712,'附件一之1-開班數'!$A$6:$B$65,2,0),IF(COUNT(E712:I712)=4,VLOOKUP(E712,'附件一之1-開班數'!$A$6:$B$65,2,0)&amp;"、"&amp;VLOOKUP(F712,'附件一之1-開班數'!$A$6:$B$65,2,0)&amp;"、"&amp;VLOOKUP(G712,'附件一之1-開班數'!$A$6:$B$65,2,0)&amp;"、"&amp;VLOOKUP(H712,'附件一之1-開班數'!$A$6:$B$65,2,0),IF(COUNT(E712:I712)=5,VLOOKUP(E712,'附件一之1-開班數'!$A$6:$B$65,2,0)&amp;"、"&amp;VLOOKUP(F712,'附件一之1-開班數'!$A$6:$B$65,2,0)&amp;"、"&amp;VLOOKUP(G712,'附件一之1-開班數'!$A$6:$B$65,2,0)&amp;"、"&amp;VLOOKUP(H712,'附件一之1-開班數'!$A$6:$B$65,2,0)&amp;"、"&amp;VLOOKUP(I712,'附件一之1-開班數'!$A$6:$B$65,2,0),IF(D712="","","學生無班級"))))))),"有班級不存在,或跳格輸入")</f>
        <v/>
      </c>
      <c r="K712" s="16"/>
      <c r="L712" s="16"/>
      <c r="M712" s="16"/>
      <c r="N712" s="16"/>
      <c r="O712" s="16"/>
      <c r="P712" s="16"/>
      <c r="Q712" s="16"/>
      <c r="R712" s="16"/>
      <c r="S712" s="145">
        <f t="shared" si="69"/>
        <v>1</v>
      </c>
      <c r="T712" s="145">
        <f t="shared" si="70"/>
        <v>1</v>
      </c>
      <c r="U712" s="10">
        <f t="shared" si="68"/>
        <v>1</v>
      </c>
      <c r="V712" s="10">
        <f t="shared" si="71"/>
        <v>1</v>
      </c>
      <c r="W712" s="10">
        <f t="shared" si="72"/>
        <v>3</v>
      </c>
    </row>
    <row r="713" spans="1:23">
      <c r="A713" s="149" t="str">
        <f t="shared" si="67"/>
        <v/>
      </c>
      <c r="B713" s="16"/>
      <c r="C713" s="16"/>
      <c r="D713" s="16"/>
      <c r="E713" s="16"/>
      <c r="F713" s="16"/>
      <c r="G713" s="16"/>
      <c r="H713" s="16"/>
      <c r="I713" s="16"/>
      <c r="J713" s="150" t="str">
        <f>IFERROR(IF(COUNTIF(E713:I713,E713)+COUNTIF(E713:I713,F713)+COUNTIF(E713:I713,G713)+COUNTIF(E713:I713,H713)+COUNTIF(E713:I713,I713)-COUNT(E713:I713)&lt;&gt;0,"學生班級重複",IF(COUNT(E713:I713)=1,VLOOKUP(E713,'附件一之1-開班數'!$A$6:$B$65,2,0),IF(COUNT(E713:I713)=2,VLOOKUP(E713,'附件一之1-開班數'!$A$6:$B$65,2,0)&amp;"、"&amp;VLOOKUP(F713,'附件一之1-開班數'!$A$6:$B$65,2,0),IF(COUNT(E713:I713)=3,VLOOKUP(E713,'附件一之1-開班數'!$A$6:$B$65,2,0)&amp;"、"&amp;VLOOKUP(F713,'附件一之1-開班數'!$A$6:$B$65,2,0)&amp;"、"&amp;VLOOKUP(G713,'附件一之1-開班數'!$A$6:$B$65,2,0),IF(COUNT(E713:I713)=4,VLOOKUP(E713,'附件一之1-開班數'!$A$6:$B$65,2,0)&amp;"、"&amp;VLOOKUP(F713,'附件一之1-開班數'!$A$6:$B$65,2,0)&amp;"、"&amp;VLOOKUP(G713,'附件一之1-開班數'!$A$6:$B$65,2,0)&amp;"、"&amp;VLOOKUP(H713,'附件一之1-開班數'!$A$6:$B$65,2,0),IF(COUNT(E713:I713)=5,VLOOKUP(E713,'附件一之1-開班數'!$A$6:$B$65,2,0)&amp;"、"&amp;VLOOKUP(F713,'附件一之1-開班數'!$A$6:$B$65,2,0)&amp;"、"&amp;VLOOKUP(G713,'附件一之1-開班數'!$A$6:$B$65,2,0)&amp;"、"&amp;VLOOKUP(H713,'附件一之1-開班數'!$A$6:$B$65,2,0)&amp;"、"&amp;VLOOKUP(I713,'附件一之1-開班數'!$A$6:$B$65,2,0),IF(D713="","","學生無班級"))))))),"有班級不存在,或跳格輸入")</f>
        <v/>
      </c>
      <c r="K713" s="16"/>
      <c r="L713" s="16"/>
      <c r="M713" s="16"/>
      <c r="N713" s="16"/>
      <c r="O713" s="16"/>
      <c r="P713" s="16"/>
      <c r="Q713" s="16"/>
      <c r="R713" s="16"/>
      <c r="S713" s="145">
        <f t="shared" si="69"/>
        <v>1</v>
      </c>
      <c r="T713" s="145">
        <f t="shared" si="70"/>
        <v>1</v>
      </c>
      <c r="U713" s="10">
        <f t="shared" si="68"/>
        <v>1</v>
      </c>
      <c r="V713" s="10">
        <f t="shared" si="71"/>
        <v>1</v>
      </c>
      <c r="W713" s="10">
        <f t="shared" si="72"/>
        <v>3</v>
      </c>
    </row>
    <row r="714" spans="1:23">
      <c r="A714" s="149" t="str">
        <f t="shared" si="67"/>
        <v/>
      </c>
      <c r="B714" s="16"/>
      <c r="C714" s="16"/>
      <c r="D714" s="16"/>
      <c r="E714" s="16"/>
      <c r="F714" s="16"/>
      <c r="G714" s="16"/>
      <c r="H714" s="16"/>
      <c r="I714" s="16"/>
      <c r="J714" s="150" t="str">
        <f>IFERROR(IF(COUNTIF(E714:I714,E714)+COUNTIF(E714:I714,F714)+COUNTIF(E714:I714,G714)+COUNTIF(E714:I714,H714)+COUNTIF(E714:I714,I714)-COUNT(E714:I714)&lt;&gt;0,"學生班級重複",IF(COUNT(E714:I714)=1,VLOOKUP(E714,'附件一之1-開班數'!$A$6:$B$65,2,0),IF(COUNT(E714:I714)=2,VLOOKUP(E714,'附件一之1-開班數'!$A$6:$B$65,2,0)&amp;"、"&amp;VLOOKUP(F714,'附件一之1-開班數'!$A$6:$B$65,2,0),IF(COUNT(E714:I714)=3,VLOOKUP(E714,'附件一之1-開班數'!$A$6:$B$65,2,0)&amp;"、"&amp;VLOOKUP(F714,'附件一之1-開班數'!$A$6:$B$65,2,0)&amp;"、"&amp;VLOOKUP(G714,'附件一之1-開班數'!$A$6:$B$65,2,0),IF(COUNT(E714:I714)=4,VLOOKUP(E714,'附件一之1-開班數'!$A$6:$B$65,2,0)&amp;"、"&amp;VLOOKUP(F714,'附件一之1-開班數'!$A$6:$B$65,2,0)&amp;"、"&amp;VLOOKUP(G714,'附件一之1-開班數'!$A$6:$B$65,2,0)&amp;"、"&amp;VLOOKUP(H714,'附件一之1-開班數'!$A$6:$B$65,2,0),IF(COUNT(E714:I714)=5,VLOOKUP(E714,'附件一之1-開班數'!$A$6:$B$65,2,0)&amp;"、"&amp;VLOOKUP(F714,'附件一之1-開班數'!$A$6:$B$65,2,0)&amp;"、"&amp;VLOOKUP(G714,'附件一之1-開班數'!$A$6:$B$65,2,0)&amp;"、"&amp;VLOOKUP(H714,'附件一之1-開班數'!$A$6:$B$65,2,0)&amp;"、"&amp;VLOOKUP(I714,'附件一之1-開班數'!$A$6:$B$65,2,0),IF(D714="","","學生無班級"))))))),"有班級不存在,或跳格輸入")</f>
        <v/>
      </c>
      <c r="K714" s="16"/>
      <c r="L714" s="16"/>
      <c r="M714" s="16"/>
      <c r="N714" s="16"/>
      <c r="O714" s="16"/>
      <c r="P714" s="16"/>
      <c r="Q714" s="16"/>
      <c r="R714" s="16"/>
      <c r="S714" s="145">
        <f t="shared" si="69"/>
        <v>1</v>
      </c>
      <c r="T714" s="145">
        <f t="shared" si="70"/>
        <v>1</v>
      </c>
      <c r="U714" s="10">
        <f t="shared" si="68"/>
        <v>1</v>
      </c>
      <c r="V714" s="10">
        <f t="shared" si="71"/>
        <v>1</v>
      </c>
      <c r="W714" s="10">
        <f t="shared" si="72"/>
        <v>3</v>
      </c>
    </row>
    <row r="715" spans="1:23">
      <c r="A715" s="149" t="str">
        <f t="shared" si="67"/>
        <v/>
      </c>
      <c r="B715" s="16"/>
      <c r="C715" s="16"/>
      <c r="D715" s="16"/>
      <c r="E715" s="16"/>
      <c r="F715" s="16"/>
      <c r="G715" s="16"/>
      <c r="H715" s="16"/>
      <c r="I715" s="16"/>
      <c r="J715" s="150" t="str">
        <f>IFERROR(IF(COUNTIF(E715:I715,E715)+COUNTIF(E715:I715,F715)+COUNTIF(E715:I715,G715)+COUNTIF(E715:I715,H715)+COUNTIF(E715:I715,I715)-COUNT(E715:I715)&lt;&gt;0,"學生班級重複",IF(COUNT(E715:I715)=1,VLOOKUP(E715,'附件一之1-開班數'!$A$6:$B$65,2,0),IF(COUNT(E715:I715)=2,VLOOKUP(E715,'附件一之1-開班數'!$A$6:$B$65,2,0)&amp;"、"&amp;VLOOKUP(F715,'附件一之1-開班數'!$A$6:$B$65,2,0),IF(COUNT(E715:I715)=3,VLOOKUP(E715,'附件一之1-開班數'!$A$6:$B$65,2,0)&amp;"、"&amp;VLOOKUP(F715,'附件一之1-開班數'!$A$6:$B$65,2,0)&amp;"、"&amp;VLOOKUP(G715,'附件一之1-開班數'!$A$6:$B$65,2,0),IF(COUNT(E715:I715)=4,VLOOKUP(E715,'附件一之1-開班數'!$A$6:$B$65,2,0)&amp;"、"&amp;VLOOKUP(F715,'附件一之1-開班數'!$A$6:$B$65,2,0)&amp;"、"&amp;VLOOKUP(G715,'附件一之1-開班數'!$A$6:$B$65,2,0)&amp;"、"&amp;VLOOKUP(H715,'附件一之1-開班數'!$A$6:$B$65,2,0),IF(COUNT(E715:I715)=5,VLOOKUP(E715,'附件一之1-開班數'!$A$6:$B$65,2,0)&amp;"、"&amp;VLOOKUP(F715,'附件一之1-開班數'!$A$6:$B$65,2,0)&amp;"、"&amp;VLOOKUP(G715,'附件一之1-開班數'!$A$6:$B$65,2,0)&amp;"、"&amp;VLOOKUP(H715,'附件一之1-開班數'!$A$6:$B$65,2,0)&amp;"、"&amp;VLOOKUP(I715,'附件一之1-開班數'!$A$6:$B$65,2,0),IF(D715="","","學生無班級"))))))),"有班級不存在,或跳格輸入")</f>
        <v/>
      </c>
      <c r="K715" s="16"/>
      <c r="L715" s="16"/>
      <c r="M715" s="16"/>
      <c r="N715" s="16"/>
      <c r="O715" s="16"/>
      <c r="P715" s="16"/>
      <c r="Q715" s="16"/>
      <c r="R715" s="16"/>
      <c r="S715" s="145">
        <f t="shared" si="69"/>
        <v>1</v>
      </c>
      <c r="T715" s="145">
        <f t="shared" si="70"/>
        <v>1</v>
      </c>
      <c r="U715" s="10">
        <f t="shared" si="68"/>
        <v>1</v>
      </c>
      <c r="V715" s="10">
        <f t="shared" si="71"/>
        <v>1</v>
      </c>
      <c r="W715" s="10">
        <f t="shared" si="72"/>
        <v>3</v>
      </c>
    </row>
    <row r="716" spans="1:23">
      <c r="A716" s="149" t="str">
        <f t="shared" si="67"/>
        <v/>
      </c>
      <c r="B716" s="16"/>
      <c r="C716" s="16"/>
      <c r="D716" s="16"/>
      <c r="E716" s="16"/>
      <c r="F716" s="16"/>
      <c r="G716" s="16"/>
      <c r="H716" s="16"/>
      <c r="I716" s="16"/>
      <c r="J716" s="150" t="str">
        <f>IFERROR(IF(COUNTIF(E716:I716,E716)+COUNTIF(E716:I716,F716)+COUNTIF(E716:I716,G716)+COUNTIF(E716:I716,H716)+COUNTIF(E716:I716,I716)-COUNT(E716:I716)&lt;&gt;0,"學生班級重複",IF(COUNT(E716:I716)=1,VLOOKUP(E716,'附件一之1-開班數'!$A$6:$B$65,2,0),IF(COUNT(E716:I716)=2,VLOOKUP(E716,'附件一之1-開班數'!$A$6:$B$65,2,0)&amp;"、"&amp;VLOOKUP(F716,'附件一之1-開班數'!$A$6:$B$65,2,0),IF(COUNT(E716:I716)=3,VLOOKUP(E716,'附件一之1-開班數'!$A$6:$B$65,2,0)&amp;"、"&amp;VLOOKUP(F716,'附件一之1-開班數'!$A$6:$B$65,2,0)&amp;"、"&amp;VLOOKUP(G716,'附件一之1-開班數'!$A$6:$B$65,2,0),IF(COUNT(E716:I716)=4,VLOOKUP(E716,'附件一之1-開班數'!$A$6:$B$65,2,0)&amp;"、"&amp;VLOOKUP(F716,'附件一之1-開班數'!$A$6:$B$65,2,0)&amp;"、"&amp;VLOOKUP(G716,'附件一之1-開班數'!$A$6:$B$65,2,0)&amp;"、"&amp;VLOOKUP(H716,'附件一之1-開班數'!$A$6:$B$65,2,0),IF(COUNT(E716:I716)=5,VLOOKUP(E716,'附件一之1-開班數'!$A$6:$B$65,2,0)&amp;"、"&amp;VLOOKUP(F716,'附件一之1-開班數'!$A$6:$B$65,2,0)&amp;"、"&amp;VLOOKUP(G716,'附件一之1-開班數'!$A$6:$B$65,2,0)&amp;"、"&amp;VLOOKUP(H716,'附件一之1-開班數'!$A$6:$B$65,2,0)&amp;"、"&amp;VLOOKUP(I716,'附件一之1-開班數'!$A$6:$B$65,2,0),IF(D716="","","學生無班級"))))))),"有班級不存在,或跳格輸入")</f>
        <v/>
      </c>
      <c r="K716" s="16"/>
      <c r="L716" s="16"/>
      <c r="M716" s="16"/>
      <c r="N716" s="16"/>
      <c r="O716" s="16"/>
      <c r="P716" s="16"/>
      <c r="Q716" s="16"/>
      <c r="R716" s="16"/>
      <c r="S716" s="145">
        <f t="shared" si="69"/>
        <v>1</v>
      </c>
      <c r="T716" s="145">
        <f t="shared" si="70"/>
        <v>1</v>
      </c>
      <c r="U716" s="10">
        <f t="shared" si="68"/>
        <v>1</v>
      </c>
      <c r="V716" s="10">
        <f t="shared" si="71"/>
        <v>1</v>
      </c>
      <c r="W716" s="10">
        <f t="shared" si="72"/>
        <v>3</v>
      </c>
    </row>
    <row r="717" spans="1:23">
      <c r="A717" s="149" t="str">
        <f t="shared" si="67"/>
        <v/>
      </c>
      <c r="B717" s="16"/>
      <c r="C717" s="16"/>
      <c r="D717" s="16"/>
      <c r="E717" s="16"/>
      <c r="F717" s="16"/>
      <c r="G717" s="16"/>
      <c r="H717" s="16"/>
      <c r="I717" s="16"/>
      <c r="J717" s="150" t="str">
        <f>IFERROR(IF(COUNTIF(E717:I717,E717)+COUNTIF(E717:I717,F717)+COUNTIF(E717:I717,G717)+COUNTIF(E717:I717,H717)+COUNTIF(E717:I717,I717)-COUNT(E717:I717)&lt;&gt;0,"學生班級重複",IF(COUNT(E717:I717)=1,VLOOKUP(E717,'附件一之1-開班數'!$A$6:$B$65,2,0),IF(COUNT(E717:I717)=2,VLOOKUP(E717,'附件一之1-開班數'!$A$6:$B$65,2,0)&amp;"、"&amp;VLOOKUP(F717,'附件一之1-開班數'!$A$6:$B$65,2,0),IF(COUNT(E717:I717)=3,VLOOKUP(E717,'附件一之1-開班數'!$A$6:$B$65,2,0)&amp;"、"&amp;VLOOKUP(F717,'附件一之1-開班數'!$A$6:$B$65,2,0)&amp;"、"&amp;VLOOKUP(G717,'附件一之1-開班數'!$A$6:$B$65,2,0),IF(COUNT(E717:I717)=4,VLOOKUP(E717,'附件一之1-開班數'!$A$6:$B$65,2,0)&amp;"、"&amp;VLOOKUP(F717,'附件一之1-開班數'!$A$6:$B$65,2,0)&amp;"、"&amp;VLOOKUP(G717,'附件一之1-開班數'!$A$6:$B$65,2,0)&amp;"、"&amp;VLOOKUP(H717,'附件一之1-開班數'!$A$6:$B$65,2,0),IF(COUNT(E717:I717)=5,VLOOKUP(E717,'附件一之1-開班數'!$A$6:$B$65,2,0)&amp;"、"&amp;VLOOKUP(F717,'附件一之1-開班數'!$A$6:$B$65,2,0)&amp;"、"&amp;VLOOKUP(G717,'附件一之1-開班數'!$A$6:$B$65,2,0)&amp;"、"&amp;VLOOKUP(H717,'附件一之1-開班數'!$A$6:$B$65,2,0)&amp;"、"&amp;VLOOKUP(I717,'附件一之1-開班數'!$A$6:$B$65,2,0),IF(D717="","","學生無班級"))))))),"有班級不存在,或跳格輸入")</f>
        <v/>
      </c>
      <c r="K717" s="16"/>
      <c r="L717" s="16"/>
      <c r="M717" s="16"/>
      <c r="N717" s="16"/>
      <c r="O717" s="16"/>
      <c r="P717" s="16"/>
      <c r="Q717" s="16"/>
      <c r="R717" s="16"/>
      <c r="S717" s="145">
        <f t="shared" si="69"/>
        <v>1</v>
      </c>
      <c r="T717" s="145">
        <f t="shared" si="70"/>
        <v>1</v>
      </c>
      <c r="U717" s="10">
        <f t="shared" si="68"/>
        <v>1</v>
      </c>
      <c r="V717" s="10">
        <f t="shared" si="71"/>
        <v>1</v>
      </c>
      <c r="W717" s="10">
        <f t="shared" si="72"/>
        <v>3</v>
      </c>
    </row>
    <row r="718" spans="1:23">
      <c r="A718" s="149" t="str">
        <f t="shared" si="67"/>
        <v/>
      </c>
      <c r="B718" s="16"/>
      <c r="C718" s="16"/>
      <c r="D718" s="16"/>
      <c r="E718" s="16"/>
      <c r="F718" s="16"/>
      <c r="G718" s="16"/>
      <c r="H718" s="16"/>
      <c r="I718" s="16"/>
      <c r="J718" s="150" t="str">
        <f>IFERROR(IF(COUNTIF(E718:I718,E718)+COUNTIF(E718:I718,F718)+COUNTIF(E718:I718,G718)+COUNTIF(E718:I718,H718)+COUNTIF(E718:I718,I718)-COUNT(E718:I718)&lt;&gt;0,"學生班級重複",IF(COUNT(E718:I718)=1,VLOOKUP(E718,'附件一之1-開班數'!$A$6:$B$65,2,0),IF(COUNT(E718:I718)=2,VLOOKUP(E718,'附件一之1-開班數'!$A$6:$B$65,2,0)&amp;"、"&amp;VLOOKUP(F718,'附件一之1-開班數'!$A$6:$B$65,2,0),IF(COUNT(E718:I718)=3,VLOOKUP(E718,'附件一之1-開班數'!$A$6:$B$65,2,0)&amp;"、"&amp;VLOOKUP(F718,'附件一之1-開班數'!$A$6:$B$65,2,0)&amp;"、"&amp;VLOOKUP(G718,'附件一之1-開班數'!$A$6:$B$65,2,0),IF(COUNT(E718:I718)=4,VLOOKUP(E718,'附件一之1-開班數'!$A$6:$B$65,2,0)&amp;"、"&amp;VLOOKUP(F718,'附件一之1-開班數'!$A$6:$B$65,2,0)&amp;"、"&amp;VLOOKUP(G718,'附件一之1-開班數'!$A$6:$B$65,2,0)&amp;"、"&amp;VLOOKUP(H718,'附件一之1-開班數'!$A$6:$B$65,2,0),IF(COUNT(E718:I718)=5,VLOOKUP(E718,'附件一之1-開班數'!$A$6:$B$65,2,0)&amp;"、"&amp;VLOOKUP(F718,'附件一之1-開班數'!$A$6:$B$65,2,0)&amp;"、"&amp;VLOOKUP(G718,'附件一之1-開班數'!$A$6:$B$65,2,0)&amp;"、"&amp;VLOOKUP(H718,'附件一之1-開班數'!$A$6:$B$65,2,0)&amp;"、"&amp;VLOOKUP(I718,'附件一之1-開班數'!$A$6:$B$65,2,0),IF(D718="","","學生無班級"))))))),"有班級不存在,或跳格輸入")</f>
        <v/>
      </c>
      <c r="K718" s="16"/>
      <c r="L718" s="16"/>
      <c r="M718" s="16"/>
      <c r="N718" s="16"/>
      <c r="O718" s="16"/>
      <c r="P718" s="16"/>
      <c r="Q718" s="16"/>
      <c r="R718" s="16"/>
      <c r="S718" s="145">
        <f t="shared" si="69"/>
        <v>1</v>
      </c>
      <c r="T718" s="145">
        <f t="shared" si="70"/>
        <v>1</v>
      </c>
      <c r="U718" s="10">
        <f t="shared" si="68"/>
        <v>1</v>
      </c>
      <c r="V718" s="10">
        <f t="shared" si="71"/>
        <v>1</v>
      </c>
      <c r="W718" s="10">
        <f t="shared" si="72"/>
        <v>3</v>
      </c>
    </row>
    <row r="719" spans="1:23">
      <c r="A719" s="149" t="str">
        <f t="shared" si="67"/>
        <v/>
      </c>
      <c r="B719" s="16"/>
      <c r="C719" s="16"/>
      <c r="D719" s="16"/>
      <c r="E719" s="16"/>
      <c r="F719" s="16"/>
      <c r="G719" s="16"/>
      <c r="H719" s="16"/>
      <c r="I719" s="16"/>
      <c r="J719" s="150" t="str">
        <f>IFERROR(IF(COUNTIF(E719:I719,E719)+COUNTIF(E719:I719,F719)+COUNTIF(E719:I719,G719)+COUNTIF(E719:I719,H719)+COUNTIF(E719:I719,I719)-COUNT(E719:I719)&lt;&gt;0,"學生班級重複",IF(COUNT(E719:I719)=1,VLOOKUP(E719,'附件一之1-開班數'!$A$6:$B$65,2,0),IF(COUNT(E719:I719)=2,VLOOKUP(E719,'附件一之1-開班數'!$A$6:$B$65,2,0)&amp;"、"&amp;VLOOKUP(F719,'附件一之1-開班數'!$A$6:$B$65,2,0),IF(COUNT(E719:I719)=3,VLOOKUP(E719,'附件一之1-開班數'!$A$6:$B$65,2,0)&amp;"、"&amp;VLOOKUP(F719,'附件一之1-開班數'!$A$6:$B$65,2,0)&amp;"、"&amp;VLOOKUP(G719,'附件一之1-開班數'!$A$6:$B$65,2,0),IF(COUNT(E719:I719)=4,VLOOKUP(E719,'附件一之1-開班數'!$A$6:$B$65,2,0)&amp;"、"&amp;VLOOKUP(F719,'附件一之1-開班數'!$A$6:$B$65,2,0)&amp;"、"&amp;VLOOKUP(G719,'附件一之1-開班數'!$A$6:$B$65,2,0)&amp;"、"&amp;VLOOKUP(H719,'附件一之1-開班數'!$A$6:$B$65,2,0),IF(COUNT(E719:I719)=5,VLOOKUP(E719,'附件一之1-開班數'!$A$6:$B$65,2,0)&amp;"、"&amp;VLOOKUP(F719,'附件一之1-開班數'!$A$6:$B$65,2,0)&amp;"、"&amp;VLOOKUP(G719,'附件一之1-開班數'!$A$6:$B$65,2,0)&amp;"、"&amp;VLOOKUP(H719,'附件一之1-開班數'!$A$6:$B$65,2,0)&amp;"、"&amp;VLOOKUP(I719,'附件一之1-開班數'!$A$6:$B$65,2,0),IF(D719="","","學生無班級"))))))),"有班級不存在,或跳格輸入")</f>
        <v/>
      </c>
      <c r="K719" s="16"/>
      <c r="L719" s="16"/>
      <c r="M719" s="16"/>
      <c r="N719" s="16"/>
      <c r="O719" s="16"/>
      <c r="P719" s="16"/>
      <c r="Q719" s="16"/>
      <c r="R719" s="16"/>
      <c r="S719" s="145">
        <f t="shared" si="69"/>
        <v>1</v>
      </c>
      <c r="T719" s="145">
        <f t="shared" si="70"/>
        <v>1</v>
      </c>
      <c r="U719" s="10">
        <f t="shared" si="68"/>
        <v>1</v>
      </c>
      <c r="V719" s="10">
        <f t="shared" si="71"/>
        <v>1</v>
      </c>
      <c r="W719" s="10">
        <f t="shared" si="72"/>
        <v>3</v>
      </c>
    </row>
    <row r="720" spans="1:23">
      <c r="A720" s="149" t="str">
        <f t="shared" si="67"/>
        <v/>
      </c>
      <c r="B720" s="16"/>
      <c r="C720" s="16"/>
      <c r="D720" s="16"/>
      <c r="E720" s="16"/>
      <c r="F720" s="16"/>
      <c r="G720" s="16"/>
      <c r="H720" s="16"/>
      <c r="I720" s="16"/>
      <c r="J720" s="150" t="str">
        <f>IFERROR(IF(COUNTIF(E720:I720,E720)+COUNTIF(E720:I720,F720)+COUNTIF(E720:I720,G720)+COUNTIF(E720:I720,H720)+COUNTIF(E720:I720,I720)-COUNT(E720:I720)&lt;&gt;0,"學生班級重複",IF(COUNT(E720:I720)=1,VLOOKUP(E720,'附件一之1-開班數'!$A$6:$B$65,2,0),IF(COUNT(E720:I720)=2,VLOOKUP(E720,'附件一之1-開班數'!$A$6:$B$65,2,0)&amp;"、"&amp;VLOOKUP(F720,'附件一之1-開班數'!$A$6:$B$65,2,0),IF(COUNT(E720:I720)=3,VLOOKUP(E720,'附件一之1-開班數'!$A$6:$B$65,2,0)&amp;"、"&amp;VLOOKUP(F720,'附件一之1-開班數'!$A$6:$B$65,2,0)&amp;"、"&amp;VLOOKUP(G720,'附件一之1-開班數'!$A$6:$B$65,2,0),IF(COUNT(E720:I720)=4,VLOOKUP(E720,'附件一之1-開班數'!$A$6:$B$65,2,0)&amp;"、"&amp;VLOOKUP(F720,'附件一之1-開班數'!$A$6:$B$65,2,0)&amp;"、"&amp;VLOOKUP(G720,'附件一之1-開班數'!$A$6:$B$65,2,0)&amp;"、"&amp;VLOOKUP(H720,'附件一之1-開班數'!$A$6:$B$65,2,0),IF(COUNT(E720:I720)=5,VLOOKUP(E720,'附件一之1-開班數'!$A$6:$B$65,2,0)&amp;"、"&amp;VLOOKUP(F720,'附件一之1-開班數'!$A$6:$B$65,2,0)&amp;"、"&amp;VLOOKUP(G720,'附件一之1-開班數'!$A$6:$B$65,2,0)&amp;"、"&amp;VLOOKUP(H720,'附件一之1-開班數'!$A$6:$B$65,2,0)&amp;"、"&amp;VLOOKUP(I720,'附件一之1-開班數'!$A$6:$B$65,2,0),IF(D720="","","學生無班級"))))))),"有班級不存在,或跳格輸入")</f>
        <v/>
      </c>
      <c r="K720" s="16"/>
      <c r="L720" s="16"/>
      <c r="M720" s="16"/>
      <c r="N720" s="16"/>
      <c r="O720" s="16"/>
      <c r="P720" s="16"/>
      <c r="Q720" s="16"/>
      <c r="R720" s="16"/>
      <c r="S720" s="145">
        <f t="shared" si="69"/>
        <v>1</v>
      </c>
      <c r="T720" s="145">
        <f t="shared" si="70"/>
        <v>1</v>
      </c>
      <c r="U720" s="10">
        <f t="shared" si="68"/>
        <v>1</v>
      </c>
      <c r="V720" s="10">
        <f t="shared" si="71"/>
        <v>1</v>
      </c>
      <c r="W720" s="10">
        <f t="shared" si="72"/>
        <v>3</v>
      </c>
    </row>
    <row r="721" spans="1:23">
      <c r="A721" s="149" t="str">
        <f t="shared" si="67"/>
        <v/>
      </c>
      <c r="B721" s="16"/>
      <c r="C721" s="16"/>
      <c r="D721" s="16"/>
      <c r="E721" s="16"/>
      <c r="F721" s="16"/>
      <c r="G721" s="16"/>
      <c r="H721" s="16"/>
      <c r="I721" s="16"/>
      <c r="J721" s="150" t="str">
        <f>IFERROR(IF(COUNTIF(E721:I721,E721)+COUNTIF(E721:I721,F721)+COUNTIF(E721:I721,G721)+COUNTIF(E721:I721,H721)+COUNTIF(E721:I721,I721)-COUNT(E721:I721)&lt;&gt;0,"學生班級重複",IF(COUNT(E721:I721)=1,VLOOKUP(E721,'附件一之1-開班數'!$A$6:$B$65,2,0),IF(COUNT(E721:I721)=2,VLOOKUP(E721,'附件一之1-開班數'!$A$6:$B$65,2,0)&amp;"、"&amp;VLOOKUP(F721,'附件一之1-開班數'!$A$6:$B$65,2,0),IF(COUNT(E721:I721)=3,VLOOKUP(E721,'附件一之1-開班數'!$A$6:$B$65,2,0)&amp;"、"&amp;VLOOKUP(F721,'附件一之1-開班數'!$A$6:$B$65,2,0)&amp;"、"&amp;VLOOKUP(G721,'附件一之1-開班數'!$A$6:$B$65,2,0),IF(COUNT(E721:I721)=4,VLOOKUP(E721,'附件一之1-開班數'!$A$6:$B$65,2,0)&amp;"、"&amp;VLOOKUP(F721,'附件一之1-開班數'!$A$6:$B$65,2,0)&amp;"、"&amp;VLOOKUP(G721,'附件一之1-開班數'!$A$6:$B$65,2,0)&amp;"、"&amp;VLOOKUP(H721,'附件一之1-開班數'!$A$6:$B$65,2,0),IF(COUNT(E721:I721)=5,VLOOKUP(E721,'附件一之1-開班數'!$A$6:$B$65,2,0)&amp;"、"&amp;VLOOKUP(F721,'附件一之1-開班數'!$A$6:$B$65,2,0)&amp;"、"&amp;VLOOKUP(G721,'附件一之1-開班數'!$A$6:$B$65,2,0)&amp;"、"&amp;VLOOKUP(H721,'附件一之1-開班數'!$A$6:$B$65,2,0)&amp;"、"&amp;VLOOKUP(I721,'附件一之1-開班數'!$A$6:$B$65,2,0),IF(D721="","","學生無班級"))))))),"有班級不存在,或跳格輸入")</f>
        <v/>
      </c>
      <c r="K721" s="16"/>
      <c r="L721" s="16"/>
      <c r="M721" s="16"/>
      <c r="N721" s="16"/>
      <c r="O721" s="16"/>
      <c r="P721" s="16"/>
      <c r="Q721" s="16"/>
      <c r="R721" s="16"/>
      <c r="S721" s="145">
        <f t="shared" si="69"/>
        <v>1</v>
      </c>
      <c r="T721" s="145">
        <f t="shared" si="70"/>
        <v>1</v>
      </c>
      <c r="U721" s="10">
        <f t="shared" si="68"/>
        <v>1</v>
      </c>
      <c r="V721" s="10">
        <f t="shared" si="71"/>
        <v>1</v>
      </c>
      <c r="W721" s="10">
        <f t="shared" si="72"/>
        <v>3</v>
      </c>
    </row>
    <row r="722" spans="1:23">
      <c r="A722" s="149" t="str">
        <f t="shared" si="67"/>
        <v/>
      </c>
      <c r="B722" s="16"/>
      <c r="C722" s="16"/>
      <c r="D722" s="16"/>
      <c r="E722" s="16"/>
      <c r="F722" s="16"/>
      <c r="G722" s="16"/>
      <c r="H722" s="16"/>
      <c r="I722" s="16"/>
      <c r="J722" s="150" t="str">
        <f>IFERROR(IF(COUNTIF(E722:I722,E722)+COUNTIF(E722:I722,F722)+COUNTIF(E722:I722,G722)+COUNTIF(E722:I722,H722)+COUNTIF(E722:I722,I722)-COUNT(E722:I722)&lt;&gt;0,"學生班級重複",IF(COUNT(E722:I722)=1,VLOOKUP(E722,'附件一之1-開班數'!$A$6:$B$65,2,0),IF(COUNT(E722:I722)=2,VLOOKUP(E722,'附件一之1-開班數'!$A$6:$B$65,2,0)&amp;"、"&amp;VLOOKUP(F722,'附件一之1-開班數'!$A$6:$B$65,2,0),IF(COUNT(E722:I722)=3,VLOOKUP(E722,'附件一之1-開班數'!$A$6:$B$65,2,0)&amp;"、"&amp;VLOOKUP(F722,'附件一之1-開班數'!$A$6:$B$65,2,0)&amp;"、"&amp;VLOOKUP(G722,'附件一之1-開班數'!$A$6:$B$65,2,0),IF(COUNT(E722:I722)=4,VLOOKUP(E722,'附件一之1-開班數'!$A$6:$B$65,2,0)&amp;"、"&amp;VLOOKUP(F722,'附件一之1-開班數'!$A$6:$B$65,2,0)&amp;"、"&amp;VLOOKUP(G722,'附件一之1-開班數'!$A$6:$B$65,2,0)&amp;"、"&amp;VLOOKUP(H722,'附件一之1-開班數'!$A$6:$B$65,2,0),IF(COUNT(E722:I722)=5,VLOOKUP(E722,'附件一之1-開班數'!$A$6:$B$65,2,0)&amp;"、"&amp;VLOOKUP(F722,'附件一之1-開班數'!$A$6:$B$65,2,0)&amp;"、"&amp;VLOOKUP(G722,'附件一之1-開班數'!$A$6:$B$65,2,0)&amp;"、"&amp;VLOOKUP(H722,'附件一之1-開班數'!$A$6:$B$65,2,0)&amp;"、"&amp;VLOOKUP(I722,'附件一之1-開班數'!$A$6:$B$65,2,0),IF(D722="","","學生無班級"))))))),"有班級不存在,或跳格輸入")</f>
        <v/>
      </c>
      <c r="K722" s="16"/>
      <c r="L722" s="16"/>
      <c r="M722" s="16"/>
      <c r="N722" s="16"/>
      <c r="O722" s="16"/>
      <c r="P722" s="16"/>
      <c r="Q722" s="16"/>
      <c r="R722" s="16"/>
      <c r="S722" s="145">
        <f t="shared" si="69"/>
        <v>1</v>
      </c>
      <c r="T722" s="145">
        <f t="shared" si="70"/>
        <v>1</v>
      </c>
      <c r="U722" s="10">
        <f t="shared" si="68"/>
        <v>1</v>
      </c>
      <c r="V722" s="10">
        <f t="shared" si="71"/>
        <v>1</v>
      </c>
      <c r="W722" s="10">
        <f t="shared" si="72"/>
        <v>3</v>
      </c>
    </row>
    <row r="723" spans="1:23">
      <c r="A723" s="149" t="str">
        <f t="shared" si="67"/>
        <v/>
      </c>
      <c r="B723" s="16"/>
      <c r="C723" s="16"/>
      <c r="D723" s="16"/>
      <c r="E723" s="16"/>
      <c r="F723" s="16"/>
      <c r="G723" s="16"/>
      <c r="H723" s="16"/>
      <c r="I723" s="16"/>
      <c r="J723" s="150" t="str">
        <f>IFERROR(IF(COUNTIF(E723:I723,E723)+COUNTIF(E723:I723,F723)+COUNTIF(E723:I723,G723)+COUNTIF(E723:I723,H723)+COUNTIF(E723:I723,I723)-COUNT(E723:I723)&lt;&gt;0,"學生班級重複",IF(COUNT(E723:I723)=1,VLOOKUP(E723,'附件一之1-開班數'!$A$6:$B$65,2,0),IF(COUNT(E723:I723)=2,VLOOKUP(E723,'附件一之1-開班數'!$A$6:$B$65,2,0)&amp;"、"&amp;VLOOKUP(F723,'附件一之1-開班數'!$A$6:$B$65,2,0),IF(COUNT(E723:I723)=3,VLOOKUP(E723,'附件一之1-開班數'!$A$6:$B$65,2,0)&amp;"、"&amp;VLOOKUP(F723,'附件一之1-開班數'!$A$6:$B$65,2,0)&amp;"、"&amp;VLOOKUP(G723,'附件一之1-開班數'!$A$6:$B$65,2,0),IF(COUNT(E723:I723)=4,VLOOKUP(E723,'附件一之1-開班數'!$A$6:$B$65,2,0)&amp;"、"&amp;VLOOKUP(F723,'附件一之1-開班數'!$A$6:$B$65,2,0)&amp;"、"&amp;VLOOKUP(G723,'附件一之1-開班數'!$A$6:$B$65,2,0)&amp;"、"&amp;VLOOKUP(H723,'附件一之1-開班數'!$A$6:$B$65,2,0),IF(COUNT(E723:I723)=5,VLOOKUP(E723,'附件一之1-開班數'!$A$6:$B$65,2,0)&amp;"、"&amp;VLOOKUP(F723,'附件一之1-開班數'!$A$6:$B$65,2,0)&amp;"、"&amp;VLOOKUP(G723,'附件一之1-開班數'!$A$6:$B$65,2,0)&amp;"、"&amp;VLOOKUP(H723,'附件一之1-開班數'!$A$6:$B$65,2,0)&amp;"、"&amp;VLOOKUP(I723,'附件一之1-開班數'!$A$6:$B$65,2,0),IF(D723="","","學生無班級"))))))),"有班級不存在,或跳格輸入")</f>
        <v/>
      </c>
      <c r="K723" s="16"/>
      <c r="L723" s="16"/>
      <c r="M723" s="16"/>
      <c r="N723" s="16"/>
      <c r="O723" s="16"/>
      <c r="P723" s="16"/>
      <c r="Q723" s="16"/>
      <c r="R723" s="16"/>
      <c r="S723" s="145">
        <f t="shared" si="69"/>
        <v>1</v>
      </c>
      <c r="T723" s="145">
        <f t="shared" si="70"/>
        <v>1</v>
      </c>
      <c r="U723" s="10">
        <f t="shared" si="68"/>
        <v>1</v>
      </c>
      <c r="V723" s="10">
        <f t="shared" si="71"/>
        <v>1</v>
      </c>
      <c r="W723" s="10">
        <f t="shared" si="72"/>
        <v>3</v>
      </c>
    </row>
    <row r="724" spans="1:23">
      <c r="A724" s="149" t="str">
        <f t="shared" si="67"/>
        <v/>
      </c>
      <c r="B724" s="16"/>
      <c r="C724" s="16"/>
      <c r="D724" s="16"/>
      <c r="E724" s="16"/>
      <c r="F724" s="16"/>
      <c r="G724" s="16"/>
      <c r="H724" s="16"/>
      <c r="I724" s="16"/>
      <c r="J724" s="150" t="str">
        <f>IFERROR(IF(COUNTIF(E724:I724,E724)+COUNTIF(E724:I724,F724)+COUNTIF(E724:I724,G724)+COUNTIF(E724:I724,H724)+COUNTIF(E724:I724,I724)-COUNT(E724:I724)&lt;&gt;0,"學生班級重複",IF(COUNT(E724:I724)=1,VLOOKUP(E724,'附件一之1-開班數'!$A$6:$B$65,2,0),IF(COUNT(E724:I724)=2,VLOOKUP(E724,'附件一之1-開班數'!$A$6:$B$65,2,0)&amp;"、"&amp;VLOOKUP(F724,'附件一之1-開班數'!$A$6:$B$65,2,0),IF(COUNT(E724:I724)=3,VLOOKUP(E724,'附件一之1-開班數'!$A$6:$B$65,2,0)&amp;"、"&amp;VLOOKUP(F724,'附件一之1-開班數'!$A$6:$B$65,2,0)&amp;"、"&amp;VLOOKUP(G724,'附件一之1-開班數'!$A$6:$B$65,2,0),IF(COUNT(E724:I724)=4,VLOOKUP(E724,'附件一之1-開班數'!$A$6:$B$65,2,0)&amp;"、"&amp;VLOOKUP(F724,'附件一之1-開班數'!$A$6:$B$65,2,0)&amp;"、"&amp;VLOOKUP(G724,'附件一之1-開班數'!$A$6:$B$65,2,0)&amp;"、"&amp;VLOOKUP(H724,'附件一之1-開班數'!$A$6:$B$65,2,0),IF(COUNT(E724:I724)=5,VLOOKUP(E724,'附件一之1-開班數'!$A$6:$B$65,2,0)&amp;"、"&amp;VLOOKUP(F724,'附件一之1-開班數'!$A$6:$B$65,2,0)&amp;"、"&amp;VLOOKUP(G724,'附件一之1-開班數'!$A$6:$B$65,2,0)&amp;"、"&amp;VLOOKUP(H724,'附件一之1-開班數'!$A$6:$B$65,2,0)&amp;"、"&amp;VLOOKUP(I724,'附件一之1-開班數'!$A$6:$B$65,2,0),IF(D724="","","學生無班級"))))))),"有班級不存在,或跳格輸入")</f>
        <v/>
      </c>
      <c r="K724" s="16"/>
      <c r="L724" s="16"/>
      <c r="M724" s="16"/>
      <c r="N724" s="16"/>
      <c r="O724" s="16"/>
      <c r="P724" s="16"/>
      <c r="Q724" s="16"/>
      <c r="R724" s="16"/>
      <c r="S724" s="145">
        <f t="shared" si="69"/>
        <v>1</v>
      </c>
      <c r="T724" s="145">
        <f t="shared" si="70"/>
        <v>1</v>
      </c>
      <c r="U724" s="10">
        <f t="shared" si="68"/>
        <v>1</v>
      </c>
      <c r="V724" s="10">
        <f t="shared" si="71"/>
        <v>1</v>
      </c>
      <c r="W724" s="10">
        <f t="shared" si="72"/>
        <v>3</v>
      </c>
    </row>
    <row r="725" spans="1:23">
      <c r="A725" s="149" t="str">
        <f t="shared" si="67"/>
        <v/>
      </c>
      <c r="B725" s="16"/>
      <c r="C725" s="16"/>
      <c r="D725" s="16"/>
      <c r="E725" s="16"/>
      <c r="F725" s="16"/>
      <c r="G725" s="16"/>
      <c r="H725" s="16"/>
      <c r="I725" s="16"/>
      <c r="J725" s="150" t="str">
        <f>IFERROR(IF(COUNTIF(E725:I725,E725)+COUNTIF(E725:I725,F725)+COUNTIF(E725:I725,G725)+COUNTIF(E725:I725,H725)+COUNTIF(E725:I725,I725)-COUNT(E725:I725)&lt;&gt;0,"學生班級重複",IF(COUNT(E725:I725)=1,VLOOKUP(E725,'附件一之1-開班數'!$A$6:$B$65,2,0),IF(COUNT(E725:I725)=2,VLOOKUP(E725,'附件一之1-開班數'!$A$6:$B$65,2,0)&amp;"、"&amp;VLOOKUP(F725,'附件一之1-開班數'!$A$6:$B$65,2,0),IF(COUNT(E725:I725)=3,VLOOKUP(E725,'附件一之1-開班數'!$A$6:$B$65,2,0)&amp;"、"&amp;VLOOKUP(F725,'附件一之1-開班數'!$A$6:$B$65,2,0)&amp;"、"&amp;VLOOKUP(G725,'附件一之1-開班數'!$A$6:$B$65,2,0),IF(COUNT(E725:I725)=4,VLOOKUP(E725,'附件一之1-開班數'!$A$6:$B$65,2,0)&amp;"、"&amp;VLOOKUP(F725,'附件一之1-開班數'!$A$6:$B$65,2,0)&amp;"、"&amp;VLOOKUP(G725,'附件一之1-開班數'!$A$6:$B$65,2,0)&amp;"、"&amp;VLOOKUP(H725,'附件一之1-開班數'!$A$6:$B$65,2,0),IF(COUNT(E725:I725)=5,VLOOKUP(E725,'附件一之1-開班數'!$A$6:$B$65,2,0)&amp;"、"&amp;VLOOKUP(F725,'附件一之1-開班數'!$A$6:$B$65,2,0)&amp;"、"&amp;VLOOKUP(G725,'附件一之1-開班數'!$A$6:$B$65,2,0)&amp;"、"&amp;VLOOKUP(H725,'附件一之1-開班數'!$A$6:$B$65,2,0)&amp;"、"&amp;VLOOKUP(I725,'附件一之1-開班數'!$A$6:$B$65,2,0),IF(D725="","","學生無班級"))))))),"有班級不存在,或跳格輸入")</f>
        <v/>
      </c>
      <c r="K725" s="16"/>
      <c r="L725" s="16"/>
      <c r="M725" s="16"/>
      <c r="N725" s="16"/>
      <c r="O725" s="16"/>
      <c r="P725" s="16"/>
      <c r="Q725" s="16"/>
      <c r="R725" s="16"/>
      <c r="S725" s="145">
        <f t="shared" si="69"/>
        <v>1</v>
      </c>
      <c r="T725" s="145">
        <f t="shared" si="70"/>
        <v>1</v>
      </c>
      <c r="U725" s="10">
        <f t="shared" si="68"/>
        <v>1</v>
      </c>
      <c r="V725" s="10">
        <f t="shared" si="71"/>
        <v>1</v>
      </c>
      <c r="W725" s="10">
        <f t="shared" si="72"/>
        <v>3</v>
      </c>
    </row>
    <row r="726" spans="1:23">
      <c r="A726" s="149" t="str">
        <f t="shared" si="67"/>
        <v/>
      </c>
      <c r="B726" s="16"/>
      <c r="C726" s="16"/>
      <c r="D726" s="16"/>
      <c r="E726" s="16"/>
      <c r="F726" s="16"/>
      <c r="G726" s="16"/>
      <c r="H726" s="16"/>
      <c r="I726" s="16"/>
      <c r="J726" s="150" t="str">
        <f>IFERROR(IF(COUNTIF(E726:I726,E726)+COUNTIF(E726:I726,F726)+COUNTIF(E726:I726,G726)+COUNTIF(E726:I726,H726)+COUNTIF(E726:I726,I726)-COUNT(E726:I726)&lt;&gt;0,"學生班級重複",IF(COUNT(E726:I726)=1,VLOOKUP(E726,'附件一之1-開班數'!$A$6:$B$65,2,0),IF(COUNT(E726:I726)=2,VLOOKUP(E726,'附件一之1-開班數'!$A$6:$B$65,2,0)&amp;"、"&amp;VLOOKUP(F726,'附件一之1-開班數'!$A$6:$B$65,2,0),IF(COUNT(E726:I726)=3,VLOOKUP(E726,'附件一之1-開班數'!$A$6:$B$65,2,0)&amp;"、"&amp;VLOOKUP(F726,'附件一之1-開班數'!$A$6:$B$65,2,0)&amp;"、"&amp;VLOOKUP(G726,'附件一之1-開班數'!$A$6:$B$65,2,0),IF(COUNT(E726:I726)=4,VLOOKUP(E726,'附件一之1-開班數'!$A$6:$B$65,2,0)&amp;"、"&amp;VLOOKUP(F726,'附件一之1-開班數'!$A$6:$B$65,2,0)&amp;"、"&amp;VLOOKUP(G726,'附件一之1-開班數'!$A$6:$B$65,2,0)&amp;"、"&amp;VLOOKUP(H726,'附件一之1-開班數'!$A$6:$B$65,2,0),IF(COUNT(E726:I726)=5,VLOOKUP(E726,'附件一之1-開班數'!$A$6:$B$65,2,0)&amp;"、"&amp;VLOOKUP(F726,'附件一之1-開班數'!$A$6:$B$65,2,0)&amp;"、"&amp;VLOOKUP(G726,'附件一之1-開班數'!$A$6:$B$65,2,0)&amp;"、"&amp;VLOOKUP(H726,'附件一之1-開班數'!$A$6:$B$65,2,0)&amp;"、"&amp;VLOOKUP(I726,'附件一之1-開班數'!$A$6:$B$65,2,0),IF(D726="","","學生無班級"))))))),"有班級不存在,或跳格輸入")</f>
        <v/>
      </c>
      <c r="K726" s="16"/>
      <c r="L726" s="16"/>
      <c r="M726" s="16"/>
      <c r="N726" s="16"/>
      <c r="O726" s="16"/>
      <c r="P726" s="16"/>
      <c r="Q726" s="16"/>
      <c r="R726" s="16"/>
      <c r="S726" s="145">
        <f t="shared" si="69"/>
        <v>1</v>
      </c>
      <c r="T726" s="145">
        <f t="shared" si="70"/>
        <v>1</v>
      </c>
      <c r="U726" s="10">
        <f t="shared" si="68"/>
        <v>1</v>
      </c>
      <c r="V726" s="10">
        <f t="shared" si="71"/>
        <v>1</v>
      </c>
      <c r="W726" s="10">
        <f t="shared" si="72"/>
        <v>3</v>
      </c>
    </row>
    <row r="727" spans="1:23">
      <c r="A727" s="149" t="str">
        <f t="shared" si="67"/>
        <v/>
      </c>
      <c r="B727" s="16"/>
      <c r="C727" s="16"/>
      <c r="D727" s="16"/>
      <c r="E727" s="16"/>
      <c r="F727" s="16"/>
      <c r="G727" s="16"/>
      <c r="H727" s="16"/>
      <c r="I727" s="16"/>
      <c r="J727" s="150" t="str">
        <f>IFERROR(IF(COUNTIF(E727:I727,E727)+COUNTIF(E727:I727,F727)+COUNTIF(E727:I727,G727)+COUNTIF(E727:I727,H727)+COUNTIF(E727:I727,I727)-COUNT(E727:I727)&lt;&gt;0,"學生班級重複",IF(COUNT(E727:I727)=1,VLOOKUP(E727,'附件一之1-開班數'!$A$6:$B$65,2,0),IF(COUNT(E727:I727)=2,VLOOKUP(E727,'附件一之1-開班數'!$A$6:$B$65,2,0)&amp;"、"&amp;VLOOKUP(F727,'附件一之1-開班數'!$A$6:$B$65,2,0),IF(COUNT(E727:I727)=3,VLOOKUP(E727,'附件一之1-開班數'!$A$6:$B$65,2,0)&amp;"、"&amp;VLOOKUP(F727,'附件一之1-開班數'!$A$6:$B$65,2,0)&amp;"、"&amp;VLOOKUP(G727,'附件一之1-開班數'!$A$6:$B$65,2,0),IF(COUNT(E727:I727)=4,VLOOKUP(E727,'附件一之1-開班數'!$A$6:$B$65,2,0)&amp;"、"&amp;VLOOKUP(F727,'附件一之1-開班數'!$A$6:$B$65,2,0)&amp;"、"&amp;VLOOKUP(G727,'附件一之1-開班數'!$A$6:$B$65,2,0)&amp;"、"&amp;VLOOKUP(H727,'附件一之1-開班數'!$A$6:$B$65,2,0),IF(COUNT(E727:I727)=5,VLOOKUP(E727,'附件一之1-開班數'!$A$6:$B$65,2,0)&amp;"、"&amp;VLOOKUP(F727,'附件一之1-開班數'!$A$6:$B$65,2,0)&amp;"、"&amp;VLOOKUP(G727,'附件一之1-開班數'!$A$6:$B$65,2,0)&amp;"、"&amp;VLOOKUP(H727,'附件一之1-開班數'!$A$6:$B$65,2,0)&amp;"、"&amp;VLOOKUP(I727,'附件一之1-開班數'!$A$6:$B$65,2,0),IF(D727="","","學生無班級"))))))),"有班級不存在,或跳格輸入")</f>
        <v/>
      </c>
      <c r="K727" s="16"/>
      <c r="L727" s="16"/>
      <c r="M727" s="16"/>
      <c r="N727" s="16"/>
      <c r="O727" s="16"/>
      <c r="P727" s="16"/>
      <c r="Q727" s="16"/>
      <c r="R727" s="16"/>
      <c r="S727" s="145">
        <f t="shared" si="69"/>
        <v>1</v>
      </c>
      <c r="T727" s="145">
        <f t="shared" si="70"/>
        <v>1</v>
      </c>
      <c r="U727" s="10">
        <f t="shared" si="68"/>
        <v>1</v>
      </c>
      <c r="V727" s="10">
        <f t="shared" si="71"/>
        <v>1</v>
      </c>
      <c r="W727" s="10">
        <f t="shared" si="72"/>
        <v>3</v>
      </c>
    </row>
    <row r="728" spans="1:23">
      <c r="A728" s="149" t="str">
        <f t="shared" si="67"/>
        <v/>
      </c>
      <c r="B728" s="16"/>
      <c r="C728" s="16"/>
      <c r="D728" s="16"/>
      <c r="E728" s="16"/>
      <c r="F728" s="16"/>
      <c r="G728" s="16"/>
      <c r="H728" s="16"/>
      <c r="I728" s="16"/>
      <c r="J728" s="150" t="str">
        <f>IFERROR(IF(COUNTIF(E728:I728,E728)+COUNTIF(E728:I728,F728)+COUNTIF(E728:I728,G728)+COUNTIF(E728:I728,H728)+COUNTIF(E728:I728,I728)-COUNT(E728:I728)&lt;&gt;0,"學生班級重複",IF(COUNT(E728:I728)=1,VLOOKUP(E728,'附件一之1-開班數'!$A$6:$B$65,2,0),IF(COUNT(E728:I728)=2,VLOOKUP(E728,'附件一之1-開班數'!$A$6:$B$65,2,0)&amp;"、"&amp;VLOOKUP(F728,'附件一之1-開班數'!$A$6:$B$65,2,0),IF(COUNT(E728:I728)=3,VLOOKUP(E728,'附件一之1-開班數'!$A$6:$B$65,2,0)&amp;"、"&amp;VLOOKUP(F728,'附件一之1-開班數'!$A$6:$B$65,2,0)&amp;"、"&amp;VLOOKUP(G728,'附件一之1-開班數'!$A$6:$B$65,2,0),IF(COUNT(E728:I728)=4,VLOOKUP(E728,'附件一之1-開班數'!$A$6:$B$65,2,0)&amp;"、"&amp;VLOOKUP(F728,'附件一之1-開班數'!$A$6:$B$65,2,0)&amp;"、"&amp;VLOOKUP(G728,'附件一之1-開班數'!$A$6:$B$65,2,0)&amp;"、"&amp;VLOOKUP(H728,'附件一之1-開班數'!$A$6:$B$65,2,0),IF(COUNT(E728:I728)=5,VLOOKUP(E728,'附件一之1-開班數'!$A$6:$B$65,2,0)&amp;"、"&amp;VLOOKUP(F728,'附件一之1-開班數'!$A$6:$B$65,2,0)&amp;"、"&amp;VLOOKUP(G728,'附件一之1-開班數'!$A$6:$B$65,2,0)&amp;"、"&amp;VLOOKUP(H728,'附件一之1-開班數'!$A$6:$B$65,2,0)&amp;"、"&amp;VLOOKUP(I728,'附件一之1-開班數'!$A$6:$B$65,2,0),IF(D728="","","學生無班級"))))))),"有班級不存在,或跳格輸入")</f>
        <v/>
      </c>
      <c r="K728" s="16"/>
      <c r="L728" s="16"/>
      <c r="M728" s="16"/>
      <c r="N728" s="16"/>
      <c r="O728" s="16"/>
      <c r="P728" s="16"/>
      <c r="Q728" s="16"/>
      <c r="R728" s="16"/>
      <c r="S728" s="145">
        <f t="shared" si="69"/>
        <v>1</v>
      </c>
      <c r="T728" s="145">
        <f t="shared" si="70"/>
        <v>1</v>
      </c>
      <c r="U728" s="10">
        <f t="shared" si="68"/>
        <v>1</v>
      </c>
      <c r="V728" s="10">
        <f t="shared" si="71"/>
        <v>1</v>
      </c>
      <c r="W728" s="10">
        <f t="shared" si="72"/>
        <v>3</v>
      </c>
    </row>
    <row r="729" spans="1:23">
      <c r="A729" s="149" t="str">
        <f t="shared" si="67"/>
        <v/>
      </c>
      <c r="B729" s="16"/>
      <c r="C729" s="16"/>
      <c r="D729" s="16"/>
      <c r="E729" s="16"/>
      <c r="F729" s="16"/>
      <c r="G729" s="16"/>
      <c r="H729" s="16"/>
      <c r="I729" s="16"/>
      <c r="J729" s="150" t="str">
        <f>IFERROR(IF(COUNTIF(E729:I729,E729)+COUNTIF(E729:I729,F729)+COUNTIF(E729:I729,G729)+COUNTIF(E729:I729,H729)+COUNTIF(E729:I729,I729)-COUNT(E729:I729)&lt;&gt;0,"學生班級重複",IF(COUNT(E729:I729)=1,VLOOKUP(E729,'附件一之1-開班數'!$A$6:$B$65,2,0),IF(COUNT(E729:I729)=2,VLOOKUP(E729,'附件一之1-開班數'!$A$6:$B$65,2,0)&amp;"、"&amp;VLOOKUP(F729,'附件一之1-開班數'!$A$6:$B$65,2,0),IF(COUNT(E729:I729)=3,VLOOKUP(E729,'附件一之1-開班數'!$A$6:$B$65,2,0)&amp;"、"&amp;VLOOKUP(F729,'附件一之1-開班數'!$A$6:$B$65,2,0)&amp;"、"&amp;VLOOKUP(G729,'附件一之1-開班數'!$A$6:$B$65,2,0),IF(COUNT(E729:I729)=4,VLOOKUP(E729,'附件一之1-開班數'!$A$6:$B$65,2,0)&amp;"、"&amp;VLOOKUP(F729,'附件一之1-開班數'!$A$6:$B$65,2,0)&amp;"、"&amp;VLOOKUP(G729,'附件一之1-開班數'!$A$6:$B$65,2,0)&amp;"、"&amp;VLOOKUP(H729,'附件一之1-開班數'!$A$6:$B$65,2,0),IF(COUNT(E729:I729)=5,VLOOKUP(E729,'附件一之1-開班數'!$A$6:$B$65,2,0)&amp;"、"&amp;VLOOKUP(F729,'附件一之1-開班數'!$A$6:$B$65,2,0)&amp;"、"&amp;VLOOKUP(G729,'附件一之1-開班數'!$A$6:$B$65,2,0)&amp;"、"&amp;VLOOKUP(H729,'附件一之1-開班數'!$A$6:$B$65,2,0)&amp;"、"&amp;VLOOKUP(I729,'附件一之1-開班數'!$A$6:$B$65,2,0),IF(D729="","","學生無班級"))))))),"有班級不存在,或跳格輸入")</f>
        <v/>
      </c>
      <c r="K729" s="16"/>
      <c r="L729" s="16"/>
      <c r="M729" s="16"/>
      <c r="N729" s="16"/>
      <c r="O729" s="16"/>
      <c r="P729" s="16"/>
      <c r="Q729" s="16"/>
      <c r="R729" s="16"/>
      <c r="S729" s="145">
        <f t="shared" si="69"/>
        <v>1</v>
      </c>
      <c r="T729" s="145">
        <f t="shared" si="70"/>
        <v>1</v>
      </c>
      <c r="U729" s="10">
        <f t="shared" si="68"/>
        <v>1</v>
      </c>
      <c r="V729" s="10">
        <f t="shared" si="71"/>
        <v>1</v>
      </c>
      <c r="W729" s="10">
        <f t="shared" si="72"/>
        <v>3</v>
      </c>
    </row>
    <row r="730" spans="1:23">
      <c r="A730" s="149" t="str">
        <f t="shared" si="67"/>
        <v/>
      </c>
      <c r="B730" s="16"/>
      <c r="C730" s="16"/>
      <c r="D730" s="16"/>
      <c r="E730" s="16"/>
      <c r="F730" s="16"/>
      <c r="G730" s="16"/>
      <c r="H730" s="16"/>
      <c r="I730" s="16"/>
      <c r="J730" s="150" t="str">
        <f>IFERROR(IF(COUNTIF(E730:I730,E730)+COUNTIF(E730:I730,F730)+COUNTIF(E730:I730,G730)+COUNTIF(E730:I730,H730)+COUNTIF(E730:I730,I730)-COUNT(E730:I730)&lt;&gt;0,"學生班級重複",IF(COUNT(E730:I730)=1,VLOOKUP(E730,'附件一之1-開班數'!$A$6:$B$65,2,0),IF(COUNT(E730:I730)=2,VLOOKUP(E730,'附件一之1-開班數'!$A$6:$B$65,2,0)&amp;"、"&amp;VLOOKUP(F730,'附件一之1-開班數'!$A$6:$B$65,2,0),IF(COUNT(E730:I730)=3,VLOOKUP(E730,'附件一之1-開班數'!$A$6:$B$65,2,0)&amp;"、"&amp;VLOOKUP(F730,'附件一之1-開班數'!$A$6:$B$65,2,0)&amp;"、"&amp;VLOOKUP(G730,'附件一之1-開班數'!$A$6:$B$65,2,0),IF(COUNT(E730:I730)=4,VLOOKUP(E730,'附件一之1-開班數'!$A$6:$B$65,2,0)&amp;"、"&amp;VLOOKUP(F730,'附件一之1-開班數'!$A$6:$B$65,2,0)&amp;"、"&amp;VLOOKUP(G730,'附件一之1-開班數'!$A$6:$B$65,2,0)&amp;"、"&amp;VLOOKUP(H730,'附件一之1-開班數'!$A$6:$B$65,2,0),IF(COUNT(E730:I730)=5,VLOOKUP(E730,'附件一之1-開班數'!$A$6:$B$65,2,0)&amp;"、"&amp;VLOOKUP(F730,'附件一之1-開班數'!$A$6:$B$65,2,0)&amp;"、"&amp;VLOOKUP(G730,'附件一之1-開班數'!$A$6:$B$65,2,0)&amp;"、"&amp;VLOOKUP(H730,'附件一之1-開班數'!$A$6:$B$65,2,0)&amp;"、"&amp;VLOOKUP(I730,'附件一之1-開班數'!$A$6:$B$65,2,0),IF(D730="","","學生無班級"))))))),"有班級不存在,或跳格輸入")</f>
        <v/>
      </c>
      <c r="K730" s="16"/>
      <c r="L730" s="16"/>
      <c r="M730" s="16"/>
      <c r="N730" s="16"/>
      <c r="O730" s="16"/>
      <c r="P730" s="16"/>
      <c r="Q730" s="16"/>
      <c r="R730" s="16"/>
      <c r="S730" s="145">
        <f t="shared" si="69"/>
        <v>1</v>
      </c>
      <c r="T730" s="145">
        <f t="shared" si="70"/>
        <v>1</v>
      </c>
      <c r="U730" s="10">
        <f t="shared" si="68"/>
        <v>1</v>
      </c>
      <c r="V730" s="10">
        <f t="shared" si="71"/>
        <v>1</v>
      </c>
      <c r="W730" s="10">
        <f t="shared" si="72"/>
        <v>3</v>
      </c>
    </row>
    <row r="731" spans="1:23">
      <c r="A731" s="149" t="str">
        <f t="shared" si="67"/>
        <v/>
      </c>
      <c r="B731" s="16"/>
      <c r="C731" s="16"/>
      <c r="D731" s="16"/>
      <c r="E731" s="16"/>
      <c r="F731" s="16"/>
      <c r="G731" s="16"/>
      <c r="H731" s="16"/>
      <c r="I731" s="16"/>
      <c r="J731" s="150" t="str">
        <f>IFERROR(IF(COUNTIF(E731:I731,E731)+COUNTIF(E731:I731,F731)+COUNTIF(E731:I731,G731)+COUNTIF(E731:I731,H731)+COUNTIF(E731:I731,I731)-COUNT(E731:I731)&lt;&gt;0,"學生班級重複",IF(COUNT(E731:I731)=1,VLOOKUP(E731,'附件一之1-開班數'!$A$6:$B$65,2,0),IF(COUNT(E731:I731)=2,VLOOKUP(E731,'附件一之1-開班數'!$A$6:$B$65,2,0)&amp;"、"&amp;VLOOKUP(F731,'附件一之1-開班數'!$A$6:$B$65,2,0),IF(COUNT(E731:I731)=3,VLOOKUP(E731,'附件一之1-開班數'!$A$6:$B$65,2,0)&amp;"、"&amp;VLOOKUP(F731,'附件一之1-開班數'!$A$6:$B$65,2,0)&amp;"、"&amp;VLOOKUP(G731,'附件一之1-開班數'!$A$6:$B$65,2,0),IF(COUNT(E731:I731)=4,VLOOKUP(E731,'附件一之1-開班數'!$A$6:$B$65,2,0)&amp;"、"&amp;VLOOKUP(F731,'附件一之1-開班數'!$A$6:$B$65,2,0)&amp;"、"&amp;VLOOKUP(G731,'附件一之1-開班數'!$A$6:$B$65,2,0)&amp;"、"&amp;VLOOKUP(H731,'附件一之1-開班數'!$A$6:$B$65,2,0),IF(COUNT(E731:I731)=5,VLOOKUP(E731,'附件一之1-開班數'!$A$6:$B$65,2,0)&amp;"、"&amp;VLOOKUP(F731,'附件一之1-開班數'!$A$6:$B$65,2,0)&amp;"、"&amp;VLOOKUP(G731,'附件一之1-開班數'!$A$6:$B$65,2,0)&amp;"、"&amp;VLOOKUP(H731,'附件一之1-開班數'!$A$6:$B$65,2,0)&amp;"、"&amp;VLOOKUP(I731,'附件一之1-開班數'!$A$6:$B$65,2,0),IF(D731="","","學生無班級"))))))),"有班級不存在,或跳格輸入")</f>
        <v/>
      </c>
      <c r="K731" s="16"/>
      <c r="L731" s="16"/>
      <c r="M731" s="16"/>
      <c r="N731" s="16"/>
      <c r="O731" s="16"/>
      <c r="P731" s="16"/>
      <c r="Q731" s="16"/>
      <c r="R731" s="16"/>
      <c r="S731" s="145">
        <f t="shared" si="69"/>
        <v>1</v>
      </c>
      <c r="T731" s="145">
        <f t="shared" si="70"/>
        <v>1</v>
      </c>
      <c r="U731" s="10">
        <f t="shared" si="68"/>
        <v>1</v>
      </c>
      <c r="V731" s="10">
        <f t="shared" si="71"/>
        <v>1</v>
      </c>
      <c r="W731" s="10">
        <f t="shared" si="72"/>
        <v>3</v>
      </c>
    </row>
    <row r="732" spans="1:23">
      <c r="A732" s="149" t="str">
        <f t="shared" si="67"/>
        <v/>
      </c>
      <c r="B732" s="16"/>
      <c r="C732" s="16"/>
      <c r="D732" s="16"/>
      <c r="E732" s="16"/>
      <c r="F732" s="16"/>
      <c r="G732" s="16"/>
      <c r="H732" s="16"/>
      <c r="I732" s="16"/>
      <c r="J732" s="150" t="str">
        <f>IFERROR(IF(COUNTIF(E732:I732,E732)+COUNTIF(E732:I732,F732)+COUNTIF(E732:I732,G732)+COUNTIF(E732:I732,H732)+COUNTIF(E732:I732,I732)-COUNT(E732:I732)&lt;&gt;0,"學生班級重複",IF(COUNT(E732:I732)=1,VLOOKUP(E732,'附件一之1-開班數'!$A$6:$B$65,2,0),IF(COUNT(E732:I732)=2,VLOOKUP(E732,'附件一之1-開班數'!$A$6:$B$65,2,0)&amp;"、"&amp;VLOOKUP(F732,'附件一之1-開班數'!$A$6:$B$65,2,0),IF(COUNT(E732:I732)=3,VLOOKUP(E732,'附件一之1-開班數'!$A$6:$B$65,2,0)&amp;"、"&amp;VLOOKUP(F732,'附件一之1-開班數'!$A$6:$B$65,2,0)&amp;"、"&amp;VLOOKUP(G732,'附件一之1-開班數'!$A$6:$B$65,2,0),IF(COUNT(E732:I732)=4,VLOOKUP(E732,'附件一之1-開班數'!$A$6:$B$65,2,0)&amp;"、"&amp;VLOOKUP(F732,'附件一之1-開班數'!$A$6:$B$65,2,0)&amp;"、"&amp;VLOOKUP(G732,'附件一之1-開班數'!$A$6:$B$65,2,0)&amp;"、"&amp;VLOOKUP(H732,'附件一之1-開班數'!$A$6:$B$65,2,0),IF(COUNT(E732:I732)=5,VLOOKUP(E732,'附件一之1-開班數'!$A$6:$B$65,2,0)&amp;"、"&amp;VLOOKUP(F732,'附件一之1-開班數'!$A$6:$B$65,2,0)&amp;"、"&amp;VLOOKUP(G732,'附件一之1-開班數'!$A$6:$B$65,2,0)&amp;"、"&amp;VLOOKUP(H732,'附件一之1-開班數'!$A$6:$B$65,2,0)&amp;"、"&amp;VLOOKUP(I732,'附件一之1-開班數'!$A$6:$B$65,2,0),IF(D732="","","學生無班級"))))))),"有班級不存在,或跳格輸入")</f>
        <v/>
      </c>
      <c r="K732" s="16"/>
      <c r="L732" s="16"/>
      <c r="M732" s="16"/>
      <c r="N732" s="16"/>
      <c r="O732" s="16"/>
      <c r="P732" s="16"/>
      <c r="Q732" s="16"/>
      <c r="R732" s="16"/>
      <c r="S732" s="145">
        <f t="shared" si="69"/>
        <v>1</v>
      </c>
      <c r="T732" s="145">
        <f t="shared" si="70"/>
        <v>1</v>
      </c>
      <c r="U732" s="10">
        <f t="shared" si="68"/>
        <v>1</v>
      </c>
      <c r="V732" s="10">
        <f t="shared" si="71"/>
        <v>1</v>
      </c>
      <c r="W732" s="10">
        <f t="shared" si="72"/>
        <v>3</v>
      </c>
    </row>
    <row r="733" spans="1:23">
      <c r="A733" s="149" t="str">
        <f t="shared" si="67"/>
        <v/>
      </c>
      <c r="B733" s="16"/>
      <c r="C733" s="16"/>
      <c r="D733" s="16"/>
      <c r="E733" s="16"/>
      <c r="F733" s="16"/>
      <c r="G733" s="16"/>
      <c r="H733" s="16"/>
      <c r="I733" s="16"/>
      <c r="J733" s="150" t="str">
        <f>IFERROR(IF(COUNTIF(E733:I733,E733)+COUNTIF(E733:I733,F733)+COUNTIF(E733:I733,G733)+COUNTIF(E733:I733,H733)+COUNTIF(E733:I733,I733)-COUNT(E733:I733)&lt;&gt;0,"學生班級重複",IF(COUNT(E733:I733)=1,VLOOKUP(E733,'附件一之1-開班數'!$A$6:$B$65,2,0),IF(COUNT(E733:I733)=2,VLOOKUP(E733,'附件一之1-開班數'!$A$6:$B$65,2,0)&amp;"、"&amp;VLOOKUP(F733,'附件一之1-開班數'!$A$6:$B$65,2,0),IF(COUNT(E733:I733)=3,VLOOKUP(E733,'附件一之1-開班數'!$A$6:$B$65,2,0)&amp;"、"&amp;VLOOKUP(F733,'附件一之1-開班數'!$A$6:$B$65,2,0)&amp;"、"&amp;VLOOKUP(G733,'附件一之1-開班數'!$A$6:$B$65,2,0),IF(COUNT(E733:I733)=4,VLOOKUP(E733,'附件一之1-開班數'!$A$6:$B$65,2,0)&amp;"、"&amp;VLOOKUP(F733,'附件一之1-開班數'!$A$6:$B$65,2,0)&amp;"、"&amp;VLOOKUP(G733,'附件一之1-開班數'!$A$6:$B$65,2,0)&amp;"、"&amp;VLOOKUP(H733,'附件一之1-開班數'!$A$6:$B$65,2,0),IF(COUNT(E733:I733)=5,VLOOKUP(E733,'附件一之1-開班數'!$A$6:$B$65,2,0)&amp;"、"&amp;VLOOKUP(F733,'附件一之1-開班數'!$A$6:$B$65,2,0)&amp;"、"&amp;VLOOKUP(G733,'附件一之1-開班數'!$A$6:$B$65,2,0)&amp;"、"&amp;VLOOKUP(H733,'附件一之1-開班數'!$A$6:$B$65,2,0)&amp;"、"&amp;VLOOKUP(I733,'附件一之1-開班數'!$A$6:$B$65,2,0),IF(D733="","","學生無班級"))))))),"有班級不存在,或跳格輸入")</f>
        <v/>
      </c>
      <c r="K733" s="16"/>
      <c r="L733" s="16"/>
      <c r="M733" s="16"/>
      <c r="N733" s="16"/>
      <c r="O733" s="16"/>
      <c r="P733" s="16"/>
      <c r="Q733" s="16"/>
      <c r="R733" s="16"/>
      <c r="S733" s="145">
        <f t="shared" si="69"/>
        <v>1</v>
      </c>
      <c r="T733" s="145">
        <f t="shared" si="70"/>
        <v>1</v>
      </c>
      <c r="U733" s="10">
        <f t="shared" si="68"/>
        <v>1</v>
      </c>
      <c r="V733" s="10">
        <f t="shared" si="71"/>
        <v>1</v>
      </c>
      <c r="W733" s="10">
        <f t="shared" si="72"/>
        <v>3</v>
      </c>
    </row>
    <row r="734" spans="1:23">
      <c r="A734" s="149" t="str">
        <f t="shared" si="67"/>
        <v/>
      </c>
      <c r="B734" s="16"/>
      <c r="C734" s="16"/>
      <c r="D734" s="16"/>
      <c r="E734" s="16"/>
      <c r="F734" s="16"/>
      <c r="G734" s="16"/>
      <c r="H734" s="16"/>
      <c r="I734" s="16"/>
      <c r="J734" s="150" t="str">
        <f>IFERROR(IF(COUNTIF(E734:I734,E734)+COUNTIF(E734:I734,F734)+COUNTIF(E734:I734,G734)+COUNTIF(E734:I734,H734)+COUNTIF(E734:I734,I734)-COUNT(E734:I734)&lt;&gt;0,"學生班級重複",IF(COUNT(E734:I734)=1,VLOOKUP(E734,'附件一之1-開班數'!$A$6:$B$65,2,0),IF(COUNT(E734:I734)=2,VLOOKUP(E734,'附件一之1-開班數'!$A$6:$B$65,2,0)&amp;"、"&amp;VLOOKUP(F734,'附件一之1-開班數'!$A$6:$B$65,2,0),IF(COUNT(E734:I734)=3,VLOOKUP(E734,'附件一之1-開班數'!$A$6:$B$65,2,0)&amp;"、"&amp;VLOOKUP(F734,'附件一之1-開班數'!$A$6:$B$65,2,0)&amp;"、"&amp;VLOOKUP(G734,'附件一之1-開班數'!$A$6:$B$65,2,0),IF(COUNT(E734:I734)=4,VLOOKUP(E734,'附件一之1-開班數'!$A$6:$B$65,2,0)&amp;"、"&amp;VLOOKUP(F734,'附件一之1-開班數'!$A$6:$B$65,2,0)&amp;"、"&amp;VLOOKUP(G734,'附件一之1-開班數'!$A$6:$B$65,2,0)&amp;"、"&amp;VLOOKUP(H734,'附件一之1-開班數'!$A$6:$B$65,2,0),IF(COUNT(E734:I734)=5,VLOOKUP(E734,'附件一之1-開班數'!$A$6:$B$65,2,0)&amp;"、"&amp;VLOOKUP(F734,'附件一之1-開班數'!$A$6:$B$65,2,0)&amp;"、"&amp;VLOOKUP(G734,'附件一之1-開班數'!$A$6:$B$65,2,0)&amp;"、"&amp;VLOOKUP(H734,'附件一之1-開班數'!$A$6:$B$65,2,0)&amp;"、"&amp;VLOOKUP(I734,'附件一之1-開班數'!$A$6:$B$65,2,0),IF(D734="","","學生無班級"))))))),"有班級不存在,或跳格輸入")</f>
        <v/>
      </c>
      <c r="K734" s="16"/>
      <c r="L734" s="16"/>
      <c r="M734" s="16"/>
      <c r="N734" s="16"/>
      <c r="O734" s="16"/>
      <c r="P734" s="16"/>
      <c r="Q734" s="16"/>
      <c r="R734" s="16"/>
      <c r="S734" s="145">
        <f t="shared" si="69"/>
        <v>1</v>
      </c>
      <c r="T734" s="145">
        <f t="shared" si="70"/>
        <v>1</v>
      </c>
      <c r="U734" s="10">
        <f t="shared" si="68"/>
        <v>1</v>
      </c>
      <c r="V734" s="10">
        <f t="shared" si="71"/>
        <v>1</v>
      </c>
      <c r="W734" s="10">
        <f t="shared" si="72"/>
        <v>3</v>
      </c>
    </row>
    <row r="735" spans="1:23">
      <c r="A735" s="149" t="str">
        <f t="shared" si="67"/>
        <v/>
      </c>
      <c r="B735" s="16"/>
      <c r="C735" s="16"/>
      <c r="D735" s="16"/>
      <c r="E735" s="16"/>
      <c r="F735" s="16"/>
      <c r="G735" s="16"/>
      <c r="H735" s="16"/>
      <c r="I735" s="16"/>
      <c r="J735" s="150" t="str">
        <f>IFERROR(IF(COUNTIF(E735:I735,E735)+COUNTIF(E735:I735,F735)+COUNTIF(E735:I735,G735)+COUNTIF(E735:I735,H735)+COUNTIF(E735:I735,I735)-COUNT(E735:I735)&lt;&gt;0,"學生班級重複",IF(COUNT(E735:I735)=1,VLOOKUP(E735,'附件一之1-開班數'!$A$6:$B$65,2,0),IF(COUNT(E735:I735)=2,VLOOKUP(E735,'附件一之1-開班數'!$A$6:$B$65,2,0)&amp;"、"&amp;VLOOKUP(F735,'附件一之1-開班數'!$A$6:$B$65,2,0),IF(COUNT(E735:I735)=3,VLOOKUP(E735,'附件一之1-開班數'!$A$6:$B$65,2,0)&amp;"、"&amp;VLOOKUP(F735,'附件一之1-開班數'!$A$6:$B$65,2,0)&amp;"、"&amp;VLOOKUP(G735,'附件一之1-開班數'!$A$6:$B$65,2,0),IF(COUNT(E735:I735)=4,VLOOKUP(E735,'附件一之1-開班數'!$A$6:$B$65,2,0)&amp;"、"&amp;VLOOKUP(F735,'附件一之1-開班數'!$A$6:$B$65,2,0)&amp;"、"&amp;VLOOKUP(G735,'附件一之1-開班數'!$A$6:$B$65,2,0)&amp;"、"&amp;VLOOKUP(H735,'附件一之1-開班數'!$A$6:$B$65,2,0),IF(COUNT(E735:I735)=5,VLOOKUP(E735,'附件一之1-開班數'!$A$6:$B$65,2,0)&amp;"、"&amp;VLOOKUP(F735,'附件一之1-開班數'!$A$6:$B$65,2,0)&amp;"、"&amp;VLOOKUP(G735,'附件一之1-開班數'!$A$6:$B$65,2,0)&amp;"、"&amp;VLOOKUP(H735,'附件一之1-開班數'!$A$6:$B$65,2,0)&amp;"、"&amp;VLOOKUP(I735,'附件一之1-開班數'!$A$6:$B$65,2,0),IF(D735="","","學生無班級"))))))),"有班級不存在,或跳格輸入")</f>
        <v/>
      </c>
      <c r="K735" s="16"/>
      <c r="L735" s="16"/>
      <c r="M735" s="16"/>
      <c r="N735" s="16"/>
      <c r="O735" s="16"/>
      <c r="P735" s="16"/>
      <c r="Q735" s="16"/>
      <c r="R735" s="16"/>
      <c r="S735" s="145">
        <f t="shared" si="69"/>
        <v>1</v>
      </c>
      <c r="T735" s="145">
        <f t="shared" si="70"/>
        <v>1</v>
      </c>
      <c r="U735" s="10">
        <f t="shared" si="68"/>
        <v>1</v>
      </c>
      <c r="V735" s="10">
        <f t="shared" si="71"/>
        <v>1</v>
      </c>
      <c r="W735" s="10">
        <f t="shared" si="72"/>
        <v>3</v>
      </c>
    </row>
    <row r="736" spans="1:23">
      <c r="A736" s="149" t="str">
        <f t="shared" si="67"/>
        <v/>
      </c>
      <c r="B736" s="16"/>
      <c r="C736" s="16"/>
      <c r="D736" s="16"/>
      <c r="E736" s="16"/>
      <c r="F736" s="16"/>
      <c r="G736" s="16"/>
      <c r="H736" s="16"/>
      <c r="I736" s="16"/>
      <c r="J736" s="150" t="str">
        <f>IFERROR(IF(COUNTIF(E736:I736,E736)+COUNTIF(E736:I736,F736)+COUNTIF(E736:I736,G736)+COUNTIF(E736:I736,H736)+COUNTIF(E736:I736,I736)-COUNT(E736:I736)&lt;&gt;0,"學生班級重複",IF(COUNT(E736:I736)=1,VLOOKUP(E736,'附件一之1-開班數'!$A$6:$B$65,2,0),IF(COUNT(E736:I736)=2,VLOOKUP(E736,'附件一之1-開班數'!$A$6:$B$65,2,0)&amp;"、"&amp;VLOOKUP(F736,'附件一之1-開班數'!$A$6:$B$65,2,0),IF(COUNT(E736:I736)=3,VLOOKUP(E736,'附件一之1-開班數'!$A$6:$B$65,2,0)&amp;"、"&amp;VLOOKUP(F736,'附件一之1-開班數'!$A$6:$B$65,2,0)&amp;"、"&amp;VLOOKUP(G736,'附件一之1-開班數'!$A$6:$B$65,2,0),IF(COUNT(E736:I736)=4,VLOOKUP(E736,'附件一之1-開班數'!$A$6:$B$65,2,0)&amp;"、"&amp;VLOOKUP(F736,'附件一之1-開班數'!$A$6:$B$65,2,0)&amp;"、"&amp;VLOOKUP(G736,'附件一之1-開班數'!$A$6:$B$65,2,0)&amp;"、"&amp;VLOOKUP(H736,'附件一之1-開班數'!$A$6:$B$65,2,0),IF(COUNT(E736:I736)=5,VLOOKUP(E736,'附件一之1-開班數'!$A$6:$B$65,2,0)&amp;"、"&amp;VLOOKUP(F736,'附件一之1-開班數'!$A$6:$B$65,2,0)&amp;"、"&amp;VLOOKUP(G736,'附件一之1-開班數'!$A$6:$B$65,2,0)&amp;"、"&amp;VLOOKUP(H736,'附件一之1-開班數'!$A$6:$B$65,2,0)&amp;"、"&amp;VLOOKUP(I736,'附件一之1-開班數'!$A$6:$B$65,2,0),IF(D736="","","學生無班級"))))))),"有班級不存在,或跳格輸入")</f>
        <v/>
      </c>
      <c r="K736" s="16"/>
      <c r="L736" s="16"/>
      <c r="M736" s="16"/>
      <c r="N736" s="16"/>
      <c r="O736" s="16"/>
      <c r="P736" s="16"/>
      <c r="Q736" s="16"/>
      <c r="R736" s="16"/>
      <c r="S736" s="145">
        <f t="shared" si="69"/>
        <v>1</v>
      </c>
      <c r="T736" s="145">
        <f t="shared" si="70"/>
        <v>1</v>
      </c>
      <c r="U736" s="10">
        <f t="shared" si="68"/>
        <v>1</v>
      </c>
      <c r="V736" s="10">
        <f t="shared" si="71"/>
        <v>1</v>
      </c>
      <c r="W736" s="10">
        <f t="shared" si="72"/>
        <v>3</v>
      </c>
    </row>
    <row r="737" spans="1:23">
      <c r="A737" s="149" t="str">
        <f t="shared" si="67"/>
        <v/>
      </c>
      <c r="B737" s="16"/>
      <c r="C737" s="16"/>
      <c r="D737" s="16"/>
      <c r="E737" s="16"/>
      <c r="F737" s="16"/>
      <c r="G737" s="16"/>
      <c r="H737" s="16"/>
      <c r="I737" s="16"/>
      <c r="J737" s="150" t="str">
        <f>IFERROR(IF(COUNTIF(E737:I737,E737)+COUNTIF(E737:I737,F737)+COUNTIF(E737:I737,G737)+COUNTIF(E737:I737,H737)+COUNTIF(E737:I737,I737)-COUNT(E737:I737)&lt;&gt;0,"學生班級重複",IF(COUNT(E737:I737)=1,VLOOKUP(E737,'附件一之1-開班數'!$A$6:$B$65,2,0),IF(COUNT(E737:I737)=2,VLOOKUP(E737,'附件一之1-開班數'!$A$6:$B$65,2,0)&amp;"、"&amp;VLOOKUP(F737,'附件一之1-開班數'!$A$6:$B$65,2,0),IF(COUNT(E737:I737)=3,VLOOKUP(E737,'附件一之1-開班數'!$A$6:$B$65,2,0)&amp;"、"&amp;VLOOKUP(F737,'附件一之1-開班數'!$A$6:$B$65,2,0)&amp;"、"&amp;VLOOKUP(G737,'附件一之1-開班數'!$A$6:$B$65,2,0),IF(COUNT(E737:I737)=4,VLOOKUP(E737,'附件一之1-開班數'!$A$6:$B$65,2,0)&amp;"、"&amp;VLOOKUP(F737,'附件一之1-開班數'!$A$6:$B$65,2,0)&amp;"、"&amp;VLOOKUP(G737,'附件一之1-開班數'!$A$6:$B$65,2,0)&amp;"、"&amp;VLOOKUP(H737,'附件一之1-開班數'!$A$6:$B$65,2,0),IF(COUNT(E737:I737)=5,VLOOKUP(E737,'附件一之1-開班數'!$A$6:$B$65,2,0)&amp;"、"&amp;VLOOKUP(F737,'附件一之1-開班數'!$A$6:$B$65,2,0)&amp;"、"&amp;VLOOKUP(G737,'附件一之1-開班數'!$A$6:$B$65,2,0)&amp;"、"&amp;VLOOKUP(H737,'附件一之1-開班數'!$A$6:$B$65,2,0)&amp;"、"&amp;VLOOKUP(I737,'附件一之1-開班數'!$A$6:$B$65,2,0),IF(D737="","","學生無班級"))))))),"有班級不存在,或跳格輸入")</f>
        <v/>
      </c>
      <c r="K737" s="16"/>
      <c r="L737" s="16"/>
      <c r="M737" s="16"/>
      <c r="N737" s="16"/>
      <c r="O737" s="16"/>
      <c r="P737" s="16"/>
      <c r="Q737" s="16"/>
      <c r="R737" s="16"/>
      <c r="S737" s="145">
        <f t="shared" si="69"/>
        <v>1</v>
      </c>
      <c r="T737" s="145">
        <f t="shared" si="70"/>
        <v>1</v>
      </c>
      <c r="U737" s="10">
        <f t="shared" si="68"/>
        <v>1</v>
      </c>
      <c r="V737" s="10">
        <f t="shared" si="71"/>
        <v>1</v>
      </c>
      <c r="W737" s="10">
        <f t="shared" si="72"/>
        <v>3</v>
      </c>
    </row>
    <row r="738" spans="1:23">
      <c r="A738" s="149" t="str">
        <f t="shared" si="67"/>
        <v/>
      </c>
      <c r="B738" s="16"/>
      <c r="C738" s="16"/>
      <c r="D738" s="16"/>
      <c r="E738" s="16"/>
      <c r="F738" s="16"/>
      <c r="G738" s="16"/>
      <c r="H738" s="16"/>
      <c r="I738" s="16"/>
      <c r="J738" s="150" t="str">
        <f>IFERROR(IF(COUNTIF(E738:I738,E738)+COUNTIF(E738:I738,F738)+COUNTIF(E738:I738,G738)+COUNTIF(E738:I738,H738)+COUNTIF(E738:I738,I738)-COUNT(E738:I738)&lt;&gt;0,"學生班級重複",IF(COUNT(E738:I738)=1,VLOOKUP(E738,'附件一之1-開班數'!$A$6:$B$65,2,0),IF(COUNT(E738:I738)=2,VLOOKUP(E738,'附件一之1-開班數'!$A$6:$B$65,2,0)&amp;"、"&amp;VLOOKUP(F738,'附件一之1-開班數'!$A$6:$B$65,2,0),IF(COUNT(E738:I738)=3,VLOOKUP(E738,'附件一之1-開班數'!$A$6:$B$65,2,0)&amp;"、"&amp;VLOOKUP(F738,'附件一之1-開班數'!$A$6:$B$65,2,0)&amp;"、"&amp;VLOOKUP(G738,'附件一之1-開班數'!$A$6:$B$65,2,0),IF(COUNT(E738:I738)=4,VLOOKUP(E738,'附件一之1-開班數'!$A$6:$B$65,2,0)&amp;"、"&amp;VLOOKUP(F738,'附件一之1-開班數'!$A$6:$B$65,2,0)&amp;"、"&amp;VLOOKUP(G738,'附件一之1-開班數'!$A$6:$B$65,2,0)&amp;"、"&amp;VLOOKUP(H738,'附件一之1-開班數'!$A$6:$B$65,2,0),IF(COUNT(E738:I738)=5,VLOOKUP(E738,'附件一之1-開班數'!$A$6:$B$65,2,0)&amp;"、"&amp;VLOOKUP(F738,'附件一之1-開班數'!$A$6:$B$65,2,0)&amp;"、"&amp;VLOOKUP(G738,'附件一之1-開班數'!$A$6:$B$65,2,0)&amp;"、"&amp;VLOOKUP(H738,'附件一之1-開班數'!$A$6:$B$65,2,0)&amp;"、"&amp;VLOOKUP(I738,'附件一之1-開班數'!$A$6:$B$65,2,0),IF(D738="","","學生無班級"))))))),"有班級不存在,或跳格輸入")</f>
        <v/>
      </c>
      <c r="K738" s="16"/>
      <c r="L738" s="16"/>
      <c r="M738" s="16"/>
      <c r="N738" s="16"/>
      <c r="O738" s="16"/>
      <c r="P738" s="16"/>
      <c r="Q738" s="16"/>
      <c r="R738" s="16"/>
      <c r="S738" s="145">
        <f t="shared" si="69"/>
        <v>1</v>
      </c>
      <c r="T738" s="145">
        <f t="shared" si="70"/>
        <v>1</v>
      </c>
      <c r="U738" s="10">
        <f t="shared" si="68"/>
        <v>1</v>
      </c>
      <c r="V738" s="10">
        <f t="shared" si="71"/>
        <v>1</v>
      </c>
      <c r="W738" s="10">
        <f t="shared" si="72"/>
        <v>3</v>
      </c>
    </row>
    <row r="739" spans="1:23">
      <c r="A739" s="149" t="str">
        <f t="shared" si="67"/>
        <v/>
      </c>
      <c r="B739" s="16"/>
      <c r="C739" s="16"/>
      <c r="D739" s="16"/>
      <c r="E739" s="16"/>
      <c r="F739" s="16"/>
      <c r="G739" s="16"/>
      <c r="H739" s="16"/>
      <c r="I739" s="16"/>
      <c r="J739" s="150" t="str">
        <f>IFERROR(IF(COUNTIF(E739:I739,E739)+COUNTIF(E739:I739,F739)+COUNTIF(E739:I739,G739)+COUNTIF(E739:I739,H739)+COUNTIF(E739:I739,I739)-COUNT(E739:I739)&lt;&gt;0,"學生班級重複",IF(COUNT(E739:I739)=1,VLOOKUP(E739,'附件一之1-開班數'!$A$6:$B$65,2,0),IF(COUNT(E739:I739)=2,VLOOKUP(E739,'附件一之1-開班數'!$A$6:$B$65,2,0)&amp;"、"&amp;VLOOKUP(F739,'附件一之1-開班數'!$A$6:$B$65,2,0),IF(COUNT(E739:I739)=3,VLOOKUP(E739,'附件一之1-開班數'!$A$6:$B$65,2,0)&amp;"、"&amp;VLOOKUP(F739,'附件一之1-開班數'!$A$6:$B$65,2,0)&amp;"、"&amp;VLOOKUP(G739,'附件一之1-開班數'!$A$6:$B$65,2,0),IF(COUNT(E739:I739)=4,VLOOKUP(E739,'附件一之1-開班數'!$A$6:$B$65,2,0)&amp;"、"&amp;VLOOKUP(F739,'附件一之1-開班數'!$A$6:$B$65,2,0)&amp;"、"&amp;VLOOKUP(G739,'附件一之1-開班數'!$A$6:$B$65,2,0)&amp;"、"&amp;VLOOKUP(H739,'附件一之1-開班數'!$A$6:$B$65,2,0),IF(COUNT(E739:I739)=5,VLOOKUP(E739,'附件一之1-開班數'!$A$6:$B$65,2,0)&amp;"、"&amp;VLOOKUP(F739,'附件一之1-開班數'!$A$6:$B$65,2,0)&amp;"、"&amp;VLOOKUP(G739,'附件一之1-開班數'!$A$6:$B$65,2,0)&amp;"、"&amp;VLOOKUP(H739,'附件一之1-開班數'!$A$6:$B$65,2,0)&amp;"、"&amp;VLOOKUP(I739,'附件一之1-開班數'!$A$6:$B$65,2,0),IF(D739="","","學生無班級"))))))),"有班級不存在,或跳格輸入")</f>
        <v/>
      </c>
      <c r="K739" s="16"/>
      <c r="L739" s="16"/>
      <c r="M739" s="16"/>
      <c r="N739" s="16"/>
      <c r="O739" s="16"/>
      <c r="P739" s="16"/>
      <c r="Q739" s="16"/>
      <c r="R739" s="16"/>
      <c r="S739" s="145">
        <f t="shared" si="69"/>
        <v>1</v>
      </c>
      <c r="T739" s="145">
        <f t="shared" si="70"/>
        <v>1</v>
      </c>
      <c r="U739" s="10">
        <f t="shared" si="68"/>
        <v>1</v>
      </c>
      <c r="V739" s="10">
        <f t="shared" si="71"/>
        <v>1</v>
      </c>
      <c r="W739" s="10">
        <f t="shared" si="72"/>
        <v>3</v>
      </c>
    </row>
    <row r="740" spans="1:23">
      <c r="A740" s="149" t="str">
        <f t="shared" si="67"/>
        <v/>
      </c>
      <c r="B740" s="16"/>
      <c r="C740" s="16"/>
      <c r="D740" s="16"/>
      <c r="E740" s="16"/>
      <c r="F740" s="16"/>
      <c r="G740" s="16"/>
      <c r="H740" s="16"/>
      <c r="I740" s="16"/>
      <c r="J740" s="150" t="str">
        <f>IFERROR(IF(COUNTIF(E740:I740,E740)+COUNTIF(E740:I740,F740)+COUNTIF(E740:I740,G740)+COUNTIF(E740:I740,H740)+COUNTIF(E740:I740,I740)-COUNT(E740:I740)&lt;&gt;0,"學生班級重複",IF(COUNT(E740:I740)=1,VLOOKUP(E740,'附件一之1-開班數'!$A$6:$B$65,2,0),IF(COUNT(E740:I740)=2,VLOOKUP(E740,'附件一之1-開班數'!$A$6:$B$65,2,0)&amp;"、"&amp;VLOOKUP(F740,'附件一之1-開班數'!$A$6:$B$65,2,0),IF(COUNT(E740:I740)=3,VLOOKUP(E740,'附件一之1-開班數'!$A$6:$B$65,2,0)&amp;"、"&amp;VLOOKUP(F740,'附件一之1-開班數'!$A$6:$B$65,2,0)&amp;"、"&amp;VLOOKUP(G740,'附件一之1-開班數'!$A$6:$B$65,2,0),IF(COUNT(E740:I740)=4,VLOOKUP(E740,'附件一之1-開班數'!$A$6:$B$65,2,0)&amp;"、"&amp;VLOOKUP(F740,'附件一之1-開班數'!$A$6:$B$65,2,0)&amp;"、"&amp;VLOOKUP(G740,'附件一之1-開班數'!$A$6:$B$65,2,0)&amp;"、"&amp;VLOOKUP(H740,'附件一之1-開班數'!$A$6:$B$65,2,0),IF(COUNT(E740:I740)=5,VLOOKUP(E740,'附件一之1-開班數'!$A$6:$B$65,2,0)&amp;"、"&amp;VLOOKUP(F740,'附件一之1-開班數'!$A$6:$B$65,2,0)&amp;"、"&amp;VLOOKUP(G740,'附件一之1-開班數'!$A$6:$B$65,2,0)&amp;"、"&amp;VLOOKUP(H740,'附件一之1-開班數'!$A$6:$B$65,2,0)&amp;"、"&amp;VLOOKUP(I740,'附件一之1-開班數'!$A$6:$B$65,2,0),IF(D740="","","學生無班級"))))))),"有班級不存在,或跳格輸入")</f>
        <v/>
      </c>
      <c r="K740" s="16"/>
      <c r="L740" s="16"/>
      <c r="M740" s="16"/>
      <c r="N740" s="16"/>
      <c r="O740" s="16"/>
      <c r="P740" s="16"/>
      <c r="Q740" s="16"/>
      <c r="R740" s="16"/>
      <c r="S740" s="145">
        <f t="shared" si="69"/>
        <v>1</v>
      </c>
      <c r="T740" s="145">
        <f t="shared" si="70"/>
        <v>1</v>
      </c>
      <c r="U740" s="10">
        <f t="shared" si="68"/>
        <v>1</v>
      </c>
      <c r="V740" s="10">
        <f t="shared" si="71"/>
        <v>1</v>
      </c>
      <c r="W740" s="10">
        <f t="shared" si="72"/>
        <v>3</v>
      </c>
    </row>
    <row r="741" spans="1:23">
      <c r="A741" s="149" t="str">
        <f t="shared" si="67"/>
        <v/>
      </c>
      <c r="B741" s="16"/>
      <c r="C741" s="16"/>
      <c r="D741" s="16"/>
      <c r="E741" s="16"/>
      <c r="F741" s="16"/>
      <c r="G741" s="16"/>
      <c r="H741" s="16"/>
      <c r="I741" s="16"/>
      <c r="J741" s="150" t="str">
        <f>IFERROR(IF(COUNTIF(E741:I741,E741)+COUNTIF(E741:I741,F741)+COUNTIF(E741:I741,G741)+COUNTIF(E741:I741,H741)+COUNTIF(E741:I741,I741)-COUNT(E741:I741)&lt;&gt;0,"學生班級重複",IF(COUNT(E741:I741)=1,VLOOKUP(E741,'附件一之1-開班數'!$A$6:$B$65,2,0),IF(COUNT(E741:I741)=2,VLOOKUP(E741,'附件一之1-開班數'!$A$6:$B$65,2,0)&amp;"、"&amp;VLOOKUP(F741,'附件一之1-開班數'!$A$6:$B$65,2,0),IF(COUNT(E741:I741)=3,VLOOKUP(E741,'附件一之1-開班數'!$A$6:$B$65,2,0)&amp;"、"&amp;VLOOKUP(F741,'附件一之1-開班數'!$A$6:$B$65,2,0)&amp;"、"&amp;VLOOKUP(G741,'附件一之1-開班數'!$A$6:$B$65,2,0),IF(COUNT(E741:I741)=4,VLOOKUP(E741,'附件一之1-開班數'!$A$6:$B$65,2,0)&amp;"、"&amp;VLOOKUP(F741,'附件一之1-開班數'!$A$6:$B$65,2,0)&amp;"、"&amp;VLOOKUP(G741,'附件一之1-開班數'!$A$6:$B$65,2,0)&amp;"、"&amp;VLOOKUP(H741,'附件一之1-開班數'!$A$6:$B$65,2,0),IF(COUNT(E741:I741)=5,VLOOKUP(E741,'附件一之1-開班數'!$A$6:$B$65,2,0)&amp;"、"&amp;VLOOKUP(F741,'附件一之1-開班數'!$A$6:$B$65,2,0)&amp;"、"&amp;VLOOKUP(G741,'附件一之1-開班數'!$A$6:$B$65,2,0)&amp;"、"&amp;VLOOKUP(H741,'附件一之1-開班數'!$A$6:$B$65,2,0)&amp;"、"&amp;VLOOKUP(I741,'附件一之1-開班數'!$A$6:$B$65,2,0),IF(D741="","","學生無班級"))))))),"有班級不存在,或跳格輸入")</f>
        <v/>
      </c>
      <c r="K741" s="16"/>
      <c r="L741" s="16"/>
      <c r="M741" s="16"/>
      <c r="N741" s="16"/>
      <c r="O741" s="16"/>
      <c r="P741" s="16"/>
      <c r="Q741" s="16"/>
      <c r="R741" s="16"/>
      <c r="S741" s="145">
        <f t="shared" si="69"/>
        <v>1</v>
      </c>
      <c r="T741" s="145">
        <f t="shared" si="70"/>
        <v>1</v>
      </c>
      <c r="U741" s="10">
        <f t="shared" si="68"/>
        <v>1</v>
      </c>
      <c r="V741" s="10">
        <f t="shared" si="71"/>
        <v>1</v>
      </c>
      <c r="W741" s="10">
        <f t="shared" si="72"/>
        <v>3</v>
      </c>
    </row>
    <row r="742" spans="1:23">
      <c r="A742" s="149" t="str">
        <f t="shared" si="67"/>
        <v/>
      </c>
      <c r="B742" s="16"/>
      <c r="C742" s="16"/>
      <c r="D742" s="16"/>
      <c r="E742" s="16"/>
      <c r="F742" s="16"/>
      <c r="G742" s="16"/>
      <c r="H742" s="16"/>
      <c r="I742" s="16"/>
      <c r="J742" s="150" t="str">
        <f>IFERROR(IF(COUNTIF(E742:I742,E742)+COUNTIF(E742:I742,F742)+COUNTIF(E742:I742,G742)+COUNTIF(E742:I742,H742)+COUNTIF(E742:I742,I742)-COUNT(E742:I742)&lt;&gt;0,"學生班級重複",IF(COUNT(E742:I742)=1,VLOOKUP(E742,'附件一之1-開班數'!$A$6:$B$65,2,0),IF(COUNT(E742:I742)=2,VLOOKUP(E742,'附件一之1-開班數'!$A$6:$B$65,2,0)&amp;"、"&amp;VLOOKUP(F742,'附件一之1-開班數'!$A$6:$B$65,2,0),IF(COUNT(E742:I742)=3,VLOOKUP(E742,'附件一之1-開班數'!$A$6:$B$65,2,0)&amp;"、"&amp;VLOOKUP(F742,'附件一之1-開班數'!$A$6:$B$65,2,0)&amp;"、"&amp;VLOOKUP(G742,'附件一之1-開班數'!$A$6:$B$65,2,0),IF(COUNT(E742:I742)=4,VLOOKUP(E742,'附件一之1-開班數'!$A$6:$B$65,2,0)&amp;"、"&amp;VLOOKUP(F742,'附件一之1-開班數'!$A$6:$B$65,2,0)&amp;"、"&amp;VLOOKUP(G742,'附件一之1-開班數'!$A$6:$B$65,2,0)&amp;"、"&amp;VLOOKUP(H742,'附件一之1-開班數'!$A$6:$B$65,2,0),IF(COUNT(E742:I742)=5,VLOOKUP(E742,'附件一之1-開班數'!$A$6:$B$65,2,0)&amp;"、"&amp;VLOOKUP(F742,'附件一之1-開班數'!$A$6:$B$65,2,0)&amp;"、"&amp;VLOOKUP(G742,'附件一之1-開班數'!$A$6:$B$65,2,0)&amp;"、"&amp;VLOOKUP(H742,'附件一之1-開班數'!$A$6:$B$65,2,0)&amp;"、"&amp;VLOOKUP(I742,'附件一之1-開班數'!$A$6:$B$65,2,0),IF(D742="","","學生無班級"))))))),"有班級不存在,或跳格輸入")</f>
        <v/>
      </c>
      <c r="K742" s="16"/>
      <c r="L742" s="16"/>
      <c r="M742" s="16"/>
      <c r="N742" s="16"/>
      <c r="O742" s="16"/>
      <c r="P742" s="16"/>
      <c r="Q742" s="16"/>
      <c r="R742" s="16"/>
      <c r="S742" s="145">
        <f t="shared" si="69"/>
        <v>1</v>
      </c>
      <c r="T742" s="145">
        <f t="shared" si="70"/>
        <v>1</v>
      </c>
      <c r="U742" s="10">
        <f t="shared" si="68"/>
        <v>1</v>
      </c>
      <c r="V742" s="10">
        <f t="shared" si="71"/>
        <v>1</v>
      </c>
      <c r="W742" s="10">
        <f t="shared" si="72"/>
        <v>3</v>
      </c>
    </row>
    <row r="743" spans="1:23">
      <c r="A743" s="149" t="str">
        <f t="shared" si="67"/>
        <v/>
      </c>
      <c r="B743" s="16"/>
      <c r="C743" s="16"/>
      <c r="D743" s="16"/>
      <c r="E743" s="16"/>
      <c r="F743" s="16"/>
      <c r="G743" s="16"/>
      <c r="H743" s="16"/>
      <c r="I743" s="16"/>
      <c r="J743" s="150" t="str">
        <f>IFERROR(IF(COUNTIF(E743:I743,E743)+COUNTIF(E743:I743,F743)+COUNTIF(E743:I743,G743)+COUNTIF(E743:I743,H743)+COUNTIF(E743:I743,I743)-COUNT(E743:I743)&lt;&gt;0,"學生班級重複",IF(COUNT(E743:I743)=1,VLOOKUP(E743,'附件一之1-開班數'!$A$6:$B$65,2,0),IF(COUNT(E743:I743)=2,VLOOKUP(E743,'附件一之1-開班數'!$A$6:$B$65,2,0)&amp;"、"&amp;VLOOKUP(F743,'附件一之1-開班數'!$A$6:$B$65,2,0),IF(COUNT(E743:I743)=3,VLOOKUP(E743,'附件一之1-開班數'!$A$6:$B$65,2,0)&amp;"、"&amp;VLOOKUP(F743,'附件一之1-開班數'!$A$6:$B$65,2,0)&amp;"、"&amp;VLOOKUP(G743,'附件一之1-開班數'!$A$6:$B$65,2,0),IF(COUNT(E743:I743)=4,VLOOKUP(E743,'附件一之1-開班數'!$A$6:$B$65,2,0)&amp;"、"&amp;VLOOKUP(F743,'附件一之1-開班數'!$A$6:$B$65,2,0)&amp;"、"&amp;VLOOKUP(G743,'附件一之1-開班數'!$A$6:$B$65,2,0)&amp;"、"&amp;VLOOKUP(H743,'附件一之1-開班數'!$A$6:$B$65,2,0),IF(COUNT(E743:I743)=5,VLOOKUP(E743,'附件一之1-開班數'!$A$6:$B$65,2,0)&amp;"、"&amp;VLOOKUP(F743,'附件一之1-開班數'!$A$6:$B$65,2,0)&amp;"、"&amp;VLOOKUP(G743,'附件一之1-開班數'!$A$6:$B$65,2,0)&amp;"、"&amp;VLOOKUP(H743,'附件一之1-開班數'!$A$6:$B$65,2,0)&amp;"、"&amp;VLOOKUP(I743,'附件一之1-開班數'!$A$6:$B$65,2,0),IF(D743="","","學生無班級"))))))),"有班級不存在,或跳格輸入")</f>
        <v/>
      </c>
      <c r="K743" s="16"/>
      <c r="L743" s="16"/>
      <c r="M743" s="16"/>
      <c r="N743" s="16"/>
      <c r="O743" s="16"/>
      <c r="P743" s="16"/>
      <c r="Q743" s="16"/>
      <c r="R743" s="16"/>
      <c r="S743" s="145">
        <f t="shared" si="69"/>
        <v>1</v>
      </c>
      <c r="T743" s="145">
        <f t="shared" si="70"/>
        <v>1</v>
      </c>
      <c r="U743" s="10">
        <f t="shared" si="68"/>
        <v>1</v>
      </c>
      <c r="V743" s="10">
        <f t="shared" si="71"/>
        <v>1</v>
      </c>
      <c r="W743" s="10">
        <f t="shared" si="72"/>
        <v>3</v>
      </c>
    </row>
    <row r="744" spans="1:23">
      <c r="A744" s="149" t="str">
        <f t="shared" si="67"/>
        <v/>
      </c>
      <c r="B744" s="16"/>
      <c r="C744" s="16"/>
      <c r="D744" s="16"/>
      <c r="E744" s="16"/>
      <c r="F744" s="16"/>
      <c r="G744" s="16"/>
      <c r="H744" s="16"/>
      <c r="I744" s="16"/>
      <c r="J744" s="150" t="str">
        <f>IFERROR(IF(COUNTIF(E744:I744,E744)+COUNTIF(E744:I744,F744)+COUNTIF(E744:I744,G744)+COUNTIF(E744:I744,H744)+COUNTIF(E744:I744,I744)-COUNT(E744:I744)&lt;&gt;0,"學生班級重複",IF(COUNT(E744:I744)=1,VLOOKUP(E744,'附件一之1-開班數'!$A$6:$B$65,2,0),IF(COUNT(E744:I744)=2,VLOOKUP(E744,'附件一之1-開班數'!$A$6:$B$65,2,0)&amp;"、"&amp;VLOOKUP(F744,'附件一之1-開班數'!$A$6:$B$65,2,0),IF(COUNT(E744:I744)=3,VLOOKUP(E744,'附件一之1-開班數'!$A$6:$B$65,2,0)&amp;"、"&amp;VLOOKUP(F744,'附件一之1-開班數'!$A$6:$B$65,2,0)&amp;"、"&amp;VLOOKUP(G744,'附件一之1-開班數'!$A$6:$B$65,2,0),IF(COUNT(E744:I744)=4,VLOOKUP(E744,'附件一之1-開班數'!$A$6:$B$65,2,0)&amp;"、"&amp;VLOOKUP(F744,'附件一之1-開班數'!$A$6:$B$65,2,0)&amp;"、"&amp;VLOOKUP(G744,'附件一之1-開班數'!$A$6:$B$65,2,0)&amp;"、"&amp;VLOOKUP(H744,'附件一之1-開班數'!$A$6:$B$65,2,0),IF(COUNT(E744:I744)=5,VLOOKUP(E744,'附件一之1-開班數'!$A$6:$B$65,2,0)&amp;"、"&amp;VLOOKUP(F744,'附件一之1-開班數'!$A$6:$B$65,2,0)&amp;"、"&amp;VLOOKUP(G744,'附件一之1-開班數'!$A$6:$B$65,2,0)&amp;"、"&amp;VLOOKUP(H744,'附件一之1-開班數'!$A$6:$B$65,2,0)&amp;"、"&amp;VLOOKUP(I744,'附件一之1-開班數'!$A$6:$B$65,2,0),IF(D744="","","學生無班級"))))))),"有班級不存在,或跳格輸入")</f>
        <v/>
      </c>
      <c r="K744" s="16"/>
      <c r="L744" s="16"/>
      <c r="M744" s="16"/>
      <c r="N744" s="16"/>
      <c r="O744" s="16"/>
      <c r="P744" s="16"/>
      <c r="Q744" s="16"/>
      <c r="R744" s="16"/>
      <c r="S744" s="145">
        <f t="shared" si="69"/>
        <v>1</v>
      </c>
      <c r="T744" s="145">
        <f t="shared" si="70"/>
        <v>1</v>
      </c>
      <c r="U744" s="10">
        <f t="shared" si="68"/>
        <v>1</v>
      </c>
      <c r="V744" s="10">
        <f t="shared" si="71"/>
        <v>1</v>
      </c>
      <c r="W744" s="10">
        <f t="shared" si="72"/>
        <v>3</v>
      </c>
    </row>
    <row r="745" spans="1:23">
      <c r="A745" s="149" t="str">
        <f t="shared" si="67"/>
        <v/>
      </c>
      <c r="B745" s="16"/>
      <c r="C745" s="16"/>
      <c r="D745" s="16"/>
      <c r="E745" s="16"/>
      <c r="F745" s="16"/>
      <c r="G745" s="16"/>
      <c r="H745" s="16"/>
      <c r="I745" s="16"/>
      <c r="J745" s="150" t="str">
        <f>IFERROR(IF(COUNTIF(E745:I745,E745)+COUNTIF(E745:I745,F745)+COUNTIF(E745:I745,G745)+COUNTIF(E745:I745,H745)+COUNTIF(E745:I745,I745)-COUNT(E745:I745)&lt;&gt;0,"學生班級重複",IF(COUNT(E745:I745)=1,VLOOKUP(E745,'附件一之1-開班數'!$A$6:$B$65,2,0),IF(COUNT(E745:I745)=2,VLOOKUP(E745,'附件一之1-開班數'!$A$6:$B$65,2,0)&amp;"、"&amp;VLOOKUP(F745,'附件一之1-開班數'!$A$6:$B$65,2,0),IF(COUNT(E745:I745)=3,VLOOKUP(E745,'附件一之1-開班數'!$A$6:$B$65,2,0)&amp;"、"&amp;VLOOKUP(F745,'附件一之1-開班數'!$A$6:$B$65,2,0)&amp;"、"&amp;VLOOKUP(G745,'附件一之1-開班數'!$A$6:$B$65,2,0),IF(COUNT(E745:I745)=4,VLOOKUP(E745,'附件一之1-開班數'!$A$6:$B$65,2,0)&amp;"、"&amp;VLOOKUP(F745,'附件一之1-開班數'!$A$6:$B$65,2,0)&amp;"、"&amp;VLOOKUP(G745,'附件一之1-開班數'!$A$6:$B$65,2,0)&amp;"、"&amp;VLOOKUP(H745,'附件一之1-開班數'!$A$6:$B$65,2,0),IF(COUNT(E745:I745)=5,VLOOKUP(E745,'附件一之1-開班數'!$A$6:$B$65,2,0)&amp;"、"&amp;VLOOKUP(F745,'附件一之1-開班數'!$A$6:$B$65,2,0)&amp;"、"&amp;VLOOKUP(G745,'附件一之1-開班數'!$A$6:$B$65,2,0)&amp;"、"&amp;VLOOKUP(H745,'附件一之1-開班數'!$A$6:$B$65,2,0)&amp;"、"&amp;VLOOKUP(I745,'附件一之1-開班數'!$A$6:$B$65,2,0),IF(D745="","","學生無班級"))))))),"有班級不存在,或跳格輸入")</f>
        <v/>
      </c>
      <c r="K745" s="16"/>
      <c r="L745" s="16"/>
      <c r="M745" s="16"/>
      <c r="N745" s="16"/>
      <c r="O745" s="16"/>
      <c r="P745" s="16"/>
      <c r="Q745" s="16"/>
      <c r="R745" s="16"/>
      <c r="S745" s="145">
        <f t="shared" si="69"/>
        <v>1</v>
      </c>
      <c r="T745" s="145">
        <f t="shared" si="70"/>
        <v>1</v>
      </c>
      <c r="U745" s="10">
        <f t="shared" si="68"/>
        <v>1</v>
      </c>
      <c r="V745" s="10">
        <f t="shared" si="71"/>
        <v>1</v>
      </c>
      <c r="W745" s="10">
        <f t="shared" si="72"/>
        <v>3</v>
      </c>
    </row>
    <row r="746" spans="1:23">
      <c r="A746" s="149" t="str">
        <f t="shared" si="67"/>
        <v/>
      </c>
      <c r="B746" s="16"/>
      <c r="C746" s="16"/>
      <c r="D746" s="16"/>
      <c r="E746" s="16"/>
      <c r="F746" s="16"/>
      <c r="G746" s="16"/>
      <c r="H746" s="16"/>
      <c r="I746" s="16"/>
      <c r="J746" s="150" t="str">
        <f>IFERROR(IF(COUNTIF(E746:I746,E746)+COUNTIF(E746:I746,F746)+COUNTIF(E746:I746,G746)+COUNTIF(E746:I746,H746)+COUNTIF(E746:I746,I746)-COUNT(E746:I746)&lt;&gt;0,"學生班級重複",IF(COUNT(E746:I746)=1,VLOOKUP(E746,'附件一之1-開班數'!$A$6:$B$65,2,0),IF(COUNT(E746:I746)=2,VLOOKUP(E746,'附件一之1-開班數'!$A$6:$B$65,2,0)&amp;"、"&amp;VLOOKUP(F746,'附件一之1-開班數'!$A$6:$B$65,2,0),IF(COUNT(E746:I746)=3,VLOOKUP(E746,'附件一之1-開班數'!$A$6:$B$65,2,0)&amp;"、"&amp;VLOOKUP(F746,'附件一之1-開班數'!$A$6:$B$65,2,0)&amp;"、"&amp;VLOOKUP(G746,'附件一之1-開班數'!$A$6:$B$65,2,0),IF(COUNT(E746:I746)=4,VLOOKUP(E746,'附件一之1-開班數'!$A$6:$B$65,2,0)&amp;"、"&amp;VLOOKUP(F746,'附件一之1-開班數'!$A$6:$B$65,2,0)&amp;"、"&amp;VLOOKUP(G746,'附件一之1-開班數'!$A$6:$B$65,2,0)&amp;"、"&amp;VLOOKUP(H746,'附件一之1-開班數'!$A$6:$B$65,2,0),IF(COUNT(E746:I746)=5,VLOOKUP(E746,'附件一之1-開班數'!$A$6:$B$65,2,0)&amp;"、"&amp;VLOOKUP(F746,'附件一之1-開班數'!$A$6:$B$65,2,0)&amp;"、"&amp;VLOOKUP(G746,'附件一之1-開班數'!$A$6:$B$65,2,0)&amp;"、"&amp;VLOOKUP(H746,'附件一之1-開班數'!$A$6:$B$65,2,0)&amp;"、"&amp;VLOOKUP(I746,'附件一之1-開班數'!$A$6:$B$65,2,0),IF(D746="","","學生無班級"))))))),"有班級不存在,或跳格輸入")</f>
        <v/>
      </c>
      <c r="K746" s="16"/>
      <c r="L746" s="16"/>
      <c r="M746" s="16"/>
      <c r="N746" s="16"/>
      <c r="O746" s="16"/>
      <c r="P746" s="16"/>
      <c r="Q746" s="16"/>
      <c r="R746" s="16"/>
      <c r="S746" s="145">
        <f t="shared" si="69"/>
        <v>1</v>
      </c>
      <c r="T746" s="145">
        <f t="shared" si="70"/>
        <v>1</v>
      </c>
      <c r="U746" s="10">
        <f t="shared" si="68"/>
        <v>1</v>
      </c>
      <c r="V746" s="10">
        <f t="shared" si="71"/>
        <v>1</v>
      </c>
      <c r="W746" s="10">
        <f t="shared" si="72"/>
        <v>3</v>
      </c>
    </row>
    <row r="747" spans="1:23">
      <c r="A747" s="149" t="str">
        <f t="shared" si="67"/>
        <v/>
      </c>
      <c r="B747" s="16"/>
      <c r="C747" s="16"/>
      <c r="D747" s="16"/>
      <c r="E747" s="16"/>
      <c r="F747" s="16"/>
      <c r="G747" s="16"/>
      <c r="H747" s="16"/>
      <c r="I747" s="16"/>
      <c r="J747" s="150" t="str">
        <f>IFERROR(IF(COUNTIF(E747:I747,E747)+COUNTIF(E747:I747,F747)+COUNTIF(E747:I747,G747)+COUNTIF(E747:I747,H747)+COUNTIF(E747:I747,I747)-COUNT(E747:I747)&lt;&gt;0,"學生班級重複",IF(COUNT(E747:I747)=1,VLOOKUP(E747,'附件一之1-開班數'!$A$6:$B$65,2,0),IF(COUNT(E747:I747)=2,VLOOKUP(E747,'附件一之1-開班數'!$A$6:$B$65,2,0)&amp;"、"&amp;VLOOKUP(F747,'附件一之1-開班數'!$A$6:$B$65,2,0),IF(COUNT(E747:I747)=3,VLOOKUP(E747,'附件一之1-開班數'!$A$6:$B$65,2,0)&amp;"、"&amp;VLOOKUP(F747,'附件一之1-開班數'!$A$6:$B$65,2,0)&amp;"、"&amp;VLOOKUP(G747,'附件一之1-開班數'!$A$6:$B$65,2,0),IF(COUNT(E747:I747)=4,VLOOKUP(E747,'附件一之1-開班數'!$A$6:$B$65,2,0)&amp;"、"&amp;VLOOKUP(F747,'附件一之1-開班數'!$A$6:$B$65,2,0)&amp;"、"&amp;VLOOKUP(G747,'附件一之1-開班數'!$A$6:$B$65,2,0)&amp;"、"&amp;VLOOKUP(H747,'附件一之1-開班數'!$A$6:$B$65,2,0),IF(COUNT(E747:I747)=5,VLOOKUP(E747,'附件一之1-開班數'!$A$6:$B$65,2,0)&amp;"、"&amp;VLOOKUP(F747,'附件一之1-開班數'!$A$6:$B$65,2,0)&amp;"、"&amp;VLOOKUP(G747,'附件一之1-開班數'!$A$6:$B$65,2,0)&amp;"、"&amp;VLOOKUP(H747,'附件一之1-開班數'!$A$6:$B$65,2,0)&amp;"、"&amp;VLOOKUP(I747,'附件一之1-開班數'!$A$6:$B$65,2,0),IF(D747="","","學生無班級"))))))),"有班級不存在,或跳格輸入")</f>
        <v/>
      </c>
      <c r="K747" s="16"/>
      <c r="L747" s="16"/>
      <c r="M747" s="16"/>
      <c r="N747" s="16"/>
      <c r="O747" s="16"/>
      <c r="P747" s="16"/>
      <c r="Q747" s="16"/>
      <c r="R747" s="16"/>
      <c r="S747" s="145">
        <f t="shared" si="69"/>
        <v>1</v>
      </c>
      <c r="T747" s="145">
        <f t="shared" si="70"/>
        <v>1</v>
      </c>
      <c r="U747" s="10">
        <f t="shared" si="68"/>
        <v>1</v>
      </c>
      <c r="V747" s="10">
        <f t="shared" si="71"/>
        <v>1</v>
      </c>
      <c r="W747" s="10">
        <f t="shared" si="72"/>
        <v>3</v>
      </c>
    </row>
    <row r="748" spans="1:23">
      <c r="A748" s="149" t="str">
        <f t="shared" si="67"/>
        <v/>
      </c>
      <c r="B748" s="16"/>
      <c r="C748" s="16"/>
      <c r="D748" s="16"/>
      <c r="E748" s="16"/>
      <c r="F748" s="16"/>
      <c r="G748" s="16"/>
      <c r="H748" s="16"/>
      <c r="I748" s="16"/>
      <c r="J748" s="150" t="str">
        <f>IFERROR(IF(COUNTIF(E748:I748,E748)+COUNTIF(E748:I748,F748)+COUNTIF(E748:I748,G748)+COUNTIF(E748:I748,H748)+COUNTIF(E748:I748,I748)-COUNT(E748:I748)&lt;&gt;0,"學生班級重複",IF(COUNT(E748:I748)=1,VLOOKUP(E748,'附件一之1-開班數'!$A$6:$B$65,2,0),IF(COUNT(E748:I748)=2,VLOOKUP(E748,'附件一之1-開班數'!$A$6:$B$65,2,0)&amp;"、"&amp;VLOOKUP(F748,'附件一之1-開班數'!$A$6:$B$65,2,0),IF(COUNT(E748:I748)=3,VLOOKUP(E748,'附件一之1-開班數'!$A$6:$B$65,2,0)&amp;"、"&amp;VLOOKUP(F748,'附件一之1-開班數'!$A$6:$B$65,2,0)&amp;"、"&amp;VLOOKUP(G748,'附件一之1-開班數'!$A$6:$B$65,2,0),IF(COUNT(E748:I748)=4,VLOOKUP(E748,'附件一之1-開班數'!$A$6:$B$65,2,0)&amp;"、"&amp;VLOOKUP(F748,'附件一之1-開班數'!$A$6:$B$65,2,0)&amp;"、"&amp;VLOOKUP(G748,'附件一之1-開班數'!$A$6:$B$65,2,0)&amp;"、"&amp;VLOOKUP(H748,'附件一之1-開班數'!$A$6:$B$65,2,0),IF(COUNT(E748:I748)=5,VLOOKUP(E748,'附件一之1-開班數'!$A$6:$B$65,2,0)&amp;"、"&amp;VLOOKUP(F748,'附件一之1-開班數'!$A$6:$B$65,2,0)&amp;"、"&amp;VLOOKUP(G748,'附件一之1-開班數'!$A$6:$B$65,2,0)&amp;"、"&amp;VLOOKUP(H748,'附件一之1-開班數'!$A$6:$B$65,2,0)&amp;"、"&amp;VLOOKUP(I748,'附件一之1-開班數'!$A$6:$B$65,2,0),IF(D748="","","學生無班級"))))))),"有班級不存在,或跳格輸入")</f>
        <v/>
      </c>
      <c r="K748" s="16"/>
      <c r="L748" s="16"/>
      <c r="M748" s="16"/>
      <c r="N748" s="16"/>
      <c r="O748" s="16"/>
      <c r="P748" s="16"/>
      <c r="Q748" s="16"/>
      <c r="R748" s="16"/>
      <c r="S748" s="145">
        <f t="shared" si="69"/>
        <v>1</v>
      </c>
      <c r="T748" s="145">
        <f t="shared" si="70"/>
        <v>1</v>
      </c>
      <c r="U748" s="10">
        <f t="shared" si="68"/>
        <v>1</v>
      </c>
      <c r="V748" s="10">
        <f t="shared" si="71"/>
        <v>1</v>
      </c>
      <c r="W748" s="10">
        <f t="shared" si="72"/>
        <v>3</v>
      </c>
    </row>
    <row r="749" spans="1:23">
      <c r="A749" s="149" t="str">
        <f t="shared" si="67"/>
        <v/>
      </c>
      <c r="B749" s="16"/>
      <c r="C749" s="16"/>
      <c r="D749" s="16"/>
      <c r="E749" s="16"/>
      <c r="F749" s="16"/>
      <c r="G749" s="16"/>
      <c r="H749" s="16"/>
      <c r="I749" s="16"/>
      <c r="J749" s="150" t="str">
        <f>IFERROR(IF(COUNTIF(E749:I749,E749)+COUNTIF(E749:I749,F749)+COUNTIF(E749:I749,G749)+COUNTIF(E749:I749,H749)+COUNTIF(E749:I749,I749)-COUNT(E749:I749)&lt;&gt;0,"學生班級重複",IF(COUNT(E749:I749)=1,VLOOKUP(E749,'附件一之1-開班數'!$A$6:$B$65,2,0),IF(COUNT(E749:I749)=2,VLOOKUP(E749,'附件一之1-開班數'!$A$6:$B$65,2,0)&amp;"、"&amp;VLOOKUP(F749,'附件一之1-開班數'!$A$6:$B$65,2,0),IF(COUNT(E749:I749)=3,VLOOKUP(E749,'附件一之1-開班數'!$A$6:$B$65,2,0)&amp;"、"&amp;VLOOKUP(F749,'附件一之1-開班數'!$A$6:$B$65,2,0)&amp;"、"&amp;VLOOKUP(G749,'附件一之1-開班數'!$A$6:$B$65,2,0),IF(COUNT(E749:I749)=4,VLOOKUP(E749,'附件一之1-開班數'!$A$6:$B$65,2,0)&amp;"、"&amp;VLOOKUP(F749,'附件一之1-開班數'!$A$6:$B$65,2,0)&amp;"、"&amp;VLOOKUP(G749,'附件一之1-開班數'!$A$6:$B$65,2,0)&amp;"、"&amp;VLOOKUP(H749,'附件一之1-開班數'!$A$6:$B$65,2,0),IF(COUNT(E749:I749)=5,VLOOKUP(E749,'附件一之1-開班數'!$A$6:$B$65,2,0)&amp;"、"&amp;VLOOKUP(F749,'附件一之1-開班數'!$A$6:$B$65,2,0)&amp;"、"&amp;VLOOKUP(G749,'附件一之1-開班數'!$A$6:$B$65,2,0)&amp;"、"&amp;VLOOKUP(H749,'附件一之1-開班數'!$A$6:$B$65,2,0)&amp;"、"&amp;VLOOKUP(I749,'附件一之1-開班數'!$A$6:$B$65,2,0),IF(D749="","","學生無班級"))))))),"有班級不存在,或跳格輸入")</f>
        <v/>
      </c>
      <c r="K749" s="16"/>
      <c r="L749" s="16"/>
      <c r="M749" s="16"/>
      <c r="N749" s="16"/>
      <c r="O749" s="16"/>
      <c r="P749" s="16"/>
      <c r="Q749" s="16"/>
      <c r="R749" s="16"/>
      <c r="S749" s="145">
        <f t="shared" si="69"/>
        <v>1</v>
      </c>
      <c r="T749" s="145">
        <f t="shared" si="70"/>
        <v>1</v>
      </c>
      <c r="U749" s="10">
        <f t="shared" si="68"/>
        <v>1</v>
      </c>
      <c r="V749" s="10">
        <f t="shared" si="71"/>
        <v>1</v>
      </c>
      <c r="W749" s="10">
        <f t="shared" si="72"/>
        <v>3</v>
      </c>
    </row>
    <row r="750" spans="1:23">
      <c r="A750" s="149" t="str">
        <f t="shared" si="67"/>
        <v/>
      </c>
      <c r="B750" s="16"/>
      <c r="C750" s="16"/>
      <c r="D750" s="16"/>
      <c r="E750" s="16"/>
      <c r="F750" s="16"/>
      <c r="G750" s="16"/>
      <c r="H750" s="16"/>
      <c r="I750" s="16"/>
      <c r="J750" s="150" t="str">
        <f>IFERROR(IF(COUNTIF(E750:I750,E750)+COUNTIF(E750:I750,F750)+COUNTIF(E750:I750,G750)+COUNTIF(E750:I750,H750)+COUNTIF(E750:I750,I750)-COUNT(E750:I750)&lt;&gt;0,"學生班級重複",IF(COUNT(E750:I750)=1,VLOOKUP(E750,'附件一之1-開班數'!$A$6:$B$65,2,0),IF(COUNT(E750:I750)=2,VLOOKUP(E750,'附件一之1-開班數'!$A$6:$B$65,2,0)&amp;"、"&amp;VLOOKUP(F750,'附件一之1-開班數'!$A$6:$B$65,2,0),IF(COUNT(E750:I750)=3,VLOOKUP(E750,'附件一之1-開班數'!$A$6:$B$65,2,0)&amp;"、"&amp;VLOOKUP(F750,'附件一之1-開班數'!$A$6:$B$65,2,0)&amp;"、"&amp;VLOOKUP(G750,'附件一之1-開班數'!$A$6:$B$65,2,0),IF(COUNT(E750:I750)=4,VLOOKUP(E750,'附件一之1-開班數'!$A$6:$B$65,2,0)&amp;"、"&amp;VLOOKUP(F750,'附件一之1-開班數'!$A$6:$B$65,2,0)&amp;"、"&amp;VLOOKUP(G750,'附件一之1-開班數'!$A$6:$B$65,2,0)&amp;"、"&amp;VLOOKUP(H750,'附件一之1-開班數'!$A$6:$B$65,2,0),IF(COUNT(E750:I750)=5,VLOOKUP(E750,'附件一之1-開班數'!$A$6:$B$65,2,0)&amp;"、"&amp;VLOOKUP(F750,'附件一之1-開班數'!$A$6:$B$65,2,0)&amp;"、"&amp;VLOOKUP(G750,'附件一之1-開班數'!$A$6:$B$65,2,0)&amp;"、"&amp;VLOOKUP(H750,'附件一之1-開班數'!$A$6:$B$65,2,0)&amp;"、"&amp;VLOOKUP(I750,'附件一之1-開班數'!$A$6:$B$65,2,0),IF(D750="","","學生無班級"))))))),"有班級不存在,或跳格輸入")</f>
        <v/>
      </c>
      <c r="K750" s="16"/>
      <c r="L750" s="16"/>
      <c r="M750" s="16"/>
      <c r="N750" s="16"/>
      <c r="O750" s="16"/>
      <c r="P750" s="16"/>
      <c r="Q750" s="16"/>
      <c r="R750" s="16"/>
      <c r="S750" s="145">
        <f t="shared" si="69"/>
        <v>1</v>
      </c>
      <c r="T750" s="145">
        <f t="shared" si="70"/>
        <v>1</v>
      </c>
      <c r="U750" s="10">
        <f t="shared" si="68"/>
        <v>1</v>
      </c>
      <c r="V750" s="10">
        <f t="shared" si="71"/>
        <v>1</v>
      </c>
      <c r="W750" s="10">
        <f t="shared" si="72"/>
        <v>3</v>
      </c>
    </row>
    <row r="751" spans="1:23">
      <c r="A751" s="149" t="str">
        <f t="shared" si="67"/>
        <v/>
      </c>
      <c r="B751" s="16"/>
      <c r="C751" s="16"/>
      <c r="D751" s="16"/>
      <c r="E751" s="16"/>
      <c r="F751" s="16"/>
      <c r="G751" s="16"/>
      <c r="H751" s="16"/>
      <c r="I751" s="16"/>
      <c r="J751" s="150" t="str">
        <f>IFERROR(IF(COUNTIF(E751:I751,E751)+COUNTIF(E751:I751,F751)+COUNTIF(E751:I751,G751)+COUNTIF(E751:I751,H751)+COUNTIF(E751:I751,I751)-COUNT(E751:I751)&lt;&gt;0,"學生班級重複",IF(COUNT(E751:I751)=1,VLOOKUP(E751,'附件一之1-開班數'!$A$6:$B$65,2,0),IF(COUNT(E751:I751)=2,VLOOKUP(E751,'附件一之1-開班數'!$A$6:$B$65,2,0)&amp;"、"&amp;VLOOKUP(F751,'附件一之1-開班數'!$A$6:$B$65,2,0),IF(COUNT(E751:I751)=3,VLOOKUP(E751,'附件一之1-開班數'!$A$6:$B$65,2,0)&amp;"、"&amp;VLOOKUP(F751,'附件一之1-開班數'!$A$6:$B$65,2,0)&amp;"、"&amp;VLOOKUP(G751,'附件一之1-開班數'!$A$6:$B$65,2,0),IF(COUNT(E751:I751)=4,VLOOKUP(E751,'附件一之1-開班數'!$A$6:$B$65,2,0)&amp;"、"&amp;VLOOKUP(F751,'附件一之1-開班數'!$A$6:$B$65,2,0)&amp;"、"&amp;VLOOKUP(G751,'附件一之1-開班數'!$A$6:$B$65,2,0)&amp;"、"&amp;VLOOKUP(H751,'附件一之1-開班數'!$A$6:$B$65,2,0),IF(COUNT(E751:I751)=5,VLOOKUP(E751,'附件一之1-開班數'!$A$6:$B$65,2,0)&amp;"、"&amp;VLOOKUP(F751,'附件一之1-開班數'!$A$6:$B$65,2,0)&amp;"、"&amp;VLOOKUP(G751,'附件一之1-開班數'!$A$6:$B$65,2,0)&amp;"、"&amp;VLOOKUP(H751,'附件一之1-開班數'!$A$6:$B$65,2,0)&amp;"、"&amp;VLOOKUP(I751,'附件一之1-開班數'!$A$6:$B$65,2,0),IF(D751="","","學生無班級"))))))),"有班級不存在,或跳格輸入")</f>
        <v/>
      </c>
      <c r="K751" s="16"/>
      <c r="L751" s="16"/>
      <c r="M751" s="16"/>
      <c r="N751" s="16"/>
      <c r="O751" s="16"/>
      <c r="P751" s="16"/>
      <c r="Q751" s="16"/>
      <c r="R751" s="16"/>
      <c r="S751" s="145">
        <f t="shared" si="69"/>
        <v>1</v>
      </c>
      <c r="T751" s="145">
        <f t="shared" si="70"/>
        <v>1</v>
      </c>
      <c r="U751" s="10">
        <f t="shared" si="68"/>
        <v>1</v>
      </c>
      <c r="V751" s="10">
        <f t="shared" si="71"/>
        <v>1</v>
      </c>
      <c r="W751" s="10">
        <f t="shared" si="72"/>
        <v>3</v>
      </c>
    </row>
    <row r="752" spans="1:23">
      <c r="A752" s="149" t="str">
        <f t="shared" si="67"/>
        <v/>
      </c>
      <c r="B752" s="16"/>
      <c r="C752" s="16"/>
      <c r="D752" s="16"/>
      <c r="E752" s="16"/>
      <c r="F752" s="16"/>
      <c r="G752" s="16"/>
      <c r="H752" s="16"/>
      <c r="I752" s="16"/>
      <c r="J752" s="150" t="str">
        <f>IFERROR(IF(COUNTIF(E752:I752,E752)+COUNTIF(E752:I752,F752)+COUNTIF(E752:I752,G752)+COUNTIF(E752:I752,H752)+COUNTIF(E752:I752,I752)-COUNT(E752:I752)&lt;&gt;0,"學生班級重複",IF(COUNT(E752:I752)=1,VLOOKUP(E752,'附件一之1-開班數'!$A$6:$B$65,2,0),IF(COUNT(E752:I752)=2,VLOOKUP(E752,'附件一之1-開班數'!$A$6:$B$65,2,0)&amp;"、"&amp;VLOOKUP(F752,'附件一之1-開班數'!$A$6:$B$65,2,0),IF(COUNT(E752:I752)=3,VLOOKUP(E752,'附件一之1-開班數'!$A$6:$B$65,2,0)&amp;"、"&amp;VLOOKUP(F752,'附件一之1-開班數'!$A$6:$B$65,2,0)&amp;"、"&amp;VLOOKUP(G752,'附件一之1-開班數'!$A$6:$B$65,2,0),IF(COUNT(E752:I752)=4,VLOOKUP(E752,'附件一之1-開班數'!$A$6:$B$65,2,0)&amp;"、"&amp;VLOOKUP(F752,'附件一之1-開班數'!$A$6:$B$65,2,0)&amp;"、"&amp;VLOOKUP(G752,'附件一之1-開班數'!$A$6:$B$65,2,0)&amp;"、"&amp;VLOOKUP(H752,'附件一之1-開班數'!$A$6:$B$65,2,0),IF(COUNT(E752:I752)=5,VLOOKUP(E752,'附件一之1-開班數'!$A$6:$B$65,2,0)&amp;"、"&amp;VLOOKUP(F752,'附件一之1-開班數'!$A$6:$B$65,2,0)&amp;"、"&amp;VLOOKUP(G752,'附件一之1-開班數'!$A$6:$B$65,2,0)&amp;"、"&amp;VLOOKUP(H752,'附件一之1-開班數'!$A$6:$B$65,2,0)&amp;"、"&amp;VLOOKUP(I752,'附件一之1-開班數'!$A$6:$B$65,2,0),IF(D752="","","學生無班級"))))))),"有班級不存在,或跳格輸入")</f>
        <v/>
      </c>
      <c r="K752" s="16"/>
      <c r="L752" s="16"/>
      <c r="M752" s="16"/>
      <c r="N752" s="16"/>
      <c r="O752" s="16"/>
      <c r="P752" s="16"/>
      <c r="Q752" s="16"/>
      <c r="R752" s="16"/>
      <c r="S752" s="145">
        <f t="shared" si="69"/>
        <v>1</v>
      </c>
      <c r="T752" s="145">
        <f t="shared" si="70"/>
        <v>1</v>
      </c>
      <c r="U752" s="10">
        <f t="shared" si="68"/>
        <v>1</v>
      </c>
      <c r="V752" s="10">
        <f t="shared" si="71"/>
        <v>1</v>
      </c>
      <c r="W752" s="10">
        <f t="shared" si="72"/>
        <v>3</v>
      </c>
    </row>
    <row r="753" spans="1:23">
      <c r="A753" s="149" t="str">
        <f t="shared" si="67"/>
        <v/>
      </c>
      <c r="B753" s="16"/>
      <c r="C753" s="16"/>
      <c r="D753" s="16"/>
      <c r="E753" s="16"/>
      <c r="F753" s="16"/>
      <c r="G753" s="16"/>
      <c r="H753" s="16"/>
      <c r="I753" s="16"/>
      <c r="J753" s="150" t="str">
        <f>IFERROR(IF(COUNTIF(E753:I753,E753)+COUNTIF(E753:I753,F753)+COUNTIF(E753:I753,G753)+COUNTIF(E753:I753,H753)+COUNTIF(E753:I753,I753)-COUNT(E753:I753)&lt;&gt;0,"學生班級重複",IF(COUNT(E753:I753)=1,VLOOKUP(E753,'附件一之1-開班數'!$A$6:$B$65,2,0),IF(COUNT(E753:I753)=2,VLOOKUP(E753,'附件一之1-開班數'!$A$6:$B$65,2,0)&amp;"、"&amp;VLOOKUP(F753,'附件一之1-開班數'!$A$6:$B$65,2,0),IF(COUNT(E753:I753)=3,VLOOKUP(E753,'附件一之1-開班數'!$A$6:$B$65,2,0)&amp;"、"&amp;VLOOKUP(F753,'附件一之1-開班數'!$A$6:$B$65,2,0)&amp;"、"&amp;VLOOKUP(G753,'附件一之1-開班數'!$A$6:$B$65,2,0),IF(COUNT(E753:I753)=4,VLOOKUP(E753,'附件一之1-開班數'!$A$6:$B$65,2,0)&amp;"、"&amp;VLOOKUP(F753,'附件一之1-開班數'!$A$6:$B$65,2,0)&amp;"、"&amp;VLOOKUP(G753,'附件一之1-開班數'!$A$6:$B$65,2,0)&amp;"、"&amp;VLOOKUP(H753,'附件一之1-開班數'!$A$6:$B$65,2,0),IF(COUNT(E753:I753)=5,VLOOKUP(E753,'附件一之1-開班數'!$A$6:$B$65,2,0)&amp;"、"&amp;VLOOKUP(F753,'附件一之1-開班數'!$A$6:$B$65,2,0)&amp;"、"&amp;VLOOKUP(G753,'附件一之1-開班數'!$A$6:$B$65,2,0)&amp;"、"&amp;VLOOKUP(H753,'附件一之1-開班數'!$A$6:$B$65,2,0)&amp;"、"&amp;VLOOKUP(I753,'附件一之1-開班數'!$A$6:$B$65,2,0),IF(D753="","","學生無班級"))))))),"有班級不存在,或跳格輸入")</f>
        <v/>
      </c>
      <c r="K753" s="16"/>
      <c r="L753" s="16"/>
      <c r="M753" s="16"/>
      <c r="N753" s="16"/>
      <c r="O753" s="16"/>
      <c r="P753" s="16"/>
      <c r="Q753" s="16"/>
      <c r="R753" s="16"/>
      <c r="S753" s="145">
        <f t="shared" si="69"/>
        <v>1</v>
      </c>
      <c r="T753" s="145">
        <f t="shared" si="70"/>
        <v>1</v>
      </c>
      <c r="U753" s="10">
        <f t="shared" si="68"/>
        <v>1</v>
      </c>
      <c r="V753" s="10">
        <f t="shared" si="71"/>
        <v>1</v>
      </c>
      <c r="W753" s="10">
        <f t="shared" si="72"/>
        <v>3</v>
      </c>
    </row>
    <row r="754" spans="1:23">
      <c r="A754" s="149" t="str">
        <f t="shared" si="67"/>
        <v/>
      </c>
      <c r="B754" s="16"/>
      <c r="C754" s="16"/>
      <c r="D754" s="16"/>
      <c r="E754" s="16"/>
      <c r="F754" s="16"/>
      <c r="G754" s="16"/>
      <c r="H754" s="16"/>
      <c r="I754" s="16"/>
      <c r="J754" s="150" t="str">
        <f>IFERROR(IF(COUNTIF(E754:I754,E754)+COUNTIF(E754:I754,F754)+COUNTIF(E754:I754,G754)+COUNTIF(E754:I754,H754)+COUNTIF(E754:I754,I754)-COUNT(E754:I754)&lt;&gt;0,"學生班級重複",IF(COUNT(E754:I754)=1,VLOOKUP(E754,'附件一之1-開班數'!$A$6:$B$65,2,0),IF(COUNT(E754:I754)=2,VLOOKUP(E754,'附件一之1-開班數'!$A$6:$B$65,2,0)&amp;"、"&amp;VLOOKUP(F754,'附件一之1-開班數'!$A$6:$B$65,2,0),IF(COUNT(E754:I754)=3,VLOOKUP(E754,'附件一之1-開班數'!$A$6:$B$65,2,0)&amp;"、"&amp;VLOOKUP(F754,'附件一之1-開班數'!$A$6:$B$65,2,0)&amp;"、"&amp;VLOOKUP(G754,'附件一之1-開班數'!$A$6:$B$65,2,0),IF(COUNT(E754:I754)=4,VLOOKUP(E754,'附件一之1-開班數'!$A$6:$B$65,2,0)&amp;"、"&amp;VLOOKUP(F754,'附件一之1-開班數'!$A$6:$B$65,2,0)&amp;"、"&amp;VLOOKUP(G754,'附件一之1-開班數'!$A$6:$B$65,2,0)&amp;"、"&amp;VLOOKUP(H754,'附件一之1-開班數'!$A$6:$B$65,2,0),IF(COUNT(E754:I754)=5,VLOOKUP(E754,'附件一之1-開班數'!$A$6:$B$65,2,0)&amp;"、"&amp;VLOOKUP(F754,'附件一之1-開班數'!$A$6:$B$65,2,0)&amp;"、"&amp;VLOOKUP(G754,'附件一之1-開班數'!$A$6:$B$65,2,0)&amp;"、"&amp;VLOOKUP(H754,'附件一之1-開班數'!$A$6:$B$65,2,0)&amp;"、"&amp;VLOOKUP(I754,'附件一之1-開班數'!$A$6:$B$65,2,0),IF(D754="","","學生無班級"))))))),"有班級不存在,或跳格輸入")</f>
        <v/>
      </c>
      <c r="K754" s="16"/>
      <c r="L754" s="16"/>
      <c r="M754" s="16"/>
      <c r="N754" s="16"/>
      <c r="O754" s="16"/>
      <c r="P754" s="16"/>
      <c r="Q754" s="16"/>
      <c r="R754" s="16"/>
      <c r="S754" s="145">
        <f t="shared" si="69"/>
        <v>1</v>
      </c>
      <c r="T754" s="145">
        <f t="shared" si="70"/>
        <v>1</v>
      </c>
      <c r="U754" s="10">
        <f t="shared" si="68"/>
        <v>1</v>
      </c>
      <c r="V754" s="10">
        <f t="shared" si="71"/>
        <v>1</v>
      </c>
      <c r="W754" s="10">
        <f t="shared" si="72"/>
        <v>3</v>
      </c>
    </row>
    <row r="755" spans="1:23">
      <c r="A755" s="149" t="str">
        <f t="shared" si="67"/>
        <v/>
      </c>
      <c r="B755" s="16"/>
      <c r="C755" s="16"/>
      <c r="D755" s="16"/>
      <c r="E755" s="16"/>
      <c r="F755" s="16"/>
      <c r="G755" s="16"/>
      <c r="H755" s="16"/>
      <c r="I755" s="16"/>
      <c r="J755" s="150" t="str">
        <f>IFERROR(IF(COUNTIF(E755:I755,E755)+COUNTIF(E755:I755,F755)+COUNTIF(E755:I755,G755)+COUNTIF(E755:I755,H755)+COUNTIF(E755:I755,I755)-COUNT(E755:I755)&lt;&gt;0,"學生班級重複",IF(COUNT(E755:I755)=1,VLOOKUP(E755,'附件一之1-開班數'!$A$6:$B$65,2,0),IF(COUNT(E755:I755)=2,VLOOKUP(E755,'附件一之1-開班數'!$A$6:$B$65,2,0)&amp;"、"&amp;VLOOKUP(F755,'附件一之1-開班數'!$A$6:$B$65,2,0),IF(COUNT(E755:I755)=3,VLOOKUP(E755,'附件一之1-開班數'!$A$6:$B$65,2,0)&amp;"、"&amp;VLOOKUP(F755,'附件一之1-開班數'!$A$6:$B$65,2,0)&amp;"、"&amp;VLOOKUP(G755,'附件一之1-開班數'!$A$6:$B$65,2,0),IF(COUNT(E755:I755)=4,VLOOKUP(E755,'附件一之1-開班數'!$A$6:$B$65,2,0)&amp;"、"&amp;VLOOKUP(F755,'附件一之1-開班數'!$A$6:$B$65,2,0)&amp;"、"&amp;VLOOKUP(G755,'附件一之1-開班數'!$A$6:$B$65,2,0)&amp;"、"&amp;VLOOKUP(H755,'附件一之1-開班數'!$A$6:$B$65,2,0),IF(COUNT(E755:I755)=5,VLOOKUP(E755,'附件一之1-開班數'!$A$6:$B$65,2,0)&amp;"、"&amp;VLOOKUP(F755,'附件一之1-開班數'!$A$6:$B$65,2,0)&amp;"、"&amp;VLOOKUP(G755,'附件一之1-開班數'!$A$6:$B$65,2,0)&amp;"、"&amp;VLOOKUP(H755,'附件一之1-開班數'!$A$6:$B$65,2,0)&amp;"、"&amp;VLOOKUP(I755,'附件一之1-開班數'!$A$6:$B$65,2,0),IF(D755="","","學生無班級"))))))),"有班級不存在,或跳格輸入")</f>
        <v/>
      </c>
      <c r="K755" s="16"/>
      <c r="L755" s="16"/>
      <c r="M755" s="16"/>
      <c r="N755" s="16"/>
      <c r="O755" s="16"/>
      <c r="P755" s="16"/>
      <c r="Q755" s="16"/>
      <c r="R755" s="16"/>
      <c r="S755" s="145">
        <f t="shared" si="69"/>
        <v>1</v>
      </c>
      <c r="T755" s="145">
        <f t="shared" si="70"/>
        <v>1</v>
      </c>
      <c r="U755" s="10">
        <f t="shared" si="68"/>
        <v>1</v>
      </c>
      <c r="V755" s="10">
        <f t="shared" si="71"/>
        <v>1</v>
      </c>
      <c r="W755" s="10">
        <f t="shared" si="72"/>
        <v>3</v>
      </c>
    </row>
    <row r="756" spans="1:23">
      <c r="A756" s="149" t="str">
        <f t="shared" si="67"/>
        <v/>
      </c>
      <c r="B756" s="16"/>
      <c r="C756" s="16"/>
      <c r="D756" s="16"/>
      <c r="E756" s="16"/>
      <c r="F756" s="16"/>
      <c r="G756" s="16"/>
      <c r="H756" s="16"/>
      <c r="I756" s="16"/>
      <c r="J756" s="150" t="str">
        <f>IFERROR(IF(COUNTIF(E756:I756,E756)+COUNTIF(E756:I756,F756)+COUNTIF(E756:I756,G756)+COUNTIF(E756:I756,H756)+COUNTIF(E756:I756,I756)-COUNT(E756:I756)&lt;&gt;0,"學生班級重複",IF(COUNT(E756:I756)=1,VLOOKUP(E756,'附件一之1-開班數'!$A$6:$B$65,2,0),IF(COUNT(E756:I756)=2,VLOOKUP(E756,'附件一之1-開班數'!$A$6:$B$65,2,0)&amp;"、"&amp;VLOOKUP(F756,'附件一之1-開班數'!$A$6:$B$65,2,0),IF(COUNT(E756:I756)=3,VLOOKUP(E756,'附件一之1-開班數'!$A$6:$B$65,2,0)&amp;"、"&amp;VLOOKUP(F756,'附件一之1-開班數'!$A$6:$B$65,2,0)&amp;"、"&amp;VLOOKUP(G756,'附件一之1-開班數'!$A$6:$B$65,2,0),IF(COUNT(E756:I756)=4,VLOOKUP(E756,'附件一之1-開班數'!$A$6:$B$65,2,0)&amp;"、"&amp;VLOOKUP(F756,'附件一之1-開班數'!$A$6:$B$65,2,0)&amp;"、"&amp;VLOOKUP(G756,'附件一之1-開班數'!$A$6:$B$65,2,0)&amp;"、"&amp;VLOOKUP(H756,'附件一之1-開班數'!$A$6:$B$65,2,0),IF(COUNT(E756:I756)=5,VLOOKUP(E756,'附件一之1-開班數'!$A$6:$B$65,2,0)&amp;"、"&amp;VLOOKUP(F756,'附件一之1-開班數'!$A$6:$B$65,2,0)&amp;"、"&amp;VLOOKUP(G756,'附件一之1-開班數'!$A$6:$B$65,2,0)&amp;"、"&amp;VLOOKUP(H756,'附件一之1-開班數'!$A$6:$B$65,2,0)&amp;"、"&amp;VLOOKUP(I756,'附件一之1-開班數'!$A$6:$B$65,2,0),IF(D756="","","學生無班級"))))))),"有班級不存在,或跳格輸入")</f>
        <v/>
      </c>
      <c r="K756" s="16"/>
      <c r="L756" s="16"/>
      <c r="M756" s="16"/>
      <c r="N756" s="16"/>
      <c r="O756" s="16"/>
      <c r="P756" s="16"/>
      <c r="Q756" s="16"/>
      <c r="R756" s="16"/>
      <c r="S756" s="145">
        <f t="shared" si="69"/>
        <v>1</v>
      </c>
      <c r="T756" s="145">
        <f t="shared" si="70"/>
        <v>1</v>
      </c>
      <c r="U756" s="10">
        <f t="shared" si="68"/>
        <v>1</v>
      </c>
      <c r="V756" s="10">
        <f t="shared" si="71"/>
        <v>1</v>
      </c>
      <c r="W756" s="10">
        <f t="shared" si="72"/>
        <v>3</v>
      </c>
    </row>
    <row r="757" spans="1:23">
      <c r="A757" s="149" t="str">
        <f t="shared" si="67"/>
        <v/>
      </c>
      <c r="B757" s="16"/>
      <c r="C757" s="16"/>
      <c r="D757" s="16"/>
      <c r="E757" s="16"/>
      <c r="F757" s="16"/>
      <c r="G757" s="16"/>
      <c r="H757" s="16"/>
      <c r="I757" s="16"/>
      <c r="J757" s="150" t="str">
        <f>IFERROR(IF(COUNTIF(E757:I757,E757)+COUNTIF(E757:I757,F757)+COUNTIF(E757:I757,G757)+COUNTIF(E757:I757,H757)+COUNTIF(E757:I757,I757)-COUNT(E757:I757)&lt;&gt;0,"學生班級重複",IF(COUNT(E757:I757)=1,VLOOKUP(E757,'附件一之1-開班數'!$A$6:$B$65,2,0),IF(COUNT(E757:I757)=2,VLOOKUP(E757,'附件一之1-開班數'!$A$6:$B$65,2,0)&amp;"、"&amp;VLOOKUP(F757,'附件一之1-開班數'!$A$6:$B$65,2,0),IF(COUNT(E757:I757)=3,VLOOKUP(E757,'附件一之1-開班數'!$A$6:$B$65,2,0)&amp;"、"&amp;VLOOKUP(F757,'附件一之1-開班數'!$A$6:$B$65,2,0)&amp;"、"&amp;VLOOKUP(G757,'附件一之1-開班數'!$A$6:$B$65,2,0),IF(COUNT(E757:I757)=4,VLOOKUP(E757,'附件一之1-開班數'!$A$6:$B$65,2,0)&amp;"、"&amp;VLOOKUP(F757,'附件一之1-開班數'!$A$6:$B$65,2,0)&amp;"、"&amp;VLOOKUP(G757,'附件一之1-開班數'!$A$6:$B$65,2,0)&amp;"、"&amp;VLOOKUP(H757,'附件一之1-開班數'!$A$6:$B$65,2,0),IF(COUNT(E757:I757)=5,VLOOKUP(E757,'附件一之1-開班數'!$A$6:$B$65,2,0)&amp;"、"&amp;VLOOKUP(F757,'附件一之1-開班數'!$A$6:$B$65,2,0)&amp;"、"&amp;VLOOKUP(G757,'附件一之1-開班數'!$A$6:$B$65,2,0)&amp;"、"&amp;VLOOKUP(H757,'附件一之1-開班數'!$A$6:$B$65,2,0)&amp;"、"&amp;VLOOKUP(I757,'附件一之1-開班數'!$A$6:$B$65,2,0),IF(D757="","","學生無班級"))))))),"有班級不存在,或跳格輸入")</f>
        <v/>
      </c>
      <c r="K757" s="16"/>
      <c r="L757" s="16"/>
      <c r="M757" s="16"/>
      <c r="N757" s="16"/>
      <c r="O757" s="16"/>
      <c r="P757" s="16"/>
      <c r="Q757" s="16"/>
      <c r="R757" s="16"/>
      <c r="S757" s="145">
        <f t="shared" si="69"/>
        <v>1</v>
      </c>
      <c r="T757" s="145">
        <f t="shared" si="70"/>
        <v>1</v>
      </c>
      <c r="U757" s="10">
        <f t="shared" si="68"/>
        <v>1</v>
      </c>
      <c r="V757" s="10">
        <f t="shared" si="71"/>
        <v>1</v>
      </c>
      <c r="W757" s="10">
        <f t="shared" si="72"/>
        <v>3</v>
      </c>
    </row>
    <row r="758" spans="1:23">
      <c r="A758" s="149" t="str">
        <f t="shared" si="67"/>
        <v/>
      </c>
      <c r="B758" s="16"/>
      <c r="C758" s="16"/>
      <c r="D758" s="16"/>
      <c r="E758" s="16"/>
      <c r="F758" s="16"/>
      <c r="G758" s="16"/>
      <c r="H758" s="16"/>
      <c r="I758" s="16"/>
      <c r="J758" s="150" t="str">
        <f>IFERROR(IF(COUNTIF(E758:I758,E758)+COUNTIF(E758:I758,F758)+COUNTIF(E758:I758,G758)+COUNTIF(E758:I758,H758)+COUNTIF(E758:I758,I758)-COUNT(E758:I758)&lt;&gt;0,"學生班級重複",IF(COUNT(E758:I758)=1,VLOOKUP(E758,'附件一之1-開班數'!$A$6:$B$65,2,0),IF(COUNT(E758:I758)=2,VLOOKUP(E758,'附件一之1-開班數'!$A$6:$B$65,2,0)&amp;"、"&amp;VLOOKUP(F758,'附件一之1-開班數'!$A$6:$B$65,2,0),IF(COUNT(E758:I758)=3,VLOOKUP(E758,'附件一之1-開班數'!$A$6:$B$65,2,0)&amp;"、"&amp;VLOOKUP(F758,'附件一之1-開班數'!$A$6:$B$65,2,0)&amp;"、"&amp;VLOOKUP(G758,'附件一之1-開班數'!$A$6:$B$65,2,0),IF(COUNT(E758:I758)=4,VLOOKUP(E758,'附件一之1-開班數'!$A$6:$B$65,2,0)&amp;"、"&amp;VLOOKUP(F758,'附件一之1-開班數'!$A$6:$B$65,2,0)&amp;"、"&amp;VLOOKUP(G758,'附件一之1-開班數'!$A$6:$B$65,2,0)&amp;"、"&amp;VLOOKUP(H758,'附件一之1-開班數'!$A$6:$B$65,2,0),IF(COUNT(E758:I758)=5,VLOOKUP(E758,'附件一之1-開班數'!$A$6:$B$65,2,0)&amp;"、"&amp;VLOOKUP(F758,'附件一之1-開班數'!$A$6:$B$65,2,0)&amp;"、"&amp;VLOOKUP(G758,'附件一之1-開班數'!$A$6:$B$65,2,0)&amp;"、"&amp;VLOOKUP(H758,'附件一之1-開班數'!$A$6:$B$65,2,0)&amp;"、"&amp;VLOOKUP(I758,'附件一之1-開班數'!$A$6:$B$65,2,0),IF(D758="","","學生無班級"))))))),"有班級不存在,或跳格輸入")</f>
        <v/>
      </c>
      <c r="K758" s="16"/>
      <c r="L758" s="16"/>
      <c r="M758" s="16"/>
      <c r="N758" s="16"/>
      <c r="O758" s="16"/>
      <c r="P758" s="16"/>
      <c r="Q758" s="16"/>
      <c r="R758" s="16"/>
      <c r="S758" s="145">
        <f t="shared" si="69"/>
        <v>1</v>
      </c>
      <c r="T758" s="145">
        <f t="shared" si="70"/>
        <v>1</v>
      </c>
      <c r="U758" s="10">
        <f t="shared" si="68"/>
        <v>1</v>
      </c>
      <c r="V758" s="10">
        <f t="shared" si="71"/>
        <v>1</v>
      </c>
      <c r="W758" s="10">
        <f t="shared" si="72"/>
        <v>3</v>
      </c>
    </row>
    <row r="759" spans="1:23">
      <c r="A759" s="149" t="str">
        <f t="shared" si="67"/>
        <v/>
      </c>
      <c r="B759" s="16"/>
      <c r="C759" s="16"/>
      <c r="D759" s="16"/>
      <c r="E759" s="16"/>
      <c r="F759" s="16"/>
      <c r="G759" s="16"/>
      <c r="H759" s="16"/>
      <c r="I759" s="16"/>
      <c r="J759" s="150" t="str">
        <f>IFERROR(IF(COUNTIF(E759:I759,E759)+COUNTIF(E759:I759,F759)+COUNTIF(E759:I759,G759)+COUNTIF(E759:I759,H759)+COUNTIF(E759:I759,I759)-COUNT(E759:I759)&lt;&gt;0,"學生班級重複",IF(COUNT(E759:I759)=1,VLOOKUP(E759,'附件一之1-開班數'!$A$6:$B$65,2,0),IF(COUNT(E759:I759)=2,VLOOKUP(E759,'附件一之1-開班數'!$A$6:$B$65,2,0)&amp;"、"&amp;VLOOKUP(F759,'附件一之1-開班數'!$A$6:$B$65,2,0),IF(COUNT(E759:I759)=3,VLOOKUP(E759,'附件一之1-開班數'!$A$6:$B$65,2,0)&amp;"、"&amp;VLOOKUP(F759,'附件一之1-開班數'!$A$6:$B$65,2,0)&amp;"、"&amp;VLOOKUP(G759,'附件一之1-開班數'!$A$6:$B$65,2,0),IF(COUNT(E759:I759)=4,VLOOKUP(E759,'附件一之1-開班數'!$A$6:$B$65,2,0)&amp;"、"&amp;VLOOKUP(F759,'附件一之1-開班數'!$A$6:$B$65,2,0)&amp;"、"&amp;VLOOKUP(G759,'附件一之1-開班數'!$A$6:$B$65,2,0)&amp;"、"&amp;VLOOKUP(H759,'附件一之1-開班數'!$A$6:$B$65,2,0),IF(COUNT(E759:I759)=5,VLOOKUP(E759,'附件一之1-開班數'!$A$6:$B$65,2,0)&amp;"、"&amp;VLOOKUP(F759,'附件一之1-開班數'!$A$6:$B$65,2,0)&amp;"、"&amp;VLOOKUP(G759,'附件一之1-開班數'!$A$6:$B$65,2,0)&amp;"、"&amp;VLOOKUP(H759,'附件一之1-開班數'!$A$6:$B$65,2,0)&amp;"、"&amp;VLOOKUP(I759,'附件一之1-開班數'!$A$6:$B$65,2,0),IF(D759="","","學生無班級"))))))),"有班級不存在,或跳格輸入")</f>
        <v/>
      </c>
      <c r="K759" s="16"/>
      <c r="L759" s="16"/>
      <c r="M759" s="16"/>
      <c r="N759" s="16"/>
      <c r="O759" s="16"/>
      <c r="P759" s="16"/>
      <c r="Q759" s="16"/>
      <c r="R759" s="16"/>
      <c r="S759" s="145">
        <f t="shared" si="69"/>
        <v>1</v>
      </c>
      <c r="T759" s="145">
        <f t="shared" si="70"/>
        <v>1</v>
      </c>
      <c r="U759" s="10">
        <f t="shared" si="68"/>
        <v>1</v>
      </c>
      <c r="V759" s="10">
        <f t="shared" si="71"/>
        <v>1</v>
      </c>
      <c r="W759" s="10">
        <f t="shared" si="72"/>
        <v>3</v>
      </c>
    </row>
    <row r="760" spans="1:23">
      <c r="A760" s="149" t="str">
        <f t="shared" si="67"/>
        <v/>
      </c>
      <c r="B760" s="16"/>
      <c r="C760" s="16"/>
      <c r="D760" s="16"/>
      <c r="E760" s="16"/>
      <c r="F760" s="16"/>
      <c r="G760" s="16"/>
      <c r="H760" s="16"/>
      <c r="I760" s="16"/>
      <c r="J760" s="150" t="str">
        <f>IFERROR(IF(COUNTIF(E760:I760,E760)+COUNTIF(E760:I760,F760)+COUNTIF(E760:I760,G760)+COUNTIF(E760:I760,H760)+COUNTIF(E760:I760,I760)-COUNT(E760:I760)&lt;&gt;0,"學生班級重複",IF(COUNT(E760:I760)=1,VLOOKUP(E760,'附件一之1-開班數'!$A$6:$B$65,2,0),IF(COUNT(E760:I760)=2,VLOOKUP(E760,'附件一之1-開班數'!$A$6:$B$65,2,0)&amp;"、"&amp;VLOOKUP(F760,'附件一之1-開班數'!$A$6:$B$65,2,0),IF(COUNT(E760:I760)=3,VLOOKUP(E760,'附件一之1-開班數'!$A$6:$B$65,2,0)&amp;"、"&amp;VLOOKUP(F760,'附件一之1-開班數'!$A$6:$B$65,2,0)&amp;"、"&amp;VLOOKUP(G760,'附件一之1-開班數'!$A$6:$B$65,2,0),IF(COUNT(E760:I760)=4,VLOOKUP(E760,'附件一之1-開班數'!$A$6:$B$65,2,0)&amp;"、"&amp;VLOOKUP(F760,'附件一之1-開班數'!$A$6:$B$65,2,0)&amp;"、"&amp;VLOOKUP(G760,'附件一之1-開班數'!$A$6:$B$65,2,0)&amp;"、"&amp;VLOOKUP(H760,'附件一之1-開班數'!$A$6:$B$65,2,0),IF(COUNT(E760:I760)=5,VLOOKUP(E760,'附件一之1-開班數'!$A$6:$B$65,2,0)&amp;"、"&amp;VLOOKUP(F760,'附件一之1-開班數'!$A$6:$B$65,2,0)&amp;"、"&amp;VLOOKUP(G760,'附件一之1-開班數'!$A$6:$B$65,2,0)&amp;"、"&amp;VLOOKUP(H760,'附件一之1-開班數'!$A$6:$B$65,2,0)&amp;"、"&amp;VLOOKUP(I760,'附件一之1-開班數'!$A$6:$B$65,2,0),IF(D760="","","學生無班級"))))))),"有班級不存在,或跳格輸入")</f>
        <v/>
      </c>
      <c r="K760" s="16"/>
      <c r="L760" s="16"/>
      <c r="M760" s="16"/>
      <c r="N760" s="16"/>
      <c r="O760" s="16"/>
      <c r="P760" s="16"/>
      <c r="Q760" s="16"/>
      <c r="R760" s="16"/>
      <c r="S760" s="145">
        <f t="shared" si="69"/>
        <v>1</v>
      </c>
      <c r="T760" s="145">
        <f t="shared" si="70"/>
        <v>1</v>
      </c>
      <c r="U760" s="10">
        <f t="shared" si="68"/>
        <v>1</v>
      </c>
      <c r="V760" s="10">
        <f t="shared" si="71"/>
        <v>1</v>
      </c>
      <c r="W760" s="10">
        <f t="shared" si="72"/>
        <v>3</v>
      </c>
    </row>
    <row r="761" spans="1:23">
      <c r="A761" s="149" t="str">
        <f t="shared" si="67"/>
        <v/>
      </c>
      <c r="B761" s="16"/>
      <c r="C761" s="16"/>
      <c r="D761" s="16"/>
      <c r="E761" s="16"/>
      <c r="F761" s="16"/>
      <c r="G761" s="16"/>
      <c r="H761" s="16"/>
      <c r="I761" s="16"/>
      <c r="J761" s="150" t="str">
        <f>IFERROR(IF(COUNTIF(E761:I761,E761)+COUNTIF(E761:I761,F761)+COUNTIF(E761:I761,G761)+COUNTIF(E761:I761,H761)+COUNTIF(E761:I761,I761)-COUNT(E761:I761)&lt;&gt;0,"學生班級重複",IF(COUNT(E761:I761)=1,VLOOKUP(E761,'附件一之1-開班數'!$A$6:$B$65,2,0),IF(COUNT(E761:I761)=2,VLOOKUP(E761,'附件一之1-開班數'!$A$6:$B$65,2,0)&amp;"、"&amp;VLOOKUP(F761,'附件一之1-開班數'!$A$6:$B$65,2,0),IF(COUNT(E761:I761)=3,VLOOKUP(E761,'附件一之1-開班數'!$A$6:$B$65,2,0)&amp;"、"&amp;VLOOKUP(F761,'附件一之1-開班數'!$A$6:$B$65,2,0)&amp;"、"&amp;VLOOKUP(G761,'附件一之1-開班數'!$A$6:$B$65,2,0),IF(COUNT(E761:I761)=4,VLOOKUP(E761,'附件一之1-開班數'!$A$6:$B$65,2,0)&amp;"、"&amp;VLOOKUP(F761,'附件一之1-開班數'!$A$6:$B$65,2,0)&amp;"、"&amp;VLOOKUP(G761,'附件一之1-開班數'!$A$6:$B$65,2,0)&amp;"、"&amp;VLOOKUP(H761,'附件一之1-開班數'!$A$6:$B$65,2,0),IF(COUNT(E761:I761)=5,VLOOKUP(E761,'附件一之1-開班數'!$A$6:$B$65,2,0)&amp;"、"&amp;VLOOKUP(F761,'附件一之1-開班數'!$A$6:$B$65,2,0)&amp;"、"&amp;VLOOKUP(G761,'附件一之1-開班數'!$A$6:$B$65,2,0)&amp;"、"&amp;VLOOKUP(H761,'附件一之1-開班數'!$A$6:$B$65,2,0)&amp;"、"&amp;VLOOKUP(I761,'附件一之1-開班數'!$A$6:$B$65,2,0),IF(D761="","","學生無班級"))))))),"有班級不存在,或跳格輸入")</f>
        <v/>
      </c>
      <c r="K761" s="16"/>
      <c r="L761" s="16"/>
      <c r="M761" s="16"/>
      <c r="N761" s="16"/>
      <c r="O761" s="16"/>
      <c r="P761" s="16"/>
      <c r="Q761" s="16"/>
      <c r="R761" s="16"/>
      <c r="S761" s="145">
        <f t="shared" si="69"/>
        <v>1</v>
      </c>
      <c r="T761" s="145">
        <f t="shared" si="70"/>
        <v>1</v>
      </c>
      <c r="U761" s="10">
        <f t="shared" si="68"/>
        <v>1</v>
      </c>
      <c r="V761" s="10">
        <f t="shared" si="71"/>
        <v>1</v>
      </c>
      <c r="W761" s="10">
        <f t="shared" si="72"/>
        <v>3</v>
      </c>
    </row>
    <row r="762" spans="1:23">
      <c r="A762" s="149" t="str">
        <f t="shared" si="67"/>
        <v/>
      </c>
      <c r="B762" s="16"/>
      <c r="C762" s="16"/>
      <c r="D762" s="16"/>
      <c r="E762" s="16"/>
      <c r="F762" s="16"/>
      <c r="G762" s="16"/>
      <c r="H762" s="16"/>
      <c r="I762" s="16"/>
      <c r="J762" s="150" t="str">
        <f>IFERROR(IF(COUNTIF(E762:I762,E762)+COUNTIF(E762:I762,F762)+COUNTIF(E762:I762,G762)+COUNTIF(E762:I762,H762)+COUNTIF(E762:I762,I762)-COUNT(E762:I762)&lt;&gt;0,"學生班級重複",IF(COUNT(E762:I762)=1,VLOOKUP(E762,'附件一之1-開班數'!$A$6:$B$65,2,0),IF(COUNT(E762:I762)=2,VLOOKUP(E762,'附件一之1-開班數'!$A$6:$B$65,2,0)&amp;"、"&amp;VLOOKUP(F762,'附件一之1-開班數'!$A$6:$B$65,2,0),IF(COUNT(E762:I762)=3,VLOOKUP(E762,'附件一之1-開班數'!$A$6:$B$65,2,0)&amp;"、"&amp;VLOOKUP(F762,'附件一之1-開班數'!$A$6:$B$65,2,0)&amp;"、"&amp;VLOOKUP(G762,'附件一之1-開班數'!$A$6:$B$65,2,0),IF(COUNT(E762:I762)=4,VLOOKUP(E762,'附件一之1-開班數'!$A$6:$B$65,2,0)&amp;"、"&amp;VLOOKUP(F762,'附件一之1-開班數'!$A$6:$B$65,2,0)&amp;"、"&amp;VLOOKUP(G762,'附件一之1-開班數'!$A$6:$B$65,2,0)&amp;"、"&amp;VLOOKUP(H762,'附件一之1-開班數'!$A$6:$B$65,2,0),IF(COUNT(E762:I762)=5,VLOOKUP(E762,'附件一之1-開班數'!$A$6:$B$65,2,0)&amp;"、"&amp;VLOOKUP(F762,'附件一之1-開班數'!$A$6:$B$65,2,0)&amp;"、"&amp;VLOOKUP(G762,'附件一之1-開班數'!$A$6:$B$65,2,0)&amp;"、"&amp;VLOOKUP(H762,'附件一之1-開班數'!$A$6:$B$65,2,0)&amp;"、"&amp;VLOOKUP(I762,'附件一之1-開班數'!$A$6:$B$65,2,0),IF(D762="","","學生無班級"))))))),"有班級不存在,或跳格輸入")</f>
        <v/>
      </c>
      <c r="K762" s="16"/>
      <c r="L762" s="16"/>
      <c r="M762" s="16"/>
      <c r="N762" s="16"/>
      <c r="O762" s="16"/>
      <c r="P762" s="16"/>
      <c r="Q762" s="16"/>
      <c r="R762" s="16"/>
      <c r="S762" s="145">
        <f t="shared" si="69"/>
        <v>1</v>
      </c>
      <c r="T762" s="145">
        <f t="shared" si="70"/>
        <v>1</v>
      </c>
      <c r="U762" s="10">
        <f t="shared" si="68"/>
        <v>1</v>
      </c>
      <c r="V762" s="10">
        <f t="shared" si="71"/>
        <v>1</v>
      </c>
      <c r="W762" s="10">
        <f t="shared" si="72"/>
        <v>3</v>
      </c>
    </row>
    <row r="763" spans="1:23">
      <c r="A763" s="149" t="str">
        <f t="shared" si="67"/>
        <v/>
      </c>
      <c r="B763" s="16"/>
      <c r="C763" s="16"/>
      <c r="D763" s="16"/>
      <c r="E763" s="16"/>
      <c r="F763" s="16"/>
      <c r="G763" s="16"/>
      <c r="H763" s="16"/>
      <c r="I763" s="16"/>
      <c r="J763" s="150" t="str">
        <f>IFERROR(IF(COUNTIF(E763:I763,E763)+COUNTIF(E763:I763,F763)+COUNTIF(E763:I763,G763)+COUNTIF(E763:I763,H763)+COUNTIF(E763:I763,I763)-COUNT(E763:I763)&lt;&gt;0,"學生班級重複",IF(COUNT(E763:I763)=1,VLOOKUP(E763,'附件一之1-開班數'!$A$6:$B$65,2,0),IF(COUNT(E763:I763)=2,VLOOKUP(E763,'附件一之1-開班數'!$A$6:$B$65,2,0)&amp;"、"&amp;VLOOKUP(F763,'附件一之1-開班數'!$A$6:$B$65,2,0),IF(COUNT(E763:I763)=3,VLOOKUP(E763,'附件一之1-開班數'!$A$6:$B$65,2,0)&amp;"、"&amp;VLOOKUP(F763,'附件一之1-開班數'!$A$6:$B$65,2,0)&amp;"、"&amp;VLOOKUP(G763,'附件一之1-開班數'!$A$6:$B$65,2,0),IF(COUNT(E763:I763)=4,VLOOKUP(E763,'附件一之1-開班數'!$A$6:$B$65,2,0)&amp;"、"&amp;VLOOKUP(F763,'附件一之1-開班數'!$A$6:$B$65,2,0)&amp;"、"&amp;VLOOKUP(G763,'附件一之1-開班數'!$A$6:$B$65,2,0)&amp;"、"&amp;VLOOKUP(H763,'附件一之1-開班數'!$A$6:$B$65,2,0),IF(COUNT(E763:I763)=5,VLOOKUP(E763,'附件一之1-開班數'!$A$6:$B$65,2,0)&amp;"、"&amp;VLOOKUP(F763,'附件一之1-開班數'!$A$6:$B$65,2,0)&amp;"、"&amp;VLOOKUP(G763,'附件一之1-開班數'!$A$6:$B$65,2,0)&amp;"、"&amp;VLOOKUP(H763,'附件一之1-開班數'!$A$6:$B$65,2,0)&amp;"、"&amp;VLOOKUP(I763,'附件一之1-開班數'!$A$6:$B$65,2,0),IF(D763="","","學生無班級"))))))),"有班級不存在,或跳格輸入")</f>
        <v/>
      </c>
      <c r="K763" s="16"/>
      <c r="L763" s="16"/>
      <c r="M763" s="16"/>
      <c r="N763" s="16"/>
      <c r="O763" s="16"/>
      <c r="P763" s="16"/>
      <c r="Q763" s="16"/>
      <c r="R763" s="16"/>
      <c r="S763" s="145">
        <f t="shared" si="69"/>
        <v>1</v>
      </c>
      <c r="T763" s="145">
        <f t="shared" si="70"/>
        <v>1</v>
      </c>
      <c r="U763" s="10">
        <f t="shared" si="68"/>
        <v>1</v>
      </c>
      <c r="V763" s="10">
        <f t="shared" si="71"/>
        <v>1</v>
      </c>
      <c r="W763" s="10">
        <f t="shared" si="72"/>
        <v>3</v>
      </c>
    </row>
    <row r="764" spans="1:23">
      <c r="A764" s="149" t="str">
        <f t="shared" si="67"/>
        <v/>
      </c>
      <c r="B764" s="16"/>
      <c r="C764" s="16"/>
      <c r="D764" s="16"/>
      <c r="E764" s="16"/>
      <c r="F764" s="16"/>
      <c r="G764" s="16"/>
      <c r="H764" s="16"/>
      <c r="I764" s="16"/>
      <c r="J764" s="150" t="str">
        <f>IFERROR(IF(COUNTIF(E764:I764,E764)+COUNTIF(E764:I764,F764)+COUNTIF(E764:I764,G764)+COUNTIF(E764:I764,H764)+COUNTIF(E764:I764,I764)-COUNT(E764:I764)&lt;&gt;0,"學生班級重複",IF(COUNT(E764:I764)=1,VLOOKUP(E764,'附件一之1-開班數'!$A$6:$B$65,2,0),IF(COUNT(E764:I764)=2,VLOOKUP(E764,'附件一之1-開班數'!$A$6:$B$65,2,0)&amp;"、"&amp;VLOOKUP(F764,'附件一之1-開班數'!$A$6:$B$65,2,0),IF(COUNT(E764:I764)=3,VLOOKUP(E764,'附件一之1-開班數'!$A$6:$B$65,2,0)&amp;"、"&amp;VLOOKUP(F764,'附件一之1-開班數'!$A$6:$B$65,2,0)&amp;"、"&amp;VLOOKUP(G764,'附件一之1-開班數'!$A$6:$B$65,2,0),IF(COUNT(E764:I764)=4,VLOOKUP(E764,'附件一之1-開班數'!$A$6:$B$65,2,0)&amp;"、"&amp;VLOOKUP(F764,'附件一之1-開班數'!$A$6:$B$65,2,0)&amp;"、"&amp;VLOOKUP(G764,'附件一之1-開班數'!$A$6:$B$65,2,0)&amp;"、"&amp;VLOOKUP(H764,'附件一之1-開班數'!$A$6:$B$65,2,0),IF(COUNT(E764:I764)=5,VLOOKUP(E764,'附件一之1-開班數'!$A$6:$B$65,2,0)&amp;"、"&amp;VLOOKUP(F764,'附件一之1-開班數'!$A$6:$B$65,2,0)&amp;"、"&amp;VLOOKUP(G764,'附件一之1-開班數'!$A$6:$B$65,2,0)&amp;"、"&amp;VLOOKUP(H764,'附件一之1-開班數'!$A$6:$B$65,2,0)&amp;"、"&amp;VLOOKUP(I764,'附件一之1-開班數'!$A$6:$B$65,2,0),IF(D764="","","學生無班級"))))))),"有班級不存在,或跳格輸入")</f>
        <v/>
      </c>
      <c r="K764" s="16"/>
      <c r="L764" s="16"/>
      <c r="M764" s="16"/>
      <c r="N764" s="16"/>
      <c r="O764" s="16"/>
      <c r="P764" s="16"/>
      <c r="Q764" s="16"/>
      <c r="R764" s="16"/>
      <c r="S764" s="145">
        <f t="shared" si="69"/>
        <v>1</v>
      </c>
      <c r="T764" s="145">
        <f t="shared" si="70"/>
        <v>1</v>
      </c>
      <c r="U764" s="10">
        <f t="shared" si="68"/>
        <v>1</v>
      </c>
      <c r="V764" s="10">
        <f t="shared" si="71"/>
        <v>1</v>
      </c>
      <c r="W764" s="10">
        <f t="shared" si="72"/>
        <v>3</v>
      </c>
    </row>
    <row r="765" spans="1:23">
      <c r="A765" s="149" t="str">
        <f t="shared" si="67"/>
        <v/>
      </c>
      <c r="B765" s="16"/>
      <c r="C765" s="16"/>
      <c r="D765" s="16"/>
      <c r="E765" s="16"/>
      <c r="F765" s="16"/>
      <c r="G765" s="16"/>
      <c r="H765" s="16"/>
      <c r="I765" s="16"/>
      <c r="J765" s="150" t="str">
        <f>IFERROR(IF(COUNTIF(E765:I765,E765)+COUNTIF(E765:I765,F765)+COUNTIF(E765:I765,G765)+COUNTIF(E765:I765,H765)+COUNTIF(E765:I765,I765)-COUNT(E765:I765)&lt;&gt;0,"學生班級重複",IF(COUNT(E765:I765)=1,VLOOKUP(E765,'附件一之1-開班數'!$A$6:$B$65,2,0),IF(COUNT(E765:I765)=2,VLOOKUP(E765,'附件一之1-開班數'!$A$6:$B$65,2,0)&amp;"、"&amp;VLOOKUP(F765,'附件一之1-開班數'!$A$6:$B$65,2,0),IF(COUNT(E765:I765)=3,VLOOKUP(E765,'附件一之1-開班數'!$A$6:$B$65,2,0)&amp;"、"&amp;VLOOKUP(F765,'附件一之1-開班數'!$A$6:$B$65,2,0)&amp;"、"&amp;VLOOKUP(G765,'附件一之1-開班數'!$A$6:$B$65,2,0),IF(COUNT(E765:I765)=4,VLOOKUP(E765,'附件一之1-開班數'!$A$6:$B$65,2,0)&amp;"、"&amp;VLOOKUP(F765,'附件一之1-開班數'!$A$6:$B$65,2,0)&amp;"、"&amp;VLOOKUP(G765,'附件一之1-開班數'!$A$6:$B$65,2,0)&amp;"、"&amp;VLOOKUP(H765,'附件一之1-開班數'!$A$6:$B$65,2,0),IF(COUNT(E765:I765)=5,VLOOKUP(E765,'附件一之1-開班數'!$A$6:$B$65,2,0)&amp;"、"&amp;VLOOKUP(F765,'附件一之1-開班數'!$A$6:$B$65,2,0)&amp;"、"&amp;VLOOKUP(G765,'附件一之1-開班數'!$A$6:$B$65,2,0)&amp;"、"&amp;VLOOKUP(H765,'附件一之1-開班數'!$A$6:$B$65,2,0)&amp;"、"&amp;VLOOKUP(I765,'附件一之1-開班數'!$A$6:$B$65,2,0),IF(D765="","","學生無班級"))))))),"有班級不存在,或跳格輸入")</f>
        <v/>
      </c>
      <c r="K765" s="16"/>
      <c r="L765" s="16"/>
      <c r="M765" s="16"/>
      <c r="N765" s="16"/>
      <c r="O765" s="16"/>
      <c r="P765" s="16"/>
      <c r="Q765" s="16"/>
      <c r="R765" s="16"/>
      <c r="S765" s="145">
        <f t="shared" si="69"/>
        <v>1</v>
      </c>
      <c r="T765" s="145">
        <f t="shared" si="70"/>
        <v>1</v>
      </c>
      <c r="U765" s="10">
        <f t="shared" si="68"/>
        <v>1</v>
      </c>
      <c r="V765" s="10">
        <f t="shared" si="71"/>
        <v>1</v>
      </c>
      <c r="W765" s="10">
        <f t="shared" si="72"/>
        <v>3</v>
      </c>
    </row>
    <row r="766" spans="1:23">
      <c r="A766" s="149" t="str">
        <f t="shared" si="67"/>
        <v/>
      </c>
      <c r="B766" s="16"/>
      <c r="C766" s="16"/>
      <c r="D766" s="16"/>
      <c r="E766" s="16"/>
      <c r="F766" s="16"/>
      <c r="G766" s="16"/>
      <c r="H766" s="16"/>
      <c r="I766" s="16"/>
      <c r="J766" s="150" t="str">
        <f>IFERROR(IF(COUNTIF(E766:I766,E766)+COUNTIF(E766:I766,F766)+COUNTIF(E766:I766,G766)+COUNTIF(E766:I766,H766)+COUNTIF(E766:I766,I766)-COUNT(E766:I766)&lt;&gt;0,"學生班級重複",IF(COUNT(E766:I766)=1,VLOOKUP(E766,'附件一之1-開班數'!$A$6:$B$65,2,0),IF(COUNT(E766:I766)=2,VLOOKUP(E766,'附件一之1-開班數'!$A$6:$B$65,2,0)&amp;"、"&amp;VLOOKUP(F766,'附件一之1-開班數'!$A$6:$B$65,2,0),IF(COUNT(E766:I766)=3,VLOOKUP(E766,'附件一之1-開班數'!$A$6:$B$65,2,0)&amp;"、"&amp;VLOOKUP(F766,'附件一之1-開班數'!$A$6:$B$65,2,0)&amp;"、"&amp;VLOOKUP(G766,'附件一之1-開班數'!$A$6:$B$65,2,0),IF(COUNT(E766:I766)=4,VLOOKUP(E766,'附件一之1-開班數'!$A$6:$B$65,2,0)&amp;"、"&amp;VLOOKUP(F766,'附件一之1-開班數'!$A$6:$B$65,2,0)&amp;"、"&amp;VLOOKUP(G766,'附件一之1-開班數'!$A$6:$B$65,2,0)&amp;"、"&amp;VLOOKUP(H766,'附件一之1-開班數'!$A$6:$B$65,2,0),IF(COUNT(E766:I766)=5,VLOOKUP(E766,'附件一之1-開班數'!$A$6:$B$65,2,0)&amp;"、"&amp;VLOOKUP(F766,'附件一之1-開班數'!$A$6:$B$65,2,0)&amp;"、"&amp;VLOOKUP(G766,'附件一之1-開班數'!$A$6:$B$65,2,0)&amp;"、"&amp;VLOOKUP(H766,'附件一之1-開班數'!$A$6:$B$65,2,0)&amp;"、"&amp;VLOOKUP(I766,'附件一之1-開班數'!$A$6:$B$65,2,0),IF(D766="","","學生無班級"))))))),"有班級不存在,或跳格輸入")</f>
        <v/>
      </c>
      <c r="K766" s="16"/>
      <c r="L766" s="16"/>
      <c r="M766" s="16"/>
      <c r="N766" s="16"/>
      <c r="O766" s="16"/>
      <c r="P766" s="16"/>
      <c r="Q766" s="16"/>
      <c r="R766" s="16"/>
      <c r="S766" s="145">
        <f t="shared" si="69"/>
        <v>1</v>
      </c>
      <c r="T766" s="145">
        <f t="shared" si="70"/>
        <v>1</v>
      </c>
      <c r="U766" s="10">
        <f t="shared" si="68"/>
        <v>1</v>
      </c>
      <c r="V766" s="10">
        <f t="shared" si="71"/>
        <v>1</v>
      </c>
      <c r="W766" s="10">
        <f t="shared" si="72"/>
        <v>3</v>
      </c>
    </row>
    <row r="767" spans="1:23">
      <c r="A767" s="149" t="str">
        <f t="shared" si="67"/>
        <v/>
      </c>
      <c r="B767" s="16"/>
      <c r="C767" s="16"/>
      <c r="D767" s="16"/>
      <c r="E767" s="16"/>
      <c r="F767" s="16"/>
      <c r="G767" s="16"/>
      <c r="H767" s="16"/>
      <c r="I767" s="16"/>
      <c r="J767" s="150" t="str">
        <f>IFERROR(IF(COUNTIF(E767:I767,E767)+COUNTIF(E767:I767,F767)+COUNTIF(E767:I767,G767)+COUNTIF(E767:I767,H767)+COUNTIF(E767:I767,I767)-COUNT(E767:I767)&lt;&gt;0,"學生班級重複",IF(COUNT(E767:I767)=1,VLOOKUP(E767,'附件一之1-開班數'!$A$6:$B$65,2,0),IF(COUNT(E767:I767)=2,VLOOKUP(E767,'附件一之1-開班數'!$A$6:$B$65,2,0)&amp;"、"&amp;VLOOKUP(F767,'附件一之1-開班數'!$A$6:$B$65,2,0),IF(COUNT(E767:I767)=3,VLOOKUP(E767,'附件一之1-開班數'!$A$6:$B$65,2,0)&amp;"、"&amp;VLOOKUP(F767,'附件一之1-開班數'!$A$6:$B$65,2,0)&amp;"、"&amp;VLOOKUP(G767,'附件一之1-開班數'!$A$6:$B$65,2,0),IF(COUNT(E767:I767)=4,VLOOKUP(E767,'附件一之1-開班數'!$A$6:$B$65,2,0)&amp;"、"&amp;VLOOKUP(F767,'附件一之1-開班數'!$A$6:$B$65,2,0)&amp;"、"&amp;VLOOKUP(G767,'附件一之1-開班數'!$A$6:$B$65,2,0)&amp;"、"&amp;VLOOKUP(H767,'附件一之1-開班數'!$A$6:$B$65,2,0),IF(COUNT(E767:I767)=5,VLOOKUP(E767,'附件一之1-開班數'!$A$6:$B$65,2,0)&amp;"、"&amp;VLOOKUP(F767,'附件一之1-開班數'!$A$6:$B$65,2,0)&amp;"、"&amp;VLOOKUP(G767,'附件一之1-開班數'!$A$6:$B$65,2,0)&amp;"、"&amp;VLOOKUP(H767,'附件一之1-開班數'!$A$6:$B$65,2,0)&amp;"、"&amp;VLOOKUP(I767,'附件一之1-開班數'!$A$6:$B$65,2,0),IF(D767="","","學生無班級"))))))),"有班級不存在,或跳格輸入")</f>
        <v/>
      </c>
      <c r="K767" s="16"/>
      <c r="L767" s="16"/>
      <c r="M767" s="16"/>
      <c r="N767" s="16"/>
      <c r="O767" s="16"/>
      <c r="P767" s="16"/>
      <c r="Q767" s="16"/>
      <c r="R767" s="16"/>
      <c r="S767" s="145">
        <f t="shared" si="69"/>
        <v>1</v>
      </c>
      <c r="T767" s="145">
        <f t="shared" si="70"/>
        <v>1</v>
      </c>
      <c r="U767" s="10">
        <f t="shared" si="68"/>
        <v>1</v>
      </c>
      <c r="V767" s="10">
        <f t="shared" si="71"/>
        <v>1</v>
      </c>
      <c r="W767" s="10">
        <f t="shared" si="72"/>
        <v>3</v>
      </c>
    </row>
    <row r="768" spans="1:23">
      <c r="A768" s="149" t="str">
        <f t="shared" si="67"/>
        <v/>
      </c>
      <c r="B768" s="16"/>
      <c r="C768" s="16"/>
      <c r="D768" s="16"/>
      <c r="E768" s="16"/>
      <c r="F768" s="16"/>
      <c r="G768" s="16"/>
      <c r="H768" s="16"/>
      <c r="I768" s="16"/>
      <c r="J768" s="150" t="str">
        <f>IFERROR(IF(COUNTIF(E768:I768,E768)+COUNTIF(E768:I768,F768)+COUNTIF(E768:I768,G768)+COUNTIF(E768:I768,H768)+COUNTIF(E768:I768,I768)-COUNT(E768:I768)&lt;&gt;0,"學生班級重複",IF(COUNT(E768:I768)=1,VLOOKUP(E768,'附件一之1-開班數'!$A$6:$B$65,2,0),IF(COUNT(E768:I768)=2,VLOOKUP(E768,'附件一之1-開班數'!$A$6:$B$65,2,0)&amp;"、"&amp;VLOOKUP(F768,'附件一之1-開班數'!$A$6:$B$65,2,0),IF(COUNT(E768:I768)=3,VLOOKUP(E768,'附件一之1-開班數'!$A$6:$B$65,2,0)&amp;"、"&amp;VLOOKUP(F768,'附件一之1-開班數'!$A$6:$B$65,2,0)&amp;"、"&amp;VLOOKUP(G768,'附件一之1-開班數'!$A$6:$B$65,2,0),IF(COUNT(E768:I768)=4,VLOOKUP(E768,'附件一之1-開班數'!$A$6:$B$65,2,0)&amp;"、"&amp;VLOOKUP(F768,'附件一之1-開班數'!$A$6:$B$65,2,0)&amp;"、"&amp;VLOOKUP(G768,'附件一之1-開班數'!$A$6:$B$65,2,0)&amp;"、"&amp;VLOOKUP(H768,'附件一之1-開班數'!$A$6:$B$65,2,0),IF(COUNT(E768:I768)=5,VLOOKUP(E768,'附件一之1-開班數'!$A$6:$B$65,2,0)&amp;"、"&amp;VLOOKUP(F768,'附件一之1-開班數'!$A$6:$B$65,2,0)&amp;"、"&amp;VLOOKUP(G768,'附件一之1-開班數'!$A$6:$B$65,2,0)&amp;"、"&amp;VLOOKUP(H768,'附件一之1-開班數'!$A$6:$B$65,2,0)&amp;"、"&amp;VLOOKUP(I768,'附件一之1-開班數'!$A$6:$B$65,2,0),IF(D768="","","學生無班級"))))))),"有班級不存在,或跳格輸入")</f>
        <v/>
      </c>
      <c r="K768" s="16"/>
      <c r="L768" s="16"/>
      <c r="M768" s="16"/>
      <c r="N768" s="16"/>
      <c r="O768" s="16"/>
      <c r="P768" s="16"/>
      <c r="Q768" s="16"/>
      <c r="R768" s="16"/>
      <c r="S768" s="145">
        <f t="shared" si="69"/>
        <v>1</v>
      </c>
      <c r="T768" s="145">
        <f t="shared" si="70"/>
        <v>1</v>
      </c>
      <c r="U768" s="10">
        <f t="shared" si="68"/>
        <v>1</v>
      </c>
      <c r="V768" s="10">
        <f t="shared" si="71"/>
        <v>1</v>
      </c>
      <c r="W768" s="10">
        <f t="shared" si="72"/>
        <v>3</v>
      </c>
    </row>
    <row r="769" spans="1:23">
      <c r="A769" s="149" t="str">
        <f t="shared" si="67"/>
        <v/>
      </c>
      <c r="B769" s="16"/>
      <c r="C769" s="16"/>
      <c r="D769" s="16"/>
      <c r="E769" s="16"/>
      <c r="F769" s="16"/>
      <c r="G769" s="16"/>
      <c r="H769" s="16"/>
      <c r="I769" s="16"/>
      <c r="J769" s="150" t="str">
        <f>IFERROR(IF(COUNTIF(E769:I769,E769)+COUNTIF(E769:I769,F769)+COUNTIF(E769:I769,G769)+COUNTIF(E769:I769,H769)+COUNTIF(E769:I769,I769)-COUNT(E769:I769)&lt;&gt;0,"學生班級重複",IF(COUNT(E769:I769)=1,VLOOKUP(E769,'附件一之1-開班數'!$A$6:$B$65,2,0),IF(COUNT(E769:I769)=2,VLOOKUP(E769,'附件一之1-開班數'!$A$6:$B$65,2,0)&amp;"、"&amp;VLOOKUP(F769,'附件一之1-開班數'!$A$6:$B$65,2,0),IF(COUNT(E769:I769)=3,VLOOKUP(E769,'附件一之1-開班數'!$A$6:$B$65,2,0)&amp;"、"&amp;VLOOKUP(F769,'附件一之1-開班數'!$A$6:$B$65,2,0)&amp;"、"&amp;VLOOKUP(G769,'附件一之1-開班數'!$A$6:$B$65,2,0),IF(COUNT(E769:I769)=4,VLOOKUP(E769,'附件一之1-開班數'!$A$6:$B$65,2,0)&amp;"、"&amp;VLOOKUP(F769,'附件一之1-開班數'!$A$6:$B$65,2,0)&amp;"、"&amp;VLOOKUP(G769,'附件一之1-開班數'!$A$6:$B$65,2,0)&amp;"、"&amp;VLOOKUP(H769,'附件一之1-開班數'!$A$6:$B$65,2,0),IF(COUNT(E769:I769)=5,VLOOKUP(E769,'附件一之1-開班數'!$A$6:$B$65,2,0)&amp;"、"&amp;VLOOKUP(F769,'附件一之1-開班數'!$A$6:$B$65,2,0)&amp;"、"&amp;VLOOKUP(G769,'附件一之1-開班數'!$A$6:$B$65,2,0)&amp;"、"&amp;VLOOKUP(H769,'附件一之1-開班數'!$A$6:$B$65,2,0)&amp;"、"&amp;VLOOKUP(I769,'附件一之1-開班數'!$A$6:$B$65,2,0),IF(D769="","","學生無班級"))))))),"有班級不存在,或跳格輸入")</f>
        <v/>
      </c>
      <c r="K769" s="16"/>
      <c r="L769" s="16"/>
      <c r="M769" s="16"/>
      <c r="N769" s="16"/>
      <c r="O769" s="16"/>
      <c r="P769" s="16"/>
      <c r="Q769" s="16"/>
      <c r="R769" s="16"/>
      <c r="S769" s="145">
        <f t="shared" si="69"/>
        <v>1</v>
      </c>
      <c r="T769" s="145">
        <f t="shared" si="70"/>
        <v>1</v>
      </c>
      <c r="U769" s="10">
        <f t="shared" si="68"/>
        <v>1</v>
      </c>
      <c r="V769" s="10">
        <f t="shared" si="71"/>
        <v>1</v>
      </c>
      <c r="W769" s="10">
        <f t="shared" si="72"/>
        <v>3</v>
      </c>
    </row>
    <row r="770" spans="1:23">
      <c r="A770" s="149" t="str">
        <f t="shared" si="67"/>
        <v/>
      </c>
      <c r="B770" s="16"/>
      <c r="C770" s="16"/>
      <c r="D770" s="16"/>
      <c r="E770" s="16"/>
      <c r="F770" s="16"/>
      <c r="G770" s="16"/>
      <c r="H770" s="16"/>
      <c r="I770" s="16"/>
      <c r="J770" s="150" t="str">
        <f>IFERROR(IF(COUNTIF(E770:I770,E770)+COUNTIF(E770:I770,F770)+COUNTIF(E770:I770,G770)+COUNTIF(E770:I770,H770)+COUNTIF(E770:I770,I770)-COUNT(E770:I770)&lt;&gt;0,"學生班級重複",IF(COUNT(E770:I770)=1,VLOOKUP(E770,'附件一之1-開班數'!$A$6:$B$65,2,0),IF(COUNT(E770:I770)=2,VLOOKUP(E770,'附件一之1-開班數'!$A$6:$B$65,2,0)&amp;"、"&amp;VLOOKUP(F770,'附件一之1-開班數'!$A$6:$B$65,2,0),IF(COUNT(E770:I770)=3,VLOOKUP(E770,'附件一之1-開班數'!$A$6:$B$65,2,0)&amp;"、"&amp;VLOOKUP(F770,'附件一之1-開班數'!$A$6:$B$65,2,0)&amp;"、"&amp;VLOOKUP(G770,'附件一之1-開班數'!$A$6:$B$65,2,0),IF(COUNT(E770:I770)=4,VLOOKUP(E770,'附件一之1-開班數'!$A$6:$B$65,2,0)&amp;"、"&amp;VLOOKUP(F770,'附件一之1-開班數'!$A$6:$B$65,2,0)&amp;"、"&amp;VLOOKUP(G770,'附件一之1-開班數'!$A$6:$B$65,2,0)&amp;"、"&amp;VLOOKUP(H770,'附件一之1-開班數'!$A$6:$B$65,2,0),IF(COUNT(E770:I770)=5,VLOOKUP(E770,'附件一之1-開班數'!$A$6:$B$65,2,0)&amp;"、"&amp;VLOOKUP(F770,'附件一之1-開班數'!$A$6:$B$65,2,0)&amp;"、"&amp;VLOOKUP(G770,'附件一之1-開班數'!$A$6:$B$65,2,0)&amp;"、"&amp;VLOOKUP(H770,'附件一之1-開班數'!$A$6:$B$65,2,0)&amp;"、"&amp;VLOOKUP(I770,'附件一之1-開班數'!$A$6:$B$65,2,0),IF(D770="","","學生無班級"))))))),"有班級不存在,或跳格輸入")</f>
        <v/>
      </c>
      <c r="K770" s="16"/>
      <c r="L770" s="16"/>
      <c r="M770" s="16"/>
      <c r="N770" s="16"/>
      <c r="O770" s="16"/>
      <c r="P770" s="16"/>
      <c r="Q770" s="16"/>
      <c r="R770" s="16"/>
      <c r="S770" s="145">
        <f t="shared" si="69"/>
        <v>1</v>
      </c>
      <c r="T770" s="145">
        <f t="shared" si="70"/>
        <v>1</v>
      </c>
      <c r="U770" s="10">
        <f t="shared" si="68"/>
        <v>1</v>
      </c>
      <c r="V770" s="10">
        <f t="shared" si="71"/>
        <v>1</v>
      </c>
      <c r="W770" s="10">
        <f t="shared" si="72"/>
        <v>3</v>
      </c>
    </row>
    <row r="771" spans="1:23">
      <c r="A771" s="149" t="str">
        <f t="shared" si="67"/>
        <v/>
      </c>
      <c r="B771" s="16"/>
      <c r="C771" s="16"/>
      <c r="D771" s="16"/>
      <c r="E771" s="16"/>
      <c r="F771" s="16"/>
      <c r="G771" s="16"/>
      <c r="H771" s="16"/>
      <c r="I771" s="16"/>
      <c r="J771" s="150" t="str">
        <f>IFERROR(IF(COUNTIF(E771:I771,E771)+COUNTIF(E771:I771,F771)+COUNTIF(E771:I771,G771)+COUNTIF(E771:I771,H771)+COUNTIF(E771:I771,I771)-COUNT(E771:I771)&lt;&gt;0,"學生班級重複",IF(COUNT(E771:I771)=1,VLOOKUP(E771,'附件一之1-開班數'!$A$6:$B$65,2,0),IF(COUNT(E771:I771)=2,VLOOKUP(E771,'附件一之1-開班數'!$A$6:$B$65,2,0)&amp;"、"&amp;VLOOKUP(F771,'附件一之1-開班數'!$A$6:$B$65,2,0),IF(COUNT(E771:I771)=3,VLOOKUP(E771,'附件一之1-開班數'!$A$6:$B$65,2,0)&amp;"、"&amp;VLOOKUP(F771,'附件一之1-開班數'!$A$6:$B$65,2,0)&amp;"、"&amp;VLOOKUP(G771,'附件一之1-開班數'!$A$6:$B$65,2,0),IF(COUNT(E771:I771)=4,VLOOKUP(E771,'附件一之1-開班數'!$A$6:$B$65,2,0)&amp;"、"&amp;VLOOKUP(F771,'附件一之1-開班數'!$A$6:$B$65,2,0)&amp;"、"&amp;VLOOKUP(G771,'附件一之1-開班數'!$A$6:$B$65,2,0)&amp;"、"&amp;VLOOKUP(H771,'附件一之1-開班數'!$A$6:$B$65,2,0),IF(COUNT(E771:I771)=5,VLOOKUP(E771,'附件一之1-開班數'!$A$6:$B$65,2,0)&amp;"、"&amp;VLOOKUP(F771,'附件一之1-開班數'!$A$6:$B$65,2,0)&amp;"、"&amp;VLOOKUP(G771,'附件一之1-開班數'!$A$6:$B$65,2,0)&amp;"、"&amp;VLOOKUP(H771,'附件一之1-開班數'!$A$6:$B$65,2,0)&amp;"、"&amp;VLOOKUP(I771,'附件一之1-開班數'!$A$6:$B$65,2,0),IF(D771="","","學生無班級"))))))),"有班級不存在,或跳格輸入")</f>
        <v/>
      </c>
      <c r="K771" s="16"/>
      <c r="L771" s="16"/>
      <c r="M771" s="16"/>
      <c r="N771" s="16"/>
      <c r="O771" s="16"/>
      <c r="P771" s="16"/>
      <c r="Q771" s="16"/>
      <c r="R771" s="16"/>
      <c r="S771" s="145">
        <f t="shared" si="69"/>
        <v>1</v>
      </c>
      <c r="T771" s="145">
        <f t="shared" si="70"/>
        <v>1</v>
      </c>
      <c r="U771" s="10">
        <f t="shared" si="68"/>
        <v>1</v>
      </c>
      <c r="V771" s="10">
        <f t="shared" si="71"/>
        <v>1</v>
      </c>
      <c r="W771" s="10">
        <f t="shared" si="72"/>
        <v>3</v>
      </c>
    </row>
    <row r="772" spans="1:23">
      <c r="A772" s="149" t="str">
        <f t="shared" si="67"/>
        <v/>
      </c>
      <c r="B772" s="16"/>
      <c r="C772" s="16"/>
      <c r="D772" s="16"/>
      <c r="E772" s="16"/>
      <c r="F772" s="16"/>
      <c r="G772" s="16"/>
      <c r="H772" s="16"/>
      <c r="I772" s="16"/>
      <c r="J772" s="150" t="str">
        <f>IFERROR(IF(COUNTIF(E772:I772,E772)+COUNTIF(E772:I772,F772)+COUNTIF(E772:I772,G772)+COUNTIF(E772:I772,H772)+COUNTIF(E772:I772,I772)-COUNT(E772:I772)&lt;&gt;0,"學生班級重複",IF(COUNT(E772:I772)=1,VLOOKUP(E772,'附件一之1-開班數'!$A$6:$B$65,2,0),IF(COUNT(E772:I772)=2,VLOOKUP(E772,'附件一之1-開班數'!$A$6:$B$65,2,0)&amp;"、"&amp;VLOOKUP(F772,'附件一之1-開班數'!$A$6:$B$65,2,0),IF(COUNT(E772:I772)=3,VLOOKUP(E772,'附件一之1-開班數'!$A$6:$B$65,2,0)&amp;"、"&amp;VLOOKUP(F772,'附件一之1-開班數'!$A$6:$B$65,2,0)&amp;"、"&amp;VLOOKUP(G772,'附件一之1-開班數'!$A$6:$B$65,2,0),IF(COUNT(E772:I772)=4,VLOOKUP(E772,'附件一之1-開班數'!$A$6:$B$65,2,0)&amp;"、"&amp;VLOOKUP(F772,'附件一之1-開班數'!$A$6:$B$65,2,0)&amp;"、"&amp;VLOOKUP(G772,'附件一之1-開班數'!$A$6:$B$65,2,0)&amp;"、"&amp;VLOOKUP(H772,'附件一之1-開班數'!$A$6:$B$65,2,0),IF(COUNT(E772:I772)=5,VLOOKUP(E772,'附件一之1-開班數'!$A$6:$B$65,2,0)&amp;"、"&amp;VLOOKUP(F772,'附件一之1-開班數'!$A$6:$B$65,2,0)&amp;"、"&amp;VLOOKUP(G772,'附件一之1-開班數'!$A$6:$B$65,2,0)&amp;"、"&amp;VLOOKUP(H772,'附件一之1-開班數'!$A$6:$B$65,2,0)&amp;"、"&amp;VLOOKUP(I772,'附件一之1-開班數'!$A$6:$B$65,2,0),IF(D772="","","學生無班級"))))))),"有班級不存在,或跳格輸入")</f>
        <v/>
      </c>
      <c r="K772" s="16"/>
      <c r="L772" s="16"/>
      <c r="M772" s="16"/>
      <c r="N772" s="16"/>
      <c r="O772" s="16"/>
      <c r="P772" s="16"/>
      <c r="Q772" s="16"/>
      <c r="R772" s="16"/>
      <c r="S772" s="145">
        <f t="shared" si="69"/>
        <v>1</v>
      </c>
      <c r="T772" s="145">
        <f t="shared" si="70"/>
        <v>1</v>
      </c>
      <c r="U772" s="10">
        <f t="shared" si="68"/>
        <v>1</v>
      </c>
      <c r="V772" s="10">
        <f t="shared" si="71"/>
        <v>1</v>
      </c>
      <c r="W772" s="10">
        <f t="shared" si="72"/>
        <v>3</v>
      </c>
    </row>
    <row r="773" spans="1:23">
      <c r="A773" s="149" t="str">
        <f t="shared" si="67"/>
        <v/>
      </c>
      <c r="B773" s="16"/>
      <c r="C773" s="16"/>
      <c r="D773" s="16"/>
      <c r="E773" s="16"/>
      <c r="F773" s="16"/>
      <c r="G773" s="16"/>
      <c r="H773" s="16"/>
      <c r="I773" s="16"/>
      <c r="J773" s="150" t="str">
        <f>IFERROR(IF(COUNTIF(E773:I773,E773)+COUNTIF(E773:I773,F773)+COUNTIF(E773:I773,G773)+COUNTIF(E773:I773,H773)+COUNTIF(E773:I773,I773)-COUNT(E773:I773)&lt;&gt;0,"學生班級重複",IF(COUNT(E773:I773)=1,VLOOKUP(E773,'附件一之1-開班數'!$A$6:$B$65,2,0),IF(COUNT(E773:I773)=2,VLOOKUP(E773,'附件一之1-開班數'!$A$6:$B$65,2,0)&amp;"、"&amp;VLOOKUP(F773,'附件一之1-開班數'!$A$6:$B$65,2,0),IF(COUNT(E773:I773)=3,VLOOKUP(E773,'附件一之1-開班數'!$A$6:$B$65,2,0)&amp;"、"&amp;VLOOKUP(F773,'附件一之1-開班數'!$A$6:$B$65,2,0)&amp;"、"&amp;VLOOKUP(G773,'附件一之1-開班數'!$A$6:$B$65,2,0),IF(COUNT(E773:I773)=4,VLOOKUP(E773,'附件一之1-開班數'!$A$6:$B$65,2,0)&amp;"、"&amp;VLOOKUP(F773,'附件一之1-開班數'!$A$6:$B$65,2,0)&amp;"、"&amp;VLOOKUP(G773,'附件一之1-開班數'!$A$6:$B$65,2,0)&amp;"、"&amp;VLOOKUP(H773,'附件一之1-開班數'!$A$6:$B$65,2,0),IF(COUNT(E773:I773)=5,VLOOKUP(E773,'附件一之1-開班數'!$A$6:$B$65,2,0)&amp;"、"&amp;VLOOKUP(F773,'附件一之1-開班數'!$A$6:$B$65,2,0)&amp;"、"&amp;VLOOKUP(G773,'附件一之1-開班數'!$A$6:$B$65,2,0)&amp;"、"&amp;VLOOKUP(H773,'附件一之1-開班數'!$A$6:$B$65,2,0)&amp;"、"&amp;VLOOKUP(I773,'附件一之1-開班數'!$A$6:$B$65,2,0),IF(D773="","","學生無班級"))))))),"有班級不存在,或跳格輸入")</f>
        <v/>
      </c>
      <c r="K773" s="16"/>
      <c r="L773" s="16"/>
      <c r="M773" s="16"/>
      <c r="N773" s="16"/>
      <c r="O773" s="16"/>
      <c r="P773" s="16"/>
      <c r="Q773" s="16"/>
      <c r="R773" s="16"/>
      <c r="S773" s="145">
        <f t="shared" si="69"/>
        <v>1</v>
      </c>
      <c r="T773" s="145">
        <f t="shared" si="70"/>
        <v>1</v>
      </c>
      <c r="U773" s="10">
        <f t="shared" si="68"/>
        <v>1</v>
      </c>
      <c r="V773" s="10">
        <f t="shared" si="71"/>
        <v>1</v>
      </c>
      <c r="W773" s="10">
        <f t="shared" si="72"/>
        <v>3</v>
      </c>
    </row>
    <row r="774" spans="1:23">
      <c r="A774" s="149" t="str">
        <f t="shared" ref="A774:A837" si="73">IF(D774&lt;&gt;"",ROW()-5,"")</f>
        <v/>
      </c>
      <c r="B774" s="16"/>
      <c r="C774" s="16"/>
      <c r="D774" s="16"/>
      <c r="E774" s="16"/>
      <c r="F774" s="16"/>
      <c r="G774" s="16"/>
      <c r="H774" s="16"/>
      <c r="I774" s="16"/>
      <c r="J774" s="150" t="str">
        <f>IFERROR(IF(COUNTIF(E774:I774,E774)+COUNTIF(E774:I774,F774)+COUNTIF(E774:I774,G774)+COUNTIF(E774:I774,H774)+COUNTIF(E774:I774,I774)-COUNT(E774:I774)&lt;&gt;0,"學生班級重複",IF(COUNT(E774:I774)=1,VLOOKUP(E774,'附件一之1-開班數'!$A$6:$B$65,2,0),IF(COUNT(E774:I774)=2,VLOOKUP(E774,'附件一之1-開班數'!$A$6:$B$65,2,0)&amp;"、"&amp;VLOOKUP(F774,'附件一之1-開班數'!$A$6:$B$65,2,0),IF(COUNT(E774:I774)=3,VLOOKUP(E774,'附件一之1-開班數'!$A$6:$B$65,2,0)&amp;"、"&amp;VLOOKUP(F774,'附件一之1-開班數'!$A$6:$B$65,2,0)&amp;"、"&amp;VLOOKUP(G774,'附件一之1-開班數'!$A$6:$B$65,2,0),IF(COUNT(E774:I774)=4,VLOOKUP(E774,'附件一之1-開班數'!$A$6:$B$65,2,0)&amp;"、"&amp;VLOOKUP(F774,'附件一之1-開班數'!$A$6:$B$65,2,0)&amp;"、"&amp;VLOOKUP(G774,'附件一之1-開班數'!$A$6:$B$65,2,0)&amp;"、"&amp;VLOOKUP(H774,'附件一之1-開班數'!$A$6:$B$65,2,0),IF(COUNT(E774:I774)=5,VLOOKUP(E774,'附件一之1-開班數'!$A$6:$B$65,2,0)&amp;"、"&amp;VLOOKUP(F774,'附件一之1-開班數'!$A$6:$B$65,2,0)&amp;"、"&amp;VLOOKUP(G774,'附件一之1-開班數'!$A$6:$B$65,2,0)&amp;"、"&amp;VLOOKUP(H774,'附件一之1-開班數'!$A$6:$B$65,2,0)&amp;"、"&amp;VLOOKUP(I774,'附件一之1-開班數'!$A$6:$B$65,2,0),IF(D774="","","學生無班級"))))))),"有班級不存在,或跳格輸入")</f>
        <v/>
      </c>
      <c r="K774" s="16"/>
      <c r="L774" s="16"/>
      <c r="M774" s="16"/>
      <c r="N774" s="16"/>
      <c r="O774" s="16"/>
      <c r="P774" s="16"/>
      <c r="Q774" s="16"/>
      <c r="R774" s="16"/>
      <c r="S774" s="145">
        <f t="shared" si="69"/>
        <v>1</v>
      </c>
      <c r="T774" s="145">
        <f t="shared" si="70"/>
        <v>1</v>
      </c>
      <c r="U774" s="10">
        <f t="shared" ref="U774:U837" si="74">IF(COUNTA(B774:D774)=0,1,IF(AND(D774="",COUNTA(B774:C774)&lt;&gt;0),2,IF(COUNTA(B774:C774)&gt;1,3,4)))</f>
        <v>1</v>
      </c>
      <c r="V774" s="10">
        <f t="shared" si="71"/>
        <v>1</v>
      </c>
      <c r="W774" s="10">
        <f t="shared" si="72"/>
        <v>3</v>
      </c>
    </row>
    <row r="775" spans="1:23">
      <c r="A775" s="149" t="str">
        <f t="shared" si="73"/>
        <v/>
      </c>
      <c r="B775" s="16"/>
      <c r="C775" s="16"/>
      <c r="D775" s="16"/>
      <c r="E775" s="16"/>
      <c r="F775" s="16"/>
      <c r="G775" s="16"/>
      <c r="H775" s="16"/>
      <c r="I775" s="16"/>
      <c r="J775" s="150" t="str">
        <f>IFERROR(IF(COUNTIF(E775:I775,E775)+COUNTIF(E775:I775,F775)+COUNTIF(E775:I775,G775)+COUNTIF(E775:I775,H775)+COUNTIF(E775:I775,I775)-COUNT(E775:I775)&lt;&gt;0,"學生班級重複",IF(COUNT(E775:I775)=1,VLOOKUP(E775,'附件一之1-開班數'!$A$6:$B$65,2,0),IF(COUNT(E775:I775)=2,VLOOKUP(E775,'附件一之1-開班數'!$A$6:$B$65,2,0)&amp;"、"&amp;VLOOKUP(F775,'附件一之1-開班數'!$A$6:$B$65,2,0),IF(COUNT(E775:I775)=3,VLOOKUP(E775,'附件一之1-開班數'!$A$6:$B$65,2,0)&amp;"、"&amp;VLOOKUP(F775,'附件一之1-開班數'!$A$6:$B$65,2,0)&amp;"、"&amp;VLOOKUP(G775,'附件一之1-開班數'!$A$6:$B$65,2,0),IF(COUNT(E775:I775)=4,VLOOKUP(E775,'附件一之1-開班數'!$A$6:$B$65,2,0)&amp;"、"&amp;VLOOKUP(F775,'附件一之1-開班數'!$A$6:$B$65,2,0)&amp;"、"&amp;VLOOKUP(G775,'附件一之1-開班數'!$A$6:$B$65,2,0)&amp;"、"&amp;VLOOKUP(H775,'附件一之1-開班數'!$A$6:$B$65,2,0),IF(COUNT(E775:I775)=5,VLOOKUP(E775,'附件一之1-開班數'!$A$6:$B$65,2,0)&amp;"、"&amp;VLOOKUP(F775,'附件一之1-開班數'!$A$6:$B$65,2,0)&amp;"、"&amp;VLOOKUP(G775,'附件一之1-開班數'!$A$6:$B$65,2,0)&amp;"、"&amp;VLOOKUP(H775,'附件一之1-開班數'!$A$6:$B$65,2,0)&amp;"、"&amp;VLOOKUP(I775,'附件一之1-開班數'!$A$6:$B$65,2,0),IF(D775="","","學生無班級"))))))),"有班級不存在,或跳格輸入")</f>
        <v/>
      </c>
      <c r="K775" s="16"/>
      <c r="L775" s="16"/>
      <c r="M775" s="16"/>
      <c r="N775" s="16"/>
      <c r="O775" s="16"/>
      <c r="P775" s="16"/>
      <c r="Q775" s="16"/>
      <c r="R775" s="16"/>
      <c r="S775" s="145">
        <f t="shared" ref="S775:S838" si="75">IF(COUNTA(D775,K775:L775)=0,1,IF(AND(D775="",SUM(K775:L775)&lt;&gt;0),2,IF(SUM(K775:L775)&lt;&gt;1,3,4)))</f>
        <v>1</v>
      </c>
      <c r="T775" s="145">
        <f t="shared" ref="T775:T838" si="76">IF(COUNTA(D775,M775:Q775)=0,1,IF(AND(D775="",SUM(M775:Q775)&lt;&gt;0),2,IF(SUM(M775:Q775)&lt;&gt;1,3,4)))</f>
        <v>1</v>
      </c>
      <c r="U775" s="10">
        <f t="shared" si="74"/>
        <v>1</v>
      </c>
      <c r="V775" s="10">
        <f t="shared" ref="V775:V838" si="77">IF(COUNTA(D775:I775)=0,1,IF(AND(D775="",COUNTA(E775:I775)&lt;&gt;0),2,3))</f>
        <v>1</v>
      </c>
      <c r="W775" s="10">
        <f t="shared" ref="W775:W838" si="78">IF(AND(D775="",COUNTA(R775)&lt;&gt;0),2,3)</f>
        <v>3</v>
      </c>
    </row>
    <row r="776" spans="1:23">
      <c r="A776" s="149" t="str">
        <f t="shared" si="73"/>
        <v/>
      </c>
      <c r="B776" s="16"/>
      <c r="C776" s="16"/>
      <c r="D776" s="16"/>
      <c r="E776" s="16"/>
      <c r="F776" s="16"/>
      <c r="G776" s="16"/>
      <c r="H776" s="16"/>
      <c r="I776" s="16"/>
      <c r="J776" s="150" t="str">
        <f>IFERROR(IF(COUNTIF(E776:I776,E776)+COUNTIF(E776:I776,F776)+COUNTIF(E776:I776,G776)+COUNTIF(E776:I776,H776)+COUNTIF(E776:I776,I776)-COUNT(E776:I776)&lt;&gt;0,"學生班級重複",IF(COUNT(E776:I776)=1,VLOOKUP(E776,'附件一之1-開班數'!$A$6:$B$65,2,0),IF(COUNT(E776:I776)=2,VLOOKUP(E776,'附件一之1-開班數'!$A$6:$B$65,2,0)&amp;"、"&amp;VLOOKUP(F776,'附件一之1-開班數'!$A$6:$B$65,2,0),IF(COUNT(E776:I776)=3,VLOOKUP(E776,'附件一之1-開班數'!$A$6:$B$65,2,0)&amp;"、"&amp;VLOOKUP(F776,'附件一之1-開班數'!$A$6:$B$65,2,0)&amp;"、"&amp;VLOOKUP(G776,'附件一之1-開班數'!$A$6:$B$65,2,0),IF(COUNT(E776:I776)=4,VLOOKUP(E776,'附件一之1-開班數'!$A$6:$B$65,2,0)&amp;"、"&amp;VLOOKUP(F776,'附件一之1-開班數'!$A$6:$B$65,2,0)&amp;"、"&amp;VLOOKUP(G776,'附件一之1-開班數'!$A$6:$B$65,2,0)&amp;"、"&amp;VLOOKUP(H776,'附件一之1-開班數'!$A$6:$B$65,2,0),IF(COUNT(E776:I776)=5,VLOOKUP(E776,'附件一之1-開班數'!$A$6:$B$65,2,0)&amp;"、"&amp;VLOOKUP(F776,'附件一之1-開班數'!$A$6:$B$65,2,0)&amp;"、"&amp;VLOOKUP(G776,'附件一之1-開班數'!$A$6:$B$65,2,0)&amp;"、"&amp;VLOOKUP(H776,'附件一之1-開班數'!$A$6:$B$65,2,0)&amp;"、"&amp;VLOOKUP(I776,'附件一之1-開班數'!$A$6:$B$65,2,0),IF(D776="","","學生無班級"))))))),"有班級不存在,或跳格輸入")</f>
        <v/>
      </c>
      <c r="K776" s="16"/>
      <c r="L776" s="16"/>
      <c r="M776" s="16"/>
      <c r="N776" s="16"/>
      <c r="O776" s="16"/>
      <c r="P776" s="16"/>
      <c r="Q776" s="16"/>
      <c r="R776" s="16"/>
      <c r="S776" s="145">
        <f t="shared" si="75"/>
        <v>1</v>
      </c>
      <c r="T776" s="145">
        <f t="shared" si="76"/>
        <v>1</v>
      </c>
      <c r="U776" s="10">
        <f t="shared" si="74"/>
        <v>1</v>
      </c>
      <c r="V776" s="10">
        <f t="shared" si="77"/>
        <v>1</v>
      </c>
      <c r="W776" s="10">
        <f t="shared" si="78"/>
        <v>3</v>
      </c>
    </row>
    <row r="777" spans="1:23">
      <c r="A777" s="149" t="str">
        <f t="shared" si="73"/>
        <v/>
      </c>
      <c r="B777" s="16"/>
      <c r="C777" s="16"/>
      <c r="D777" s="16"/>
      <c r="E777" s="16"/>
      <c r="F777" s="16"/>
      <c r="G777" s="16"/>
      <c r="H777" s="16"/>
      <c r="I777" s="16"/>
      <c r="J777" s="150" t="str">
        <f>IFERROR(IF(COUNTIF(E777:I777,E777)+COUNTIF(E777:I777,F777)+COUNTIF(E777:I777,G777)+COUNTIF(E777:I777,H777)+COUNTIF(E777:I777,I777)-COUNT(E777:I777)&lt;&gt;0,"學生班級重複",IF(COUNT(E777:I777)=1,VLOOKUP(E777,'附件一之1-開班數'!$A$6:$B$65,2,0),IF(COUNT(E777:I777)=2,VLOOKUP(E777,'附件一之1-開班數'!$A$6:$B$65,2,0)&amp;"、"&amp;VLOOKUP(F777,'附件一之1-開班數'!$A$6:$B$65,2,0),IF(COUNT(E777:I777)=3,VLOOKUP(E777,'附件一之1-開班數'!$A$6:$B$65,2,0)&amp;"、"&amp;VLOOKUP(F777,'附件一之1-開班數'!$A$6:$B$65,2,0)&amp;"、"&amp;VLOOKUP(G777,'附件一之1-開班數'!$A$6:$B$65,2,0),IF(COUNT(E777:I777)=4,VLOOKUP(E777,'附件一之1-開班數'!$A$6:$B$65,2,0)&amp;"、"&amp;VLOOKUP(F777,'附件一之1-開班數'!$A$6:$B$65,2,0)&amp;"、"&amp;VLOOKUP(G777,'附件一之1-開班數'!$A$6:$B$65,2,0)&amp;"、"&amp;VLOOKUP(H777,'附件一之1-開班數'!$A$6:$B$65,2,0),IF(COUNT(E777:I777)=5,VLOOKUP(E777,'附件一之1-開班數'!$A$6:$B$65,2,0)&amp;"、"&amp;VLOOKUP(F777,'附件一之1-開班數'!$A$6:$B$65,2,0)&amp;"、"&amp;VLOOKUP(G777,'附件一之1-開班數'!$A$6:$B$65,2,0)&amp;"、"&amp;VLOOKUP(H777,'附件一之1-開班數'!$A$6:$B$65,2,0)&amp;"、"&amp;VLOOKUP(I777,'附件一之1-開班數'!$A$6:$B$65,2,0),IF(D777="","","學生無班級"))))))),"有班級不存在,或跳格輸入")</f>
        <v/>
      </c>
      <c r="K777" s="16"/>
      <c r="L777" s="16"/>
      <c r="M777" s="16"/>
      <c r="N777" s="16"/>
      <c r="O777" s="16"/>
      <c r="P777" s="16"/>
      <c r="Q777" s="16"/>
      <c r="R777" s="16"/>
      <c r="S777" s="145">
        <f t="shared" si="75"/>
        <v>1</v>
      </c>
      <c r="T777" s="145">
        <f t="shared" si="76"/>
        <v>1</v>
      </c>
      <c r="U777" s="10">
        <f t="shared" si="74"/>
        <v>1</v>
      </c>
      <c r="V777" s="10">
        <f t="shared" si="77"/>
        <v>1</v>
      </c>
      <c r="W777" s="10">
        <f t="shared" si="78"/>
        <v>3</v>
      </c>
    </row>
    <row r="778" spans="1:23">
      <c r="A778" s="149" t="str">
        <f t="shared" si="73"/>
        <v/>
      </c>
      <c r="B778" s="16"/>
      <c r="C778" s="16"/>
      <c r="D778" s="16"/>
      <c r="E778" s="16"/>
      <c r="F778" s="16"/>
      <c r="G778" s="16"/>
      <c r="H778" s="16"/>
      <c r="I778" s="16"/>
      <c r="J778" s="150" t="str">
        <f>IFERROR(IF(COUNTIF(E778:I778,E778)+COUNTIF(E778:I778,F778)+COUNTIF(E778:I778,G778)+COUNTIF(E778:I778,H778)+COUNTIF(E778:I778,I778)-COUNT(E778:I778)&lt;&gt;0,"學生班級重複",IF(COUNT(E778:I778)=1,VLOOKUP(E778,'附件一之1-開班數'!$A$6:$B$65,2,0),IF(COUNT(E778:I778)=2,VLOOKUP(E778,'附件一之1-開班數'!$A$6:$B$65,2,0)&amp;"、"&amp;VLOOKUP(F778,'附件一之1-開班數'!$A$6:$B$65,2,0),IF(COUNT(E778:I778)=3,VLOOKUP(E778,'附件一之1-開班數'!$A$6:$B$65,2,0)&amp;"、"&amp;VLOOKUP(F778,'附件一之1-開班數'!$A$6:$B$65,2,0)&amp;"、"&amp;VLOOKUP(G778,'附件一之1-開班數'!$A$6:$B$65,2,0),IF(COUNT(E778:I778)=4,VLOOKUP(E778,'附件一之1-開班數'!$A$6:$B$65,2,0)&amp;"、"&amp;VLOOKUP(F778,'附件一之1-開班數'!$A$6:$B$65,2,0)&amp;"、"&amp;VLOOKUP(G778,'附件一之1-開班數'!$A$6:$B$65,2,0)&amp;"、"&amp;VLOOKUP(H778,'附件一之1-開班數'!$A$6:$B$65,2,0),IF(COUNT(E778:I778)=5,VLOOKUP(E778,'附件一之1-開班數'!$A$6:$B$65,2,0)&amp;"、"&amp;VLOOKUP(F778,'附件一之1-開班數'!$A$6:$B$65,2,0)&amp;"、"&amp;VLOOKUP(G778,'附件一之1-開班數'!$A$6:$B$65,2,0)&amp;"、"&amp;VLOOKUP(H778,'附件一之1-開班數'!$A$6:$B$65,2,0)&amp;"、"&amp;VLOOKUP(I778,'附件一之1-開班數'!$A$6:$B$65,2,0),IF(D778="","","學生無班級"))))))),"有班級不存在,或跳格輸入")</f>
        <v/>
      </c>
      <c r="K778" s="16"/>
      <c r="L778" s="16"/>
      <c r="M778" s="16"/>
      <c r="N778" s="16"/>
      <c r="O778" s="16"/>
      <c r="P778" s="16"/>
      <c r="Q778" s="16"/>
      <c r="R778" s="16"/>
      <c r="S778" s="145">
        <f t="shared" si="75"/>
        <v>1</v>
      </c>
      <c r="T778" s="145">
        <f t="shared" si="76"/>
        <v>1</v>
      </c>
      <c r="U778" s="10">
        <f t="shared" si="74"/>
        <v>1</v>
      </c>
      <c r="V778" s="10">
        <f t="shared" si="77"/>
        <v>1</v>
      </c>
      <c r="W778" s="10">
        <f t="shared" si="78"/>
        <v>3</v>
      </c>
    </row>
    <row r="779" spans="1:23">
      <c r="A779" s="149" t="str">
        <f t="shared" si="73"/>
        <v/>
      </c>
      <c r="B779" s="16"/>
      <c r="C779" s="16"/>
      <c r="D779" s="16"/>
      <c r="E779" s="16"/>
      <c r="F779" s="16"/>
      <c r="G779" s="16"/>
      <c r="H779" s="16"/>
      <c r="I779" s="16"/>
      <c r="J779" s="150" t="str">
        <f>IFERROR(IF(COUNTIF(E779:I779,E779)+COUNTIF(E779:I779,F779)+COUNTIF(E779:I779,G779)+COUNTIF(E779:I779,H779)+COUNTIF(E779:I779,I779)-COUNT(E779:I779)&lt;&gt;0,"學生班級重複",IF(COUNT(E779:I779)=1,VLOOKUP(E779,'附件一之1-開班數'!$A$6:$B$65,2,0),IF(COUNT(E779:I779)=2,VLOOKUP(E779,'附件一之1-開班數'!$A$6:$B$65,2,0)&amp;"、"&amp;VLOOKUP(F779,'附件一之1-開班數'!$A$6:$B$65,2,0),IF(COUNT(E779:I779)=3,VLOOKUP(E779,'附件一之1-開班數'!$A$6:$B$65,2,0)&amp;"、"&amp;VLOOKUP(F779,'附件一之1-開班數'!$A$6:$B$65,2,0)&amp;"、"&amp;VLOOKUP(G779,'附件一之1-開班數'!$A$6:$B$65,2,0),IF(COUNT(E779:I779)=4,VLOOKUP(E779,'附件一之1-開班數'!$A$6:$B$65,2,0)&amp;"、"&amp;VLOOKUP(F779,'附件一之1-開班數'!$A$6:$B$65,2,0)&amp;"、"&amp;VLOOKUP(G779,'附件一之1-開班數'!$A$6:$B$65,2,0)&amp;"、"&amp;VLOOKUP(H779,'附件一之1-開班數'!$A$6:$B$65,2,0),IF(COUNT(E779:I779)=5,VLOOKUP(E779,'附件一之1-開班數'!$A$6:$B$65,2,0)&amp;"、"&amp;VLOOKUP(F779,'附件一之1-開班數'!$A$6:$B$65,2,0)&amp;"、"&amp;VLOOKUP(G779,'附件一之1-開班數'!$A$6:$B$65,2,0)&amp;"、"&amp;VLOOKUP(H779,'附件一之1-開班數'!$A$6:$B$65,2,0)&amp;"、"&amp;VLOOKUP(I779,'附件一之1-開班數'!$A$6:$B$65,2,0),IF(D779="","","學生無班級"))))))),"有班級不存在,或跳格輸入")</f>
        <v/>
      </c>
      <c r="K779" s="16"/>
      <c r="L779" s="16"/>
      <c r="M779" s="16"/>
      <c r="N779" s="16"/>
      <c r="O779" s="16"/>
      <c r="P779" s="16"/>
      <c r="Q779" s="16"/>
      <c r="R779" s="16"/>
      <c r="S779" s="145">
        <f t="shared" si="75"/>
        <v>1</v>
      </c>
      <c r="T779" s="145">
        <f t="shared" si="76"/>
        <v>1</v>
      </c>
      <c r="U779" s="10">
        <f t="shared" si="74"/>
        <v>1</v>
      </c>
      <c r="V779" s="10">
        <f t="shared" si="77"/>
        <v>1</v>
      </c>
      <c r="W779" s="10">
        <f t="shared" si="78"/>
        <v>3</v>
      </c>
    </row>
    <row r="780" spans="1:23">
      <c r="A780" s="149" t="str">
        <f t="shared" si="73"/>
        <v/>
      </c>
      <c r="B780" s="16"/>
      <c r="C780" s="16"/>
      <c r="D780" s="16"/>
      <c r="E780" s="16"/>
      <c r="F780" s="16"/>
      <c r="G780" s="16"/>
      <c r="H780" s="16"/>
      <c r="I780" s="16"/>
      <c r="J780" s="150" t="str">
        <f>IFERROR(IF(COUNTIF(E780:I780,E780)+COUNTIF(E780:I780,F780)+COUNTIF(E780:I780,G780)+COUNTIF(E780:I780,H780)+COUNTIF(E780:I780,I780)-COUNT(E780:I780)&lt;&gt;0,"學生班級重複",IF(COUNT(E780:I780)=1,VLOOKUP(E780,'附件一之1-開班數'!$A$6:$B$65,2,0),IF(COUNT(E780:I780)=2,VLOOKUP(E780,'附件一之1-開班數'!$A$6:$B$65,2,0)&amp;"、"&amp;VLOOKUP(F780,'附件一之1-開班數'!$A$6:$B$65,2,0),IF(COUNT(E780:I780)=3,VLOOKUP(E780,'附件一之1-開班數'!$A$6:$B$65,2,0)&amp;"、"&amp;VLOOKUP(F780,'附件一之1-開班數'!$A$6:$B$65,2,0)&amp;"、"&amp;VLOOKUP(G780,'附件一之1-開班數'!$A$6:$B$65,2,0),IF(COUNT(E780:I780)=4,VLOOKUP(E780,'附件一之1-開班數'!$A$6:$B$65,2,0)&amp;"、"&amp;VLOOKUP(F780,'附件一之1-開班數'!$A$6:$B$65,2,0)&amp;"、"&amp;VLOOKUP(G780,'附件一之1-開班數'!$A$6:$B$65,2,0)&amp;"、"&amp;VLOOKUP(H780,'附件一之1-開班數'!$A$6:$B$65,2,0),IF(COUNT(E780:I780)=5,VLOOKUP(E780,'附件一之1-開班數'!$A$6:$B$65,2,0)&amp;"、"&amp;VLOOKUP(F780,'附件一之1-開班數'!$A$6:$B$65,2,0)&amp;"、"&amp;VLOOKUP(G780,'附件一之1-開班數'!$A$6:$B$65,2,0)&amp;"、"&amp;VLOOKUP(H780,'附件一之1-開班數'!$A$6:$B$65,2,0)&amp;"、"&amp;VLOOKUP(I780,'附件一之1-開班數'!$A$6:$B$65,2,0),IF(D780="","","學生無班級"))))))),"有班級不存在,或跳格輸入")</f>
        <v/>
      </c>
      <c r="K780" s="16"/>
      <c r="L780" s="16"/>
      <c r="M780" s="16"/>
      <c r="N780" s="16"/>
      <c r="O780" s="16"/>
      <c r="P780" s="16"/>
      <c r="Q780" s="16"/>
      <c r="R780" s="16"/>
      <c r="S780" s="145">
        <f t="shared" si="75"/>
        <v>1</v>
      </c>
      <c r="T780" s="145">
        <f t="shared" si="76"/>
        <v>1</v>
      </c>
      <c r="U780" s="10">
        <f t="shared" si="74"/>
        <v>1</v>
      </c>
      <c r="V780" s="10">
        <f t="shared" si="77"/>
        <v>1</v>
      </c>
      <c r="W780" s="10">
        <f t="shared" si="78"/>
        <v>3</v>
      </c>
    </row>
    <row r="781" spans="1:23">
      <c r="A781" s="149" t="str">
        <f t="shared" si="73"/>
        <v/>
      </c>
      <c r="B781" s="16"/>
      <c r="C781" s="16"/>
      <c r="D781" s="16"/>
      <c r="E781" s="16"/>
      <c r="F781" s="16"/>
      <c r="G781" s="16"/>
      <c r="H781" s="16"/>
      <c r="I781" s="16"/>
      <c r="J781" s="150" t="str">
        <f>IFERROR(IF(COUNTIF(E781:I781,E781)+COUNTIF(E781:I781,F781)+COUNTIF(E781:I781,G781)+COUNTIF(E781:I781,H781)+COUNTIF(E781:I781,I781)-COUNT(E781:I781)&lt;&gt;0,"學生班級重複",IF(COUNT(E781:I781)=1,VLOOKUP(E781,'附件一之1-開班數'!$A$6:$B$65,2,0),IF(COUNT(E781:I781)=2,VLOOKUP(E781,'附件一之1-開班數'!$A$6:$B$65,2,0)&amp;"、"&amp;VLOOKUP(F781,'附件一之1-開班數'!$A$6:$B$65,2,0),IF(COUNT(E781:I781)=3,VLOOKUP(E781,'附件一之1-開班數'!$A$6:$B$65,2,0)&amp;"、"&amp;VLOOKUP(F781,'附件一之1-開班數'!$A$6:$B$65,2,0)&amp;"、"&amp;VLOOKUP(G781,'附件一之1-開班數'!$A$6:$B$65,2,0),IF(COUNT(E781:I781)=4,VLOOKUP(E781,'附件一之1-開班數'!$A$6:$B$65,2,0)&amp;"、"&amp;VLOOKUP(F781,'附件一之1-開班數'!$A$6:$B$65,2,0)&amp;"、"&amp;VLOOKUP(G781,'附件一之1-開班數'!$A$6:$B$65,2,0)&amp;"、"&amp;VLOOKUP(H781,'附件一之1-開班數'!$A$6:$B$65,2,0),IF(COUNT(E781:I781)=5,VLOOKUP(E781,'附件一之1-開班數'!$A$6:$B$65,2,0)&amp;"、"&amp;VLOOKUP(F781,'附件一之1-開班數'!$A$6:$B$65,2,0)&amp;"、"&amp;VLOOKUP(G781,'附件一之1-開班數'!$A$6:$B$65,2,0)&amp;"、"&amp;VLOOKUP(H781,'附件一之1-開班數'!$A$6:$B$65,2,0)&amp;"、"&amp;VLOOKUP(I781,'附件一之1-開班數'!$A$6:$B$65,2,0),IF(D781="","","學生無班級"))))))),"有班級不存在,或跳格輸入")</f>
        <v/>
      </c>
      <c r="K781" s="16"/>
      <c r="L781" s="16"/>
      <c r="M781" s="16"/>
      <c r="N781" s="16"/>
      <c r="O781" s="16"/>
      <c r="P781" s="16"/>
      <c r="Q781" s="16"/>
      <c r="R781" s="16"/>
      <c r="S781" s="145">
        <f t="shared" si="75"/>
        <v>1</v>
      </c>
      <c r="T781" s="145">
        <f t="shared" si="76"/>
        <v>1</v>
      </c>
      <c r="U781" s="10">
        <f t="shared" si="74"/>
        <v>1</v>
      </c>
      <c r="V781" s="10">
        <f t="shared" si="77"/>
        <v>1</v>
      </c>
      <c r="W781" s="10">
        <f t="shared" si="78"/>
        <v>3</v>
      </c>
    </row>
    <row r="782" spans="1:23">
      <c r="A782" s="149" t="str">
        <f t="shared" si="73"/>
        <v/>
      </c>
      <c r="B782" s="16"/>
      <c r="C782" s="16"/>
      <c r="D782" s="16"/>
      <c r="E782" s="16"/>
      <c r="F782" s="16"/>
      <c r="G782" s="16"/>
      <c r="H782" s="16"/>
      <c r="I782" s="16"/>
      <c r="J782" s="150" t="str">
        <f>IFERROR(IF(COUNTIF(E782:I782,E782)+COUNTIF(E782:I782,F782)+COUNTIF(E782:I782,G782)+COUNTIF(E782:I782,H782)+COUNTIF(E782:I782,I782)-COUNT(E782:I782)&lt;&gt;0,"學生班級重複",IF(COUNT(E782:I782)=1,VLOOKUP(E782,'附件一之1-開班數'!$A$6:$B$65,2,0),IF(COUNT(E782:I782)=2,VLOOKUP(E782,'附件一之1-開班數'!$A$6:$B$65,2,0)&amp;"、"&amp;VLOOKUP(F782,'附件一之1-開班數'!$A$6:$B$65,2,0),IF(COUNT(E782:I782)=3,VLOOKUP(E782,'附件一之1-開班數'!$A$6:$B$65,2,0)&amp;"、"&amp;VLOOKUP(F782,'附件一之1-開班數'!$A$6:$B$65,2,0)&amp;"、"&amp;VLOOKUP(G782,'附件一之1-開班數'!$A$6:$B$65,2,0),IF(COUNT(E782:I782)=4,VLOOKUP(E782,'附件一之1-開班數'!$A$6:$B$65,2,0)&amp;"、"&amp;VLOOKUP(F782,'附件一之1-開班數'!$A$6:$B$65,2,0)&amp;"、"&amp;VLOOKUP(G782,'附件一之1-開班數'!$A$6:$B$65,2,0)&amp;"、"&amp;VLOOKUP(H782,'附件一之1-開班數'!$A$6:$B$65,2,0),IF(COUNT(E782:I782)=5,VLOOKUP(E782,'附件一之1-開班數'!$A$6:$B$65,2,0)&amp;"、"&amp;VLOOKUP(F782,'附件一之1-開班數'!$A$6:$B$65,2,0)&amp;"、"&amp;VLOOKUP(G782,'附件一之1-開班數'!$A$6:$B$65,2,0)&amp;"、"&amp;VLOOKUP(H782,'附件一之1-開班數'!$A$6:$B$65,2,0)&amp;"、"&amp;VLOOKUP(I782,'附件一之1-開班數'!$A$6:$B$65,2,0),IF(D782="","","學生無班級"))))))),"有班級不存在,或跳格輸入")</f>
        <v/>
      </c>
      <c r="K782" s="16"/>
      <c r="L782" s="16"/>
      <c r="M782" s="16"/>
      <c r="N782" s="16"/>
      <c r="O782" s="16"/>
      <c r="P782" s="16"/>
      <c r="Q782" s="16"/>
      <c r="R782" s="16"/>
      <c r="S782" s="145">
        <f t="shared" si="75"/>
        <v>1</v>
      </c>
      <c r="T782" s="145">
        <f t="shared" si="76"/>
        <v>1</v>
      </c>
      <c r="U782" s="10">
        <f t="shared" si="74"/>
        <v>1</v>
      </c>
      <c r="V782" s="10">
        <f t="shared" si="77"/>
        <v>1</v>
      </c>
      <c r="W782" s="10">
        <f t="shared" si="78"/>
        <v>3</v>
      </c>
    </row>
    <row r="783" spans="1:23">
      <c r="A783" s="149" t="str">
        <f t="shared" si="73"/>
        <v/>
      </c>
      <c r="B783" s="16"/>
      <c r="C783" s="16"/>
      <c r="D783" s="16"/>
      <c r="E783" s="16"/>
      <c r="F783" s="16"/>
      <c r="G783" s="16"/>
      <c r="H783" s="16"/>
      <c r="I783" s="16"/>
      <c r="J783" s="150" t="str">
        <f>IFERROR(IF(COUNTIF(E783:I783,E783)+COUNTIF(E783:I783,F783)+COUNTIF(E783:I783,G783)+COUNTIF(E783:I783,H783)+COUNTIF(E783:I783,I783)-COUNT(E783:I783)&lt;&gt;0,"學生班級重複",IF(COUNT(E783:I783)=1,VLOOKUP(E783,'附件一之1-開班數'!$A$6:$B$65,2,0),IF(COUNT(E783:I783)=2,VLOOKUP(E783,'附件一之1-開班數'!$A$6:$B$65,2,0)&amp;"、"&amp;VLOOKUP(F783,'附件一之1-開班數'!$A$6:$B$65,2,0),IF(COUNT(E783:I783)=3,VLOOKUP(E783,'附件一之1-開班數'!$A$6:$B$65,2,0)&amp;"、"&amp;VLOOKUP(F783,'附件一之1-開班數'!$A$6:$B$65,2,0)&amp;"、"&amp;VLOOKUP(G783,'附件一之1-開班數'!$A$6:$B$65,2,0),IF(COUNT(E783:I783)=4,VLOOKUP(E783,'附件一之1-開班數'!$A$6:$B$65,2,0)&amp;"、"&amp;VLOOKUP(F783,'附件一之1-開班數'!$A$6:$B$65,2,0)&amp;"、"&amp;VLOOKUP(G783,'附件一之1-開班數'!$A$6:$B$65,2,0)&amp;"、"&amp;VLOOKUP(H783,'附件一之1-開班數'!$A$6:$B$65,2,0),IF(COUNT(E783:I783)=5,VLOOKUP(E783,'附件一之1-開班數'!$A$6:$B$65,2,0)&amp;"、"&amp;VLOOKUP(F783,'附件一之1-開班數'!$A$6:$B$65,2,0)&amp;"、"&amp;VLOOKUP(G783,'附件一之1-開班數'!$A$6:$B$65,2,0)&amp;"、"&amp;VLOOKUP(H783,'附件一之1-開班數'!$A$6:$B$65,2,0)&amp;"、"&amp;VLOOKUP(I783,'附件一之1-開班數'!$A$6:$B$65,2,0),IF(D783="","","學生無班級"))))))),"有班級不存在,或跳格輸入")</f>
        <v/>
      </c>
      <c r="K783" s="16"/>
      <c r="L783" s="16"/>
      <c r="M783" s="16"/>
      <c r="N783" s="16"/>
      <c r="O783" s="16"/>
      <c r="P783" s="16"/>
      <c r="Q783" s="16"/>
      <c r="R783" s="16"/>
      <c r="S783" s="145">
        <f t="shared" si="75"/>
        <v>1</v>
      </c>
      <c r="T783" s="145">
        <f t="shared" si="76"/>
        <v>1</v>
      </c>
      <c r="U783" s="10">
        <f t="shared" si="74"/>
        <v>1</v>
      </c>
      <c r="V783" s="10">
        <f t="shared" si="77"/>
        <v>1</v>
      </c>
      <c r="W783" s="10">
        <f t="shared" si="78"/>
        <v>3</v>
      </c>
    </row>
    <row r="784" spans="1:23">
      <c r="A784" s="149" t="str">
        <f t="shared" si="73"/>
        <v/>
      </c>
      <c r="B784" s="16"/>
      <c r="C784" s="16"/>
      <c r="D784" s="16"/>
      <c r="E784" s="16"/>
      <c r="F784" s="16"/>
      <c r="G784" s="16"/>
      <c r="H784" s="16"/>
      <c r="I784" s="16"/>
      <c r="J784" s="150" t="str">
        <f>IFERROR(IF(COUNTIF(E784:I784,E784)+COUNTIF(E784:I784,F784)+COUNTIF(E784:I784,G784)+COUNTIF(E784:I784,H784)+COUNTIF(E784:I784,I784)-COUNT(E784:I784)&lt;&gt;0,"學生班級重複",IF(COUNT(E784:I784)=1,VLOOKUP(E784,'附件一之1-開班數'!$A$6:$B$65,2,0),IF(COUNT(E784:I784)=2,VLOOKUP(E784,'附件一之1-開班數'!$A$6:$B$65,2,0)&amp;"、"&amp;VLOOKUP(F784,'附件一之1-開班數'!$A$6:$B$65,2,0),IF(COUNT(E784:I784)=3,VLOOKUP(E784,'附件一之1-開班數'!$A$6:$B$65,2,0)&amp;"、"&amp;VLOOKUP(F784,'附件一之1-開班數'!$A$6:$B$65,2,0)&amp;"、"&amp;VLOOKUP(G784,'附件一之1-開班數'!$A$6:$B$65,2,0),IF(COUNT(E784:I784)=4,VLOOKUP(E784,'附件一之1-開班數'!$A$6:$B$65,2,0)&amp;"、"&amp;VLOOKUP(F784,'附件一之1-開班數'!$A$6:$B$65,2,0)&amp;"、"&amp;VLOOKUP(G784,'附件一之1-開班數'!$A$6:$B$65,2,0)&amp;"、"&amp;VLOOKUP(H784,'附件一之1-開班數'!$A$6:$B$65,2,0),IF(COUNT(E784:I784)=5,VLOOKUP(E784,'附件一之1-開班數'!$A$6:$B$65,2,0)&amp;"、"&amp;VLOOKUP(F784,'附件一之1-開班數'!$A$6:$B$65,2,0)&amp;"、"&amp;VLOOKUP(G784,'附件一之1-開班數'!$A$6:$B$65,2,0)&amp;"、"&amp;VLOOKUP(H784,'附件一之1-開班數'!$A$6:$B$65,2,0)&amp;"、"&amp;VLOOKUP(I784,'附件一之1-開班數'!$A$6:$B$65,2,0),IF(D784="","","學生無班級"))))))),"有班級不存在,或跳格輸入")</f>
        <v/>
      </c>
      <c r="K784" s="16"/>
      <c r="L784" s="16"/>
      <c r="M784" s="16"/>
      <c r="N784" s="16"/>
      <c r="O784" s="16"/>
      <c r="P784" s="16"/>
      <c r="Q784" s="16"/>
      <c r="R784" s="16"/>
      <c r="S784" s="145">
        <f t="shared" si="75"/>
        <v>1</v>
      </c>
      <c r="T784" s="145">
        <f t="shared" si="76"/>
        <v>1</v>
      </c>
      <c r="U784" s="10">
        <f t="shared" si="74"/>
        <v>1</v>
      </c>
      <c r="V784" s="10">
        <f t="shared" si="77"/>
        <v>1</v>
      </c>
      <c r="W784" s="10">
        <f t="shared" si="78"/>
        <v>3</v>
      </c>
    </row>
    <row r="785" spans="1:23">
      <c r="A785" s="149" t="str">
        <f t="shared" si="73"/>
        <v/>
      </c>
      <c r="B785" s="16"/>
      <c r="C785" s="16"/>
      <c r="D785" s="16"/>
      <c r="E785" s="16"/>
      <c r="F785" s="16"/>
      <c r="G785" s="16"/>
      <c r="H785" s="16"/>
      <c r="I785" s="16"/>
      <c r="J785" s="150" t="str">
        <f>IFERROR(IF(COUNTIF(E785:I785,E785)+COUNTIF(E785:I785,F785)+COUNTIF(E785:I785,G785)+COUNTIF(E785:I785,H785)+COUNTIF(E785:I785,I785)-COUNT(E785:I785)&lt;&gt;0,"學生班級重複",IF(COUNT(E785:I785)=1,VLOOKUP(E785,'附件一之1-開班數'!$A$6:$B$65,2,0),IF(COUNT(E785:I785)=2,VLOOKUP(E785,'附件一之1-開班數'!$A$6:$B$65,2,0)&amp;"、"&amp;VLOOKUP(F785,'附件一之1-開班數'!$A$6:$B$65,2,0),IF(COUNT(E785:I785)=3,VLOOKUP(E785,'附件一之1-開班數'!$A$6:$B$65,2,0)&amp;"、"&amp;VLOOKUP(F785,'附件一之1-開班數'!$A$6:$B$65,2,0)&amp;"、"&amp;VLOOKUP(G785,'附件一之1-開班數'!$A$6:$B$65,2,0),IF(COUNT(E785:I785)=4,VLOOKUP(E785,'附件一之1-開班數'!$A$6:$B$65,2,0)&amp;"、"&amp;VLOOKUP(F785,'附件一之1-開班數'!$A$6:$B$65,2,0)&amp;"、"&amp;VLOOKUP(G785,'附件一之1-開班數'!$A$6:$B$65,2,0)&amp;"、"&amp;VLOOKUP(H785,'附件一之1-開班數'!$A$6:$B$65,2,0),IF(COUNT(E785:I785)=5,VLOOKUP(E785,'附件一之1-開班數'!$A$6:$B$65,2,0)&amp;"、"&amp;VLOOKUP(F785,'附件一之1-開班數'!$A$6:$B$65,2,0)&amp;"、"&amp;VLOOKUP(G785,'附件一之1-開班數'!$A$6:$B$65,2,0)&amp;"、"&amp;VLOOKUP(H785,'附件一之1-開班數'!$A$6:$B$65,2,0)&amp;"、"&amp;VLOOKUP(I785,'附件一之1-開班數'!$A$6:$B$65,2,0),IF(D785="","","學生無班級"))))))),"有班級不存在,或跳格輸入")</f>
        <v/>
      </c>
      <c r="K785" s="16"/>
      <c r="L785" s="16"/>
      <c r="M785" s="16"/>
      <c r="N785" s="16"/>
      <c r="O785" s="16"/>
      <c r="P785" s="16"/>
      <c r="Q785" s="16"/>
      <c r="R785" s="16"/>
      <c r="S785" s="145">
        <f t="shared" si="75"/>
        <v>1</v>
      </c>
      <c r="T785" s="145">
        <f t="shared" si="76"/>
        <v>1</v>
      </c>
      <c r="U785" s="10">
        <f t="shared" si="74"/>
        <v>1</v>
      </c>
      <c r="V785" s="10">
        <f t="shared" si="77"/>
        <v>1</v>
      </c>
      <c r="W785" s="10">
        <f t="shared" si="78"/>
        <v>3</v>
      </c>
    </row>
    <row r="786" spans="1:23">
      <c r="A786" s="149" t="str">
        <f t="shared" si="73"/>
        <v/>
      </c>
      <c r="B786" s="16"/>
      <c r="C786" s="16"/>
      <c r="D786" s="16"/>
      <c r="E786" s="16"/>
      <c r="F786" s="16"/>
      <c r="G786" s="16"/>
      <c r="H786" s="16"/>
      <c r="I786" s="16"/>
      <c r="J786" s="150" t="str">
        <f>IFERROR(IF(COUNTIF(E786:I786,E786)+COUNTIF(E786:I786,F786)+COUNTIF(E786:I786,G786)+COUNTIF(E786:I786,H786)+COUNTIF(E786:I786,I786)-COUNT(E786:I786)&lt;&gt;0,"學生班級重複",IF(COUNT(E786:I786)=1,VLOOKUP(E786,'附件一之1-開班數'!$A$6:$B$65,2,0),IF(COUNT(E786:I786)=2,VLOOKUP(E786,'附件一之1-開班數'!$A$6:$B$65,2,0)&amp;"、"&amp;VLOOKUP(F786,'附件一之1-開班數'!$A$6:$B$65,2,0),IF(COUNT(E786:I786)=3,VLOOKUP(E786,'附件一之1-開班數'!$A$6:$B$65,2,0)&amp;"、"&amp;VLOOKUP(F786,'附件一之1-開班數'!$A$6:$B$65,2,0)&amp;"、"&amp;VLOOKUP(G786,'附件一之1-開班數'!$A$6:$B$65,2,0),IF(COUNT(E786:I786)=4,VLOOKUP(E786,'附件一之1-開班數'!$A$6:$B$65,2,0)&amp;"、"&amp;VLOOKUP(F786,'附件一之1-開班數'!$A$6:$B$65,2,0)&amp;"、"&amp;VLOOKUP(G786,'附件一之1-開班數'!$A$6:$B$65,2,0)&amp;"、"&amp;VLOOKUP(H786,'附件一之1-開班數'!$A$6:$B$65,2,0),IF(COUNT(E786:I786)=5,VLOOKUP(E786,'附件一之1-開班數'!$A$6:$B$65,2,0)&amp;"、"&amp;VLOOKUP(F786,'附件一之1-開班數'!$A$6:$B$65,2,0)&amp;"、"&amp;VLOOKUP(G786,'附件一之1-開班數'!$A$6:$B$65,2,0)&amp;"、"&amp;VLOOKUP(H786,'附件一之1-開班數'!$A$6:$B$65,2,0)&amp;"、"&amp;VLOOKUP(I786,'附件一之1-開班數'!$A$6:$B$65,2,0),IF(D786="","","學生無班級"))))))),"有班級不存在,或跳格輸入")</f>
        <v/>
      </c>
      <c r="K786" s="16"/>
      <c r="L786" s="16"/>
      <c r="M786" s="16"/>
      <c r="N786" s="16"/>
      <c r="O786" s="16"/>
      <c r="P786" s="16"/>
      <c r="Q786" s="16"/>
      <c r="R786" s="16"/>
      <c r="S786" s="145">
        <f t="shared" si="75"/>
        <v>1</v>
      </c>
      <c r="T786" s="145">
        <f t="shared" si="76"/>
        <v>1</v>
      </c>
      <c r="U786" s="10">
        <f t="shared" si="74"/>
        <v>1</v>
      </c>
      <c r="V786" s="10">
        <f t="shared" si="77"/>
        <v>1</v>
      </c>
      <c r="W786" s="10">
        <f t="shared" si="78"/>
        <v>3</v>
      </c>
    </row>
    <row r="787" spans="1:23">
      <c r="A787" s="149" t="str">
        <f t="shared" si="73"/>
        <v/>
      </c>
      <c r="B787" s="16"/>
      <c r="C787" s="16"/>
      <c r="D787" s="16"/>
      <c r="E787" s="16"/>
      <c r="F787" s="16"/>
      <c r="G787" s="16"/>
      <c r="H787" s="16"/>
      <c r="I787" s="16"/>
      <c r="J787" s="150" t="str">
        <f>IFERROR(IF(COUNTIF(E787:I787,E787)+COUNTIF(E787:I787,F787)+COUNTIF(E787:I787,G787)+COUNTIF(E787:I787,H787)+COUNTIF(E787:I787,I787)-COUNT(E787:I787)&lt;&gt;0,"學生班級重複",IF(COUNT(E787:I787)=1,VLOOKUP(E787,'附件一之1-開班數'!$A$6:$B$65,2,0),IF(COUNT(E787:I787)=2,VLOOKUP(E787,'附件一之1-開班數'!$A$6:$B$65,2,0)&amp;"、"&amp;VLOOKUP(F787,'附件一之1-開班數'!$A$6:$B$65,2,0),IF(COUNT(E787:I787)=3,VLOOKUP(E787,'附件一之1-開班數'!$A$6:$B$65,2,0)&amp;"、"&amp;VLOOKUP(F787,'附件一之1-開班數'!$A$6:$B$65,2,0)&amp;"、"&amp;VLOOKUP(G787,'附件一之1-開班數'!$A$6:$B$65,2,0),IF(COUNT(E787:I787)=4,VLOOKUP(E787,'附件一之1-開班數'!$A$6:$B$65,2,0)&amp;"、"&amp;VLOOKUP(F787,'附件一之1-開班數'!$A$6:$B$65,2,0)&amp;"、"&amp;VLOOKUP(G787,'附件一之1-開班數'!$A$6:$B$65,2,0)&amp;"、"&amp;VLOOKUP(H787,'附件一之1-開班數'!$A$6:$B$65,2,0),IF(COUNT(E787:I787)=5,VLOOKUP(E787,'附件一之1-開班數'!$A$6:$B$65,2,0)&amp;"、"&amp;VLOOKUP(F787,'附件一之1-開班數'!$A$6:$B$65,2,0)&amp;"、"&amp;VLOOKUP(G787,'附件一之1-開班數'!$A$6:$B$65,2,0)&amp;"、"&amp;VLOOKUP(H787,'附件一之1-開班數'!$A$6:$B$65,2,0)&amp;"、"&amp;VLOOKUP(I787,'附件一之1-開班數'!$A$6:$B$65,2,0),IF(D787="","","學生無班級"))))))),"有班級不存在,或跳格輸入")</f>
        <v/>
      </c>
      <c r="K787" s="16"/>
      <c r="L787" s="16"/>
      <c r="M787" s="16"/>
      <c r="N787" s="16"/>
      <c r="O787" s="16"/>
      <c r="P787" s="16"/>
      <c r="Q787" s="16"/>
      <c r="R787" s="16"/>
      <c r="S787" s="145">
        <f t="shared" si="75"/>
        <v>1</v>
      </c>
      <c r="T787" s="145">
        <f t="shared" si="76"/>
        <v>1</v>
      </c>
      <c r="U787" s="10">
        <f t="shared" si="74"/>
        <v>1</v>
      </c>
      <c r="V787" s="10">
        <f t="shared" si="77"/>
        <v>1</v>
      </c>
      <c r="W787" s="10">
        <f t="shared" si="78"/>
        <v>3</v>
      </c>
    </row>
    <row r="788" spans="1:23">
      <c r="A788" s="149" t="str">
        <f t="shared" si="73"/>
        <v/>
      </c>
      <c r="B788" s="16"/>
      <c r="C788" s="16"/>
      <c r="D788" s="16"/>
      <c r="E788" s="16"/>
      <c r="F788" s="16"/>
      <c r="G788" s="16"/>
      <c r="H788" s="16"/>
      <c r="I788" s="16"/>
      <c r="J788" s="150" t="str">
        <f>IFERROR(IF(COUNTIF(E788:I788,E788)+COUNTIF(E788:I788,F788)+COUNTIF(E788:I788,G788)+COUNTIF(E788:I788,H788)+COUNTIF(E788:I788,I788)-COUNT(E788:I788)&lt;&gt;0,"學生班級重複",IF(COUNT(E788:I788)=1,VLOOKUP(E788,'附件一之1-開班數'!$A$6:$B$65,2,0),IF(COUNT(E788:I788)=2,VLOOKUP(E788,'附件一之1-開班數'!$A$6:$B$65,2,0)&amp;"、"&amp;VLOOKUP(F788,'附件一之1-開班數'!$A$6:$B$65,2,0),IF(COUNT(E788:I788)=3,VLOOKUP(E788,'附件一之1-開班數'!$A$6:$B$65,2,0)&amp;"、"&amp;VLOOKUP(F788,'附件一之1-開班數'!$A$6:$B$65,2,0)&amp;"、"&amp;VLOOKUP(G788,'附件一之1-開班數'!$A$6:$B$65,2,0),IF(COUNT(E788:I788)=4,VLOOKUP(E788,'附件一之1-開班數'!$A$6:$B$65,2,0)&amp;"、"&amp;VLOOKUP(F788,'附件一之1-開班數'!$A$6:$B$65,2,0)&amp;"、"&amp;VLOOKUP(G788,'附件一之1-開班數'!$A$6:$B$65,2,0)&amp;"、"&amp;VLOOKUP(H788,'附件一之1-開班數'!$A$6:$B$65,2,0),IF(COUNT(E788:I788)=5,VLOOKUP(E788,'附件一之1-開班數'!$A$6:$B$65,2,0)&amp;"、"&amp;VLOOKUP(F788,'附件一之1-開班數'!$A$6:$B$65,2,0)&amp;"、"&amp;VLOOKUP(G788,'附件一之1-開班數'!$A$6:$B$65,2,0)&amp;"、"&amp;VLOOKUP(H788,'附件一之1-開班數'!$A$6:$B$65,2,0)&amp;"、"&amp;VLOOKUP(I788,'附件一之1-開班數'!$A$6:$B$65,2,0),IF(D788="","","學生無班級"))))))),"有班級不存在,或跳格輸入")</f>
        <v/>
      </c>
      <c r="K788" s="16"/>
      <c r="L788" s="16"/>
      <c r="M788" s="16"/>
      <c r="N788" s="16"/>
      <c r="O788" s="16"/>
      <c r="P788" s="16"/>
      <c r="Q788" s="16"/>
      <c r="R788" s="16"/>
      <c r="S788" s="145">
        <f t="shared" si="75"/>
        <v>1</v>
      </c>
      <c r="T788" s="145">
        <f t="shared" si="76"/>
        <v>1</v>
      </c>
      <c r="U788" s="10">
        <f t="shared" si="74"/>
        <v>1</v>
      </c>
      <c r="V788" s="10">
        <f t="shared" si="77"/>
        <v>1</v>
      </c>
      <c r="W788" s="10">
        <f t="shared" si="78"/>
        <v>3</v>
      </c>
    </row>
    <row r="789" spans="1:23">
      <c r="A789" s="149" t="str">
        <f t="shared" si="73"/>
        <v/>
      </c>
      <c r="B789" s="16"/>
      <c r="C789" s="16"/>
      <c r="D789" s="16"/>
      <c r="E789" s="16"/>
      <c r="F789" s="16"/>
      <c r="G789" s="16"/>
      <c r="H789" s="16"/>
      <c r="I789" s="16"/>
      <c r="J789" s="150" t="str">
        <f>IFERROR(IF(COUNTIF(E789:I789,E789)+COUNTIF(E789:I789,F789)+COUNTIF(E789:I789,G789)+COUNTIF(E789:I789,H789)+COUNTIF(E789:I789,I789)-COUNT(E789:I789)&lt;&gt;0,"學生班級重複",IF(COUNT(E789:I789)=1,VLOOKUP(E789,'附件一之1-開班數'!$A$6:$B$65,2,0),IF(COUNT(E789:I789)=2,VLOOKUP(E789,'附件一之1-開班數'!$A$6:$B$65,2,0)&amp;"、"&amp;VLOOKUP(F789,'附件一之1-開班數'!$A$6:$B$65,2,0),IF(COUNT(E789:I789)=3,VLOOKUP(E789,'附件一之1-開班數'!$A$6:$B$65,2,0)&amp;"、"&amp;VLOOKUP(F789,'附件一之1-開班數'!$A$6:$B$65,2,0)&amp;"、"&amp;VLOOKUP(G789,'附件一之1-開班數'!$A$6:$B$65,2,0),IF(COUNT(E789:I789)=4,VLOOKUP(E789,'附件一之1-開班數'!$A$6:$B$65,2,0)&amp;"、"&amp;VLOOKUP(F789,'附件一之1-開班數'!$A$6:$B$65,2,0)&amp;"、"&amp;VLOOKUP(G789,'附件一之1-開班數'!$A$6:$B$65,2,0)&amp;"、"&amp;VLOOKUP(H789,'附件一之1-開班數'!$A$6:$B$65,2,0),IF(COUNT(E789:I789)=5,VLOOKUP(E789,'附件一之1-開班數'!$A$6:$B$65,2,0)&amp;"、"&amp;VLOOKUP(F789,'附件一之1-開班數'!$A$6:$B$65,2,0)&amp;"、"&amp;VLOOKUP(G789,'附件一之1-開班數'!$A$6:$B$65,2,0)&amp;"、"&amp;VLOOKUP(H789,'附件一之1-開班數'!$A$6:$B$65,2,0)&amp;"、"&amp;VLOOKUP(I789,'附件一之1-開班數'!$A$6:$B$65,2,0),IF(D789="","","學生無班級"))))))),"有班級不存在,或跳格輸入")</f>
        <v/>
      </c>
      <c r="K789" s="16"/>
      <c r="L789" s="16"/>
      <c r="M789" s="16"/>
      <c r="N789" s="16"/>
      <c r="O789" s="16"/>
      <c r="P789" s="16"/>
      <c r="Q789" s="16"/>
      <c r="R789" s="16"/>
      <c r="S789" s="145">
        <f t="shared" si="75"/>
        <v>1</v>
      </c>
      <c r="T789" s="145">
        <f t="shared" si="76"/>
        <v>1</v>
      </c>
      <c r="U789" s="10">
        <f t="shared" si="74"/>
        <v>1</v>
      </c>
      <c r="V789" s="10">
        <f t="shared" si="77"/>
        <v>1</v>
      </c>
      <c r="W789" s="10">
        <f t="shared" si="78"/>
        <v>3</v>
      </c>
    </row>
    <row r="790" spans="1:23">
      <c r="A790" s="149" t="str">
        <f t="shared" si="73"/>
        <v/>
      </c>
      <c r="B790" s="16"/>
      <c r="C790" s="16"/>
      <c r="D790" s="16"/>
      <c r="E790" s="16"/>
      <c r="F790" s="16"/>
      <c r="G790" s="16"/>
      <c r="H790" s="16"/>
      <c r="I790" s="16"/>
      <c r="J790" s="150" t="str">
        <f>IFERROR(IF(COUNTIF(E790:I790,E790)+COUNTIF(E790:I790,F790)+COUNTIF(E790:I790,G790)+COUNTIF(E790:I790,H790)+COUNTIF(E790:I790,I790)-COUNT(E790:I790)&lt;&gt;0,"學生班級重複",IF(COUNT(E790:I790)=1,VLOOKUP(E790,'附件一之1-開班數'!$A$6:$B$65,2,0),IF(COUNT(E790:I790)=2,VLOOKUP(E790,'附件一之1-開班數'!$A$6:$B$65,2,0)&amp;"、"&amp;VLOOKUP(F790,'附件一之1-開班數'!$A$6:$B$65,2,0),IF(COUNT(E790:I790)=3,VLOOKUP(E790,'附件一之1-開班數'!$A$6:$B$65,2,0)&amp;"、"&amp;VLOOKUP(F790,'附件一之1-開班數'!$A$6:$B$65,2,0)&amp;"、"&amp;VLOOKUP(G790,'附件一之1-開班數'!$A$6:$B$65,2,0),IF(COUNT(E790:I790)=4,VLOOKUP(E790,'附件一之1-開班數'!$A$6:$B$65,2,0)&amp;"、"&amp;VLOOKUP(F790,'附件一之1-開班數'!$A$6:$B$65,2,0)&amp;"、"&amp;VLOOKUP(G790,'附件一之1-開班數'!$A$6:$B$65,2,0)&amp;"、"&amp;VLOOKUP(H790,'附件一之1-開班數'!$A$6:$B$65,2,0),IF(COUNT(E790:I790)=5,VLOOKUP(E790,'附件一之1-開班數'!$A$6:$B$65,2,0)&amp;"、"&amp;VLOOKUP(F790,'附件一之1-開班數'!$A$6:$B$65,2,0)&amp;"、"&amp;VLOOKUP(G790,'附件一之1-開班數'!$A$6:$B$65,2,0)&amp;"、"&amp;VLOOKUP(H790,'附件一之1-開班數'!$A$6:$B$65,2,0)&amp;"、"&amp;VLOOKUP(I790,'附件一之1-開班數'!$A$6:$B$65,2,0),IF(D790="","","學生無班級"))))))),"有班級不存在,或跳格輸入")</f>
        <v/>
      </c>
      <c r="K790" s="16"/>
      <c r="L790" s="16"/>
      <c r="M790" s="16"/>
      <c r="N790" s="16"/>
      <c r="O790" s="16"/>
      <c r="P790" s="16"/>
      <c r="Q790" s="16"/>
      <c r="R790" s="16"/>
      <c r="S790" s="145">
        <f t="shared" si="75"/>
        <v>1</v>
      </c>
      <c r="T790" s="145">
        <f t="shared" si="76"/>
        <v>1</v>
      </c>
      <c r="U790" s="10">
        <f t="shared" si="74"/>
        <v>1</v>
      </c>
      <c r="V790" s="10">
        <f t="shared" si="77"/>
        <v>1</v>
      </c>
      <c r="W790" s="10">
        <f t="shared" si="78"/>
        <v>3</v>
      </c>
    </row>
    <row r="791" spans="1:23">
      <c r="A791" s="149" t="str">
        <f t="shared" si="73"/>
        <v/>
      </c>
      <c r="B791" s="16"/>
      <c r="C791" s="16"/>
      <c r="D791" s="16"/>
      <c r="E791" s="16"/>
      <c r="F791" s="16"/>
      <c r="G791" s="16"/>
      <c r="H791" s="16"/>
      <c r="I791" s="16"/>
      <c r="J791" s="150" t="str">
        <f>IFERROR(IF(COUNTIF(E791:I791,E791)+COUNTIF(E791:I791,F791)+COUNTIF(E791:I791,G791)+COUNTIF(E791:I791,H791)+COUNTIF(E791:I791,I791)-COUNT(E791:I791)&lt;&gt;0,"學生班級重複",IF(COUNT(E791:I791)=1,VLOOKUP(E791,'附件一之1-開班數'!$A$6:$B$65,2,0),IF(COUNT(E791:I791)=2,VLOOKUP(E791,'附件一之1-開班數'!$A$6:$B$65,2,0)&amp;"、"&amp;VLOOKUP(F791,'附件一之1-開班數'!$A$6:$B$65,2,0),IF(COUNT(E791:I791)=3,VLOOKUP(E791,'附件一之1-開班數'!$A$6:$B$65,2,0)&amp;"、"&amp;VLOOKUP(F791,'附件一之1-開班數'!$A$6:$B$65,2,0)&amp;"、"&amp;VLOOKUP(G791,'附件一之1-開班數'!$A$6:$B$65,2,0),IF(COUNT(E791:I791)=4,VLOOKUP(E791,'附件一之1-開班數'!$A$6:$B$65,2,0)&amp;"、"&amp;VLOOKUP(F791,'附件一之1-開班數'!$A$6:$B$65,2,0)&amp;"、"&amp;VLOOKUP(G791,'附件一之1-開班數'!$A$6:$B$65,2,0)&amp;"、"&amp;VLOOKUP(H791,'附件一之1-開班數'!$A$6:$B$65,2,0),IF(COUNT(E791:I791)=5,VLOOKUP(E791,'附件一之1-開班數'!$A$6:$B$65,2,0)&amp;"、"&amp;VLOOKUP(F791,'附件一之1-開班數'!$A$6:$B$65,2,0)&amp;"、"&amp;VLOOKUP(G791,'附件一之1-開班數'!$A$6:$B$65,2,0)&amp;"、"&amp;VLOOKUP(H791,'附件一之1-開班數'!$A$6:$B$65,2,0)&amp;"、"&amp;VLOOKUP(I791,'附件一之1-開班數'!$A$6:$B$65,2,0),IF(D791="","","學生無班級"))))))),"有班級不存在,或跳格輸入")</f>
        <v/>
      </c>
      <c r="K791" s="16"/>
      <c r="L791" s="16"/>
      <c r="M791" s="16"/>
      <c r="N791" s="16"/>
      <c r="O791" s="16"/>
      <c r="P791" s="16"/>
      <c r="Q791" s="16"/>
      <c r="R791" s="16"/>
      <c r="S791" s="145">
        <f t="shared" si="75"/>
        <v>1</v>
      </c>
      <c r="T791" s="145">
        <f t="shared" si="76"/>
        <v>1</v>
      </c>
      <c r="U791" s="10">
        <f t="shared" si="74"/>
        <v>1</v>
      </c>
      <c r="V791" s="10">
        <f t="shared" si="77"/>
        <v>1</v>
      </c>
      <c r="W791" s="10">
        <f t="shared" si="78"/>
        <v>3</v>
      </c>
    </row>
    <row r="792" spans="1:23">
      <c r="A792" s="149" t="str">
        <f t="shared" si="73"/>
        <v/>
      </c>
      <c r="B792" s="16"/>
      <c r="C792" s="16"/>
      <c r="D792" s="16"/>
      <c r="E792" s="16"/>
      <c r="F792" s="16"/>
      <c r="G792" s="16"/>
      <c r="H792" s="16"/>
      <c r="I792" s="16"/>
      <c r="J792" s="150" t="str">
        <f>IFERROR(IF(COUNTIF(E792:I792,E792)+COUNTIF(E792:I792,F792)+COUNTIF(E792:I792,G792)+COUNTIF(E792:I792,H792)+COUNTIF(E792:I792,I792)-COUNT(E792:I792)&lt;&gt;0,"學生班級重複",IF(COUNT(E792:I792)=1,VLOOKUP(E792,'附件一之1-開班數'!$A$6:$B$65,2,0),IF(COUNT(E792:I792)=2,VLOOKUP(E792,'附件一之1-開班數'!$A$6:$B$65,2,0)&amp;"、"&amp;VLOOKUP(F792,'附件一之1-開班數'!$A$6:$B$65,2,0),IF(COUNT(E792:I792)=3,VLOOKUP(E792,'附件一之1-開班數'!$A$6:$B$65,2,0)&amp;"、"&amp;VLOOKUP(F792,'附件一之1-開班數'!$A$6:$B$65,2,0)&amp;"、"&amp;VLOOKUP(G792,'附件一之1-開班數'!$A$6:$B$65,2,0),IF(COUNT(E792:I792)=4,VLOOKUP(E792,'附件一之1-開班數'!$A$6:$B$65,2,0)&amp;"、"&amp;VLOOKUP(F792,'附件一之1-開班數'!$A$6:$B$65,2,0)&amp;"、"&amp;VLOOKUP(G792,'附件一之1-開班數'!$A$6:$B$65,2,0)&amp;"、"&amp;VLOOKUP(H792,'附件一之1-開班數'!$A$6:$B$65,2,0),IF(COUNT(E792:I792)=5,VLOOKUP(E792,'附件一之1-開班數'!$A$6:$B$65,2,0)&amp;"、"&amp;VLOOKUP(F792,'附件一之1-開班數'!$A$6:$B$65,2,0)&amp;"、"&amp;VLOOKUP(G792,'附件一之1-開班數'!$A$6:$B$65,2,0)&amp;"、"&amp;VLOOKUP(H792,'附件一之1-開班數'!$A$6:$B$65,2,0)&amp;"、"&amp;VLOOKUP(I792,'附件一之1-開班數'!$A$6:$B$65,2,0),IF(D792="","","學生無班級"))))))),"有班級不存在,或跳格輸入")</f>
        <v/>
      </c>
      <c r="K792" s="16"/>
      <c r="L792" s="16"/>
      <c r="M792" s="16"/>
      <c r="N792" s="16"/>
      <c r="O792" s="16"/>
      <c r="P792" s="16"/>
      <c r="Q792" s="16"/>
      <c r="R792" s="16"/>
      <c r="S792" s="145">
        <f t="shared" si="75"/>
        <v>1</v>
      </c>
      <c r="T792" s="145">
        <f t="shared" si="76"/>
        <v>1</v>
      </c>
      <c r="U792" s="10">
        <f t="shared" si="74"/>
        <v>1</v>
      </c>
      <c r="V792" s="10">
        <f t="shared" si="77"/>
        <v>1</v>
      </c>
      <c r="W792" s="10">
        <f t="shared" si="78"/>
        <v>3</v>
      </c>
    </row>
    <row r="793" spans="1:23">
      <c r="A793" s="149" t="str">
        <f t="shared" si="73"/>
        <v/>
      </c>
      <c r="B793" s="16"/>
      <c r="C793" s="16"/>
      <c r="D793" s="16"/>
      <c r="E793" s="16"/>
      <c r="F793" s="16"/>
      <c r="G793" s="16"/>
      <c r="H793" s="16"/>
      <c r="I793" s="16"/>
      <c r="J793" s="150" t="str">
        <f>IFERROR(IF(COUNTIF(E793:I793,E793)+COUNTIF(E793:I793,F793)+COUNTIF(E793:I793,G793)+COUNTIF(E793:I793,H793)+COUNTIF(E793:I793,I793)-COUNT(E793:I793)&lt;&gt;0,"學生班級重複",IF(COUNT(E793:I793)=1,VLOOKUP(E793,'附件一之1-開班數'!$A$6:$B$65,2,0),IF(COUNT(E793:I793)=2,VLOOKUP(E793,'附件一之1-開班數'!$A$6:$B$65,2,0)&amp;"、"&amp;VLOOKUP(F793,'附件一之1-開班數'!$A$6:$B$65,2,0),IF(COUNT(E793:I793)=3,VLOOKUP(E793,'附件一之1-開班數'!$A$6:$B$65,2,0)&amp;"、"&amp;VLOOKUP(F793,'附件一之1-開班數'!$A$6:$B$65,2,0)&amp;"、"&amp;VLOOKUP(G793,'附件一之1-開班數'!$A$6:$B$65,2,0),IF(COUNT(E793:I793)=4,VLOOKUP(E793,'附件一之1-開班數'!$A$6:$B$65,2,0)&amp;"、"&amp;VLOOKUP(F793,'附件一之1-開班數'!$A$6:$B$65,2,0)&amp;"、"&amp;VLOOKUP(G793,'附件一之1-開班數'!$A$6:$B$65,2,0)&amp;"、"&amp;VLOOKUP(H793,'附件一之1-開班數'!$A$6:$B$65,2,0),IF(COUNT(E793:I793)=5,VLOOKUP(E793,'附件一之1-開班數'!$A$6:$B$65,2,0)&amp;"、"&amp;VLOOKUP(F793,'附件一之1-開班數'!$A$6:$B$65,2,0)&amp;"、"&amp;VLOOKUP(G793,'附件一之1-開班數'!$A$6:$B$65,2,0)&amp;"、"&amp;VLOOKUP(H793,'附件一之1-開班數'!$A$6:$B$65,2,0)&amp;"、"&amp;VLOOKUP(I793,'附件一之1-開班數'!$A$6:$B$65,2,0),IF(D793="","","學生無班級"))))))),"有班級不存在,或跳格輸入")</f>
        <v/>
      </c>
      <c r="K793" s="16"/>
      <c r="L793" s="16"/>
      <c r="M793" s="16"/>
      <c r="N793" s="16"/>
      <c r="O793" s="16"/>
      <c r="P793" s="16"/>
      <c r="Q793" s="16"/>
      <c r="R793" s="16"/>
      <c r="S793" s="145">
        <f t="shared" si="75"/>
        <v>1</v>
      </c>
      <c r="T793" s="145">
        <f t="shared" si="76"/>
        <v>1</v>
      </c>
      <c r="U793" s="10">
        <f t="shared" si="74"/>
        <v>1</v>
      </c>
      <c r="V793" s="10">
        <f t="shared" si="77"/>
        <v>1</v>
      </c>
      <c r="W793" s="10">
        <f t="shared" si="78"/>
        <v>3</v>
      </c>
    </row>
    <row r="794" spans="1:23">
      <c r="A794" s="149" t="str">
        <f t="shared" si="73"/>
        <v/>
      </c>
      <c r="B794" s="16"/>
      <c r="C794" s="16"/>
      <c r="D794" s="16"/>
      <c r="E794" s="16"/>
      <c r="F794" s="16"/>
      <c r="G794" s="16"/>
      <c r="H794" s="16"/>
      <c r="I794" s="16"/>
      <c r="J794" s="150" t="str">
        <f>IFERROR(IF(COUNTIF(E794:I794,E794)+COUNTIF(E794:I794,F794)+COUNTIF(E794:I794,G794)+COUNTIF(E794:I794,H794)+COUNTIF(E794:I794,I794)-COUNT(E794:I794)&lt;&gt;0,"學生班級重複",IF(COUNT(E794:I794)=1,VLOOKUP(E794,'附件一之1-開班數'!$A$6:$B$65,2,0),IF(COUNT(E794:I794)=2,VLOOKUP(E794,'附件一之1-開班數'!$A$6:$B$65,2,0)&amp;"、"&amp;VLOOKUP(F794,'附件一之1-開班數'!$A$6:$B$65,2,0),IF(COUNT(E794:I794)=3,VLOOKUP(E794,'附件一之1-開班數'!$A$6:$B$65,2,0)&amp;"、"&amp;VLOOKUP(F794,'附件一之1-開班數'!$A$6:$B$65,2,0)&amp;"、"&amp;VLOOKUP(G794,'附件一之1-開班數'!$A$6:$B$65,2,0),IF(COUNT(E794:I794)=4,VLOOKUP(E794,'附件一之1-開班數'!$A$6:$B$65,2,0)&amp;"、"&amp;VLOOKUP(F794,'附件一之1-開班數'!$A$6:$B$65,2,0)&amp;"、"&amp;VLOOKUP(G794,'附件一之1-開班數'!$A$6:$B$65,2,0)&amp;"、"&amp;VLOOKUP(H794,'附件一之1-開班數'!$A$6:$B$65,2,0),IF(COUNT(E794:I794)=5,VLOOKUP(E794,'附件一之1-開班數'!$A$6:$B$65,2,0)&amp;"、"&amp;VLOOKUP(F794,'附件一之1-開班數'!$A$6:$B$65,2,0)&amp;"、"&amp;VLOOKUP(G794,'附件一之1-開班數'!$A$6:$B$65,2,0)&amp;"、"&amp;VLOOKUP(H794,'附件一之1-開班數'!$A$6:$B$65,2,0)&amp;"、"&amp;VLOOKUP(I794,'附件一之1-開班數'!$A$6:$B$65,2,0),IF(D794="","","學生無班級"))))))),"有班級不存在,或跳格輸入")</f>
        <v/>
      </c>
      <c r="K794" s="16"/>
      <c r="L794" s="16"/>
      <c r="M794" s="16"/>
      <c r="N794" s="16"/>
      <c r="O794" s="16"/>
      <c r="P794" s="16"/>
      <c r="Q794" s="16"/>
      <c r="R794" s="16"/>
      <c r="S794" s="145">
        <f t="shared" si="75"/>
        <v>1</v>
      </c>
      <c r="T794" s="145">
        <f t="shared" si="76"/>
        <v>1</v>
      </c>
      <c r="U794" s="10">
        <f t="shared" si="74"/>
        <v>1</v>
      </c>
      <c r="V794" s="10">
        <f t="shared" si="77"/>
        <v>1</v>
      </c>
      <c r="W794" s="10">
        <f t="shared" si="78"/>
        <v>3</v>
      </c>
    </row>
    <row r="795" spans="1:23">
      <c r="A795" s="149" t="str">
        <f t="shared" si="73"/>
        <v/>
      </c>
      <c r="B795" s="16"/>
      <c r="C795" s="16"/>
      <c r="D795" s="16"/>
      <c r="E795" s="16"/>
      <c r="F795" s="16"/>
      <c r="G795" s="16"/>
      <c r="H795" s="16"/>
      <c r="I795" s="16"/>
      <c r="J795" s="150" t="str">
        <f>IFERROR(IF(COUNTIF(E795:I795,E795)+COUNTIF(E795:I795,F795)+COUNTIF(E795:I795,G795)+COUNTIF(E795:I795,H795)+COUNTIF(E795:I795,I795)-COUNT(E795:I795)&lt;&gt;0,"學生班級重複",IF(COUNT(E795:I795)=1,VLOOKUP(E795,'附件一之1-開班數'!$A$6:$B$65,2,0),IF(COUNT(E795:I795)=2,VLOOKUP(E795,'附件一之1-開班數'!$A$6:$B$65,2,0)&amp;"、"&amp;VLOOKUP(F795,'附件一之1-開班數'!$A$6:$B$65,2,0),IF(COUNT(E795:I795)=3,VLOOKUP(E795,'附件一之1-開班數'!$A$6:$B$65,2,0)&amp;"、"&amp;VLOOKUP(F795,'附件一之1-開班數'!$A$6:$B$65,2,0)&amp;"、"&amp;VLOOKUP(G795,'附件一之1-開班數'!$A$6:$B$65,2,0),IF(COUNT(E795:I795)=4,VLOOKUP(E795,'附件一之1-開班數'!$A$6:$B$65,2,0)&amp;"、"&amp;VLOOKUP(F795,'附件一之1-開班數'!$A$6:$B$65,2,0)&amp;"、"&amp;VLOOKUP(G795,'附件一之1-開班數'!$A$6:$B$65,2,0)&amp;"、"&amp;VLOOKUP(H795,'附件一之1-開班數'!$A$6:$B$65,2,0),IF(COUNT(E795:I795)=5,VLOOKUP(E795,'附件一之1-開班數'!$A$6:$B$65,2,0)&amp;"、"&amp;VLOOKUP(F795,'附件一之1-開班數'!$A$6:$B$65,2,0)&amp;"、"&amp;VLOOKUP(G795,'附件一之1-開班數'!$A$6:$B$65,2,0)&amp;"、"&amp;VLOOKUP(H795,'附件一之1-開班數'!$A$6:$B$65,2,0)&amp;"、"&amp;VLOOKUP(I795,'附件一之1-開班數'!$A$6:$B$65,2,0),IF(D795="","","學生無班級"))))))),"有班級不存在,或跳格輸入")</f>
        <v/>
      </c>
      <c r="K795" s="16"/>
      <c r="L795" s="16"/>
      <c r="M795" s="16"/>
      <c r="N795" s="16"/>
      <c r="O795" s="16"/>
      <c r="P795" s="16"/>
      <c r="Q795" s="16"/>
      <c r="R795" s="16"/>
      <c r="S795" s="145">
        <f t="shared" si="75"/>
        <v>1</v>
      </c>
      <c r="T795" s="145">
        <f t="shared" si="76"/>
        <v>1</v>
      </c>
      <c r="U795" s="10">
        <f t="shared" si="74"/>
        <v>1</v>
      </c>
      <c r="V795" s="10">
        <f t="shared" si="77"/>
        <v>1</v>
      </c>
      <c r="W795" s="10">
        <f t="shared" si="78"/>
        <v>3</v>
      </c>
    </row>
    <row r="796" spans="1:23">
      <c r="A796" s="149" t="str">
        <f t="shared" si="73"/>
        <v/>
      </c>
      <c r="B796" s="16"/>
      <c r="C796" s="16"/>
      <c r="D796" s="16"/>
      <c r="E796" s="16"/>
      <c r="F796" s="16"/>
      <c r="G796" s="16"/>
      <c r="H796" s="16"/>
      <c r="I796" s="16"/>
      <c r="J796" s="150" t="str">
        <f>IFERROR(IF(COUNTIF(E796:I796,E796)+COUNTIF(E796:I796,F796)+COUNTIF(E796:I796,G796)+COUNTIF(E796:I796,H796)+COUNTIF(E796:I796,I796)-COUNT(E796:I796)&lt;&gt;0,"學生班級重複",IF(COUNT(E796:I796)=1,VLOOKUP(E796,'附件一之1-開班數'!$A$6:$B$65,2,0),IF(COUNT(E796:I796)=2,VLOOKUP(E796,'附件一之1-開班數'!$A$6:$B$65,2,0)&amp;"、"&amp;VLOOKUP(F796,'附件一之1-開班數'!$A$6:$B$65,2,0),IF(COUNT(E796:I796)=3,VLOOKUP(E796,'附件一之1-開班數'!$A$6:$B$65,2,0)&amp;"、"&amp;VLOOKUP(F796,'附件一之1-開班數'!$A$6:$B$65,2,0)&amp;"、"&amp;VLOOKUP(G796,'附件一之1-開班數'!$A$6:$B$65,2,0),IF(COUNT(E796:I796)=4,VLOOKUP(E796,'附件一之1-開班數'!$A$6:$B$65,2,0)&amp;"、"&amp;VLOOKUP(F796,'附件一之1-開班數'!$A$6:$B$65,2,0)&amp;"、"&amp;VLOOKUP(G796,'附件一之1-開班數'!$A$6:$B$65,2,0)&amp;"、"&amp;VLOOKUP(H796,'附件一之1-開班數'!$A$6:$B$65,2,0),IF(COUNT(E796:I796)=5,VLOOKUP(E796,'附件一之1-開班數'!$A$6:$B$65,2,0)&amp;"、"&amp;VLOOKUP(F796,'附件一之1-開班數'!$A$6:$B$65,2,0)&amp;"、"&amp;VLOOKUP(G796,'附件一之1-開班數'!$A$6:$B$65,2,0)&amp;"、"&amp;VLOOKUP(H796,'附件一之1-開班數'!$A$6:$B$65,2,0)&amp;"、"&amp;VLOOKUP(I796,'附件一之1-開班數'!$A$6:$B$65,2,0),IF(D796="","","學生無班級"))))))),"有班級不存在,或跳格輸入")</f>
        <v/>
      </c>
      <c r="K796" s="16"/>
      <c r="L796" s="16"/>
      <c r="M796" s="16"/>
      <c r="N796" s="16"/>
      <c r="O796" s="16"/>
      <c r="P796" s="16"/>
      <c r="Q796" s="16"/>
      <c r="R796" s="16"/>
      <c r="S796" s="145">
        <f t="shared" si="75"/>
        <v>1</v>
      </c>
      <c r="T796" s="145">
        <f t="shared" si="76"/>
        <v>1</v>
      </c>
      <c r="U796" s="10">
        <f t="shared" si="74"/>
        <v>1</v>
      </c>
      <c r="V796" s="10">
        <f t="shared" si="77"/>
        <v>1</v>
      </c>
      <c r="W796" s="10">
        <f t="shared" si="78"/>
        <v>3</v>
      </c>
    </row>
    <row r="797" spans="1:23">
      <c r="A797" s="149" t="str">
        <f t="shared" si="73"/>
        <v/>
      </c>
      <c r="B797" s="16"/>
      <c r="C797" s="16"/>
      <c r="D797" s="16"/>
      <c r="E797" s="16"/>
      <c r="F797" s="16"/>
      <c r="G797" s="16"/>
      <c r="H797" s="16"/>
      <c r="I797" s="16"/>
      <c r="J797" s="150" t="str">
        <f>IFERROR(IF(COUNTIF(E797:I797,E797)+COUNTIF(E797:I797,F797)+COUNTIF(E797:I797,G797)+COUNTIF(E797:I797,H797)+COUNTIF(E797:I797,I797)-COUNT(E797:I797)&lt;&gt;0,"學生班級重複",IF(COUNT(E797:I797)=1,VLOOKUP(E797,'附件一之1-開班數'!$A$6:$B$65,2,0),IF(COUNT(E797:I797)=2,VLOOKUP(E797,'附件一之1-開班數'!$A$6:$B$65,2,0)&amp;"、"&amp;VLOOKUP(F797,'附件一之1-開班數'!$A$6:$B$65,2,0),IF(COUNT(E797:I797)=3,VLOOKUP(E797,'附件一之1-開班數'!$A$6:$B$65,2,0)&amp;"、"&amp;VLOOKUP(F797,'附件一之1-開班數'!$A$6:$B$65,2,0)&amp;"、"&amp;VLOOKUP(G797,'附件一之1-開班數'!$A$6:$B$65,2,0),IF(COUNT(E797:I797)=4,VLOOKUP(E797,'附件一之1-開班數'!$A$6:$B$65,2,0)&amp;"、"&amp;VLOOKUP(F797,'附件一之1-開班數'!$A$6:$B$65,2,0)&amp;"、"&amp;VLOOKUP(G797,'附件一之1-開班數'!$A$6:$B$65,2,0)&amp;"、"&amp;VLOOKUP(H797,'附件一之1-開班數'!$A$6:$B$65,2,0),IF(COUNT(E797:I797)=5,VLOOKUP(E797,'附件一之1-開班數'!$A$6:$B$65,2,0)&amp;"、"&amp;VLOOKUP(F797,'附件一之1-開班數'!$A$6:$B$65,2,0)&amp;"、"&amp;VLOOKUP(G797,'附件一之1-開班數'!$A$6:$B$65,2,0)&amp;"、"&amp;VLOOKUP(H797,'附件一之1-開班數'!$A$6:$B$65,2,0)&amp;"、"&amp;VLOOKUP(I797,'附件一之1-開班數'!$A$6:$B$65,2,0),IF(D797="","","學生無班級"))))))),"有班級不存在,或跳格輸入")</f>
        <v/>
      </c>
      <c r="K797" s="16"/>
      <c r="L797" s="16"/>
      <c r="M797" s="16"/>
      <c r="N797" s="16"/>
      <c r="O797" s="16"/>
      <c r="P797" s="16"/>
      <c r="Q797" s="16"/>
      <c r="R797" s="16"/>
      <c r="S797" s="145">
        <f t="shared" si="75"/>
        <v>1</v>
      </c>
      <c r="T797" s="145">
        <f t="shared" si="76"/>
        <v>1</v>
      </c>
      <c r="U797" s="10">
        <f t="shared" si="74"/>
        <v>1</v>
      </c>
      <c r="V797" s="10">
        <f t="shared" si="77"/>
        <v>1</v>
      </c>
      <c r="W797" s="10">
        <f t="shared" si="78"/>
        <v>3</v>
      </c>
    </row>
    <row r="798" spans="1:23">
      <c r="A798" s="149" t="str">
        <f t="shared" si="73"/>
        <v/>
      </c>
      <c r="B798" s="16"/>
      <c r="C798" s="16"/>
      <c r="D798" s="16"/>
      <c r="E798" s="16"/>
      <c r="F798" s="16"/>
      <c r="G798" s="16"/>
      <c r="H798" s="16"/>
      <c r="I798" s="16"/>
      <c r="J798" s="150" t="str">
        <f>IFERROR(IF(COUNTIF(E798:I798,E798)+COUNTIF(E798:I798,F798)+COUNTIF(E798:I798,G798)+COUNTIF(E798:I798,H798)+COUNTIF(E798:I798,I798)-COUNT(E798:I798)&lt;&gt;0,"學生班級重複",IF(COUNT(E798:I798)=1,VLOOKUP(E798,'附件一之1-開班數'!$A$6:$B$65,2,0),IF(COUNT(E798:I798)=2,VLOOKUP(E798,'附件一之1-開班數'!$A$6:$B$65,2,0)&amp;"、"&amp;VLOOKUP(F798,'附件一之1-開班數'!$A$6:$B$65,2,0),IF(COUNT(E798:I798)=3,VLOOKUP(E798,'附件一之1-開班數'!$A$6:$B$65,2,0)&amp;"、"&amp;VLOOKUP(F798,'附件一之1-開班數'!$A$6:$B$65,2,0)&amp;"、"&amp;VLOOKUP(G798,'附件一之1-開班數'!$A$6:$B$65,2,0),IF(COUNT(E798:I798)=4,VLOOKUP(E798,'附件一之1-開班數'!$A$6:$B$65,2,0)&amp;"、"&amp;VLOOKUP(F798,'附件一之1-開班數'!$A$6:$B$65,2,0)&amp;"、"&amp;VLOOKUP(G798,'附件一之1-開班數'!$A$6:$B$65,2,0)&amp;"、"&amp;VLOOKUP(H798,'附件一之1-開班數'!$A$6:$B$65,2,0),IF(COUNT(E798:I798)=5,VLOOKUP(E798,'附件一之1-開班數'!$A$6:$B$65,2,0)&amp;"、"&amp;VLOOKUP(F798,'附件一之1-開班數'!$A$6:$B$65,2,0)&amp;"、"&amp;VLOOKUP(G798,'附件一之1-開班數'!$A$6:$B$65,2,0)&amp;"、"&amp;VLOOKUP(H798,'附件一之1-開班數'!$A$6:$B$65,2,0)&amp;"、"&amp;VLOOKUP(I798,'附件一之1-開班數'!$A$6:$B$65,2,0),IF(D798="","","學生無班級"))))))),"有班級不存在,或跳格輸入")</f>
        <v/>
      </c>
      <c r="K798" s="16"/>
      <c r="L798" s="16"/>
      <c r="M798" s="16"/>
      <c r="N798" s="16"/>
      <c r="O798" s="16"/>
      <c r="P798" s="16"/>
      <c r="Q798" s="16"/>
      <c r="R798" s="16"/>
      <c r="S798" s="145">
        <f t="shared" si="75"/>
        <v>1</v>
      </c>
      <c r="T798" s="145">
        <f t="shared" si="76"/>
        <v>1</v>
      </c>
      <c r="U798" s="10">
        <f t="shared" si="74"/>
        <v>1</v>
      </c>
      <c r="V798" s="10">
        <f t="shared" si="77"/>
        <v>1</v>
      </c>
      <c r="W798" s="10">
        <f t="shared" si="78"/>
        <v>3</v>
      </c>
    </row>
    <row r="799" spans="1:23">
      <c r="A799" s="149" t="str">
        <f t="shared" si="73"/>
        <v/>
      </c>
      <c r="B799" s="16"/>
      <c r="C799" s="16"/>
      <c r="D799" s="16"/>
      <c r="E799" s="16"/>
      <c r="F799" s="16"/>
      <c r="G799" s="16"/>
      <c r="H799" s="16"/>
      <c r="I799" s="16"/>
      <c r="J799" s="150" t="str">
        <f>IFERROR(IF(COUNTIF(E799:I799,E799)+COUNTIF(E799:I799,F799)+COUNTIF(E799:I799,G799)+COUNTIF(E799:I799,H799)+COUNTIF(E799:I799,I799)-COUNT(E799:I799)&lt;&gt;0,"學生班級重複",IF(COUNT(E799:I799)=1,VLOOKUP(E799,'附件一之1-開班數'!$A$6:$B$65,2,0),IF(COUNT(E799:I799)=2,VLOOKUP(E799,'附件一之1-開班數'!$A$6:$B$65,2,0)&amp;"、"&amp;VLOOKUP(F799,'附件一之1-開班數'!$A$6:$B$65,2,0),IF(COUNT(E799:I799)=3,VLOOKUP(E799,'附件一之1-開班數'!$A$6:$B$65,2,0)&amp;"、"&amp;VLOOKUP(F799,'附件一之1-開班數'!$A$6:$B$65,2,0)&amp;"、"&amp;VLOOKUP(G799,'附件一之1-開班數'!$A$6:$B$65,2,0),IF(COUNT(E799:I799)=4,VLOOKUP(E799,'附件一之1-開班數'!$A$6:$B$65,2,0)&amp;"、"&amp;VLOOKUP(F799,'附件一之1-開班數'!$A$6:$B$65,2,0)&amp;"、"&amp;VLOOKUP(G799,'附件一之1-開班數'!$A$6:$B$65,2,0)&amp;"、"&amp;VLOOKUP(H799,'附件一之1-開班數'!$A$6:$B$65,2,0),IF(COUNT(E799:I799)=5,VLOOKUP(E799,'附件一之1-開班數'!$A$6:$B$65,2,0)&amp;"、"&amp;VLOOKUP(F799,'附件一之1-開班數'!$A$6:$B$65,2,0)&amp;"、"&amp;VLOOKUP(G799,'附件一之1-開班數'!$A$6:$B$65,2,0)&amp;"、"&amp;VLOOKUP(H799,'附件一之1-開班數'!$A$6:$B$65,2,0)&amp;"、"&amp;VLOOKUP(I799,'附件一之1-開班數'!$A$6:$B$65,2,0),IF(D799="","","學生無班級"))))))),"有班級不存在,或跳格輸入")</f>
        <v/>
      </c>
      <c r="K799" s="16"/>
      <c r="L799" s="16"/>
      <c r="M799" s="16"/>
      <c r="N799" s="16"/>
      <c r="O799" s="16"/>
      <c r="P799" s="16"/>
      <c r="Q799" s="16"/>
      <c r="R799" s="16"/>
      <c r="S799" s="145">
        <f t="shared" si="75"/>
        <v>1</v>
      </c>
      <c r="T799" s="145">
        <f t="shared" si="76"/>
        <v>1</v>
      </c>
      <c r="U799" s="10">
        <f t="shared" si="74"/>
        <v>1</v>
      </c>
      <c r="V799" s="10">
        <f t="shared" si="77"/>
        <v>1</v>
      </c>
      <c r="W799" s="10">
        <f t="shared" si="78"/>
        <v>3</v>
      </c>
    </row>
    <row r="800" spans="1:23">
      <c r="A800" s="149" t="str">
        <f t="shared" si="73"/>
        <v/>
      </c>
      <c r="B800" s="16"/>
      <c r="C800" s="16"/>
      <c r="D800" s="16"/>
      <c r="E800" s="16"/>
      <c r="F800" s="16"/>
      <c r="G800" s="16"/>
      <c r="H800" s="16"/>
      <c r="I800" s="16"/>
      <c r="J800" s="150" t="str">
        <f>IFERROR(IF(COUNTIF(E800:I800,E800)+COUNTIF(E800:I800,F800)+COUNTIF(E800:I800,G800)+COUNTIF(E800:I800,H800)+COUNTIF(E800:I800,I800)-COUNT(E800:I800)&lt;&gt;0,"學生班級重複",IF(COUNT(E800:I800)=1,VLOOKUP(E800,'附件一之1-開班數'!$A$6:$B$65,2,0),IF(COUNT(E800:I800)=2,VLOOKUP(E800,'附件一之1-開班數'!$A$6:$B$65,2,0)&amp;"、"&amp;VLOOKUP(F800,'附件一之1-開班數'!$A$6:$B$65,2,0),IF(COUNT(E800:I800)=3,VLOOKUP(E800,'附件一之1-開班數'!$A$6:$B$65,2,0)&amp;"、"&amp;VLOOKUP(F800,'附件一之1-開班數'!$A$6:$B$65,2,0)&amp;"、"&amp;VLOOKUP(G800,'附件一之1-開班數'!$A$6:$B$65,2,0),IF(COUNT(E800:I800)=4,VLOOKUP(E800,'附件一之1-開班數'!$A$6:$B$65,2,0)&amp;"、"&amp;VLOOKUP(F800,'附件一之1-開班數'!$A$6:$B$65,2,0)&amp;"、"&amp;VLOOKUP(G800,'附件一之1-開班數'!$A$6:$B$65,2,0)&amp;"、"&amp;VLOOKUP(H800,'附件一之1-開班數'!$A$6:$B$65,2,0),IF(COUNT(E800:I800)=5,VLOOKUP(E800,'附件一之1-開班數'!$A$6:$B$65,2,0)&amp;"、"&amp;VLOOKUP(F800,'附件一之1-開班數'!$A$6:$B$65,2,0)&amp;"、"&amp;VLOOKUP(G800,'附件一之1-開班數'!$A$6:$B$65,2,0)&amp;"、"&amp;VLOOKUP(H800,'附件一之1-開班數'!$A$6:$B$65,2,0)&amp;"、"&amp;VLOOKUP(I800,'附件一之1-開班數'!$A$6:$B$65,2,0),IF(D800="","","學生無班級"))))))),"有班級不存在,或跳格輸入")</f>
        <v/>
      </c>
      <c r="K800" s="16"/>
      <c r="L800" s="16"/>
      <c r="M800" s="16"/>
      <c r="N800" s="16"/>
      <c r="O800" s="16"/>
      <c r="P800" s="16"/>
      <c r="Q800" s="16"/>
      <c r="R800" s="16"/>
      <c r="S800" s="145">
        <f t="shared" si="75"/>
        <v>1</v>
      </c>
      <c r="T800" s="145">
        <f t="shared" si="76"/>
        <v>1</v>
      </c>
      <c r="U800" s="10">
        <f t="shared" si="74"/>
        <v>1</v>
      </c>
      <c r="V800" s="10">
        <f t="shared" si="77"/>
        <v>1</v>
      </c>
      <c r="W800" s="10">
        <f t="shared" si="78"/>
        <v>3</v>
      </c>
    </row>
    <row r="801" spans="1:23">
      <c r="A801" s="149" t="str">
        <f t="shared" si="73"/>
        <v/>
      </c>
      <c r="B801" s="16"/>
      <c r="C801" s="16"/>
      <c r="D801" s="16"/>
      <c r="E801" s="16"/>
      <c r="F801" s="16"/>
      <c r="G801" s="16"/>
      <c r="H801" s="16"/>
      <c r="I801" s="16"/>
      <c r="J801" s="150" t="str">
        <f>IFERROR(IF(COUNTIF(E801:I801,E801)+COUNTIF(E801:I801,F801)+COUNTIF(E801:I801,G801)+COUNTIF(E801:I801,H801)+COUNTIF(E801:I801,I801)-COUNT(E801:I801)&lt;&gt;0,"學生班級重複",IF(COUNT(E801:I801)=1,VLOOKUP(E801,'附件一之1-開班數'!$A$6:$B$65,2,0),IF(COUNT(E801:I801)=2,VLOOKUP(E801,'附件一之1-開班數'!$A$6:$B$65,2,0)&amp;"、"&amp;VLOOKUP(F801,'附件一之1-開班數'!$A$6:$B$65,2,0),IF(COUNT(E801:I801)=3,VLOOKUP(E801,'附件一之1-開班數'!$A$6:$B$65,2,0)&amp;"、"&amp;VLOOKUP(F801,'附件一之1-開班數'!$A$6:$B$65,2,0)&amp;"、"&amp;VLOOKUP(G801,'附件一之1-開班數'!$A$6:$B$65,2,0),IF(COUNT(E801:I801)=4,VLOOKUP(E801,'附件一之1-開班數'!$A$6:$B$65,2,0)&amp;"、"&amp;VLOOKUP(F801,'附件一之1-開班數'!$A$6:$B$65,2,0)&amp;"、"&amp;VLOOKUP(G801,'附件一之1-開班數'!$A$6:$B$65,2,0)&amp;"、"&amp;VLOOKUP(H801,'附件一之1-開班數'!$A$6:$B$65,2,0),IF(COUNT(E801:I801)=5,VLOOKUP(E801,'附件一之1-開班數'!$A$6:$B$65,2,0)&amp;"、"&amp;VLOOKUP(F801,'附件一之1-開班數'!$A$6:$B$65,2,0)&amp;"、"&amp;VLOOKUP(G801,'附件一之1-開班數'!$A$6:$B$65,2,0)&amp;"、"&amp;VLOOKUP(H801,'附件一之1-開班數'!$A$6:$B$65,2,0)&amp;"、"&amp;VLOOKUP(I801,'附件一之1-開班數'!$A$6:$B$65,2,0),IF(D801="","","學生無班級"))))))),"有班級不存在,或跳格輸入")</f>
        <v/>
      </c>
      <c r="K801" s="16"/>
      <c r="L801" s="16"/>
      <c r="M801" s="16"/>
      <c r="N801" s="16"/>
      <c r="O801" s="16"/>
      <c r="P801" s="16"/>
      <c r="Q801" s="16"/>
      <c r="R801" s="16"/>
      <c r="S801" s="145">
        <f t="shared" si="75"/>
        <v>1</v>
      </c>
      <c r="T801" s="145">
        <f t="shared" si="76"/>
        <v>1</v>
      </c>
      <c r="U801" s="10">
        <f t="shared" si="74"/>
        <v>1</v>
      </c>
      <c r="V801" s="10">
        <f t="shared" si="77"/>
        <v>1</v>
      </c>
      <c r="W801" s="10">
        <f t="shared" si="78"/>
        <v>3</v>
      </c>
    </row>
    <row r="802" spans="1:23">
      <c r="A802" s="149" t="str">
        <f t="shared" si="73"/>
        <v/>
      </c>
      <c r="B802" s="16"/>
      <c r="C802" s="16"/>
      <c r="D802" s="16"/>
      <c r="E802" s="16"/>
      <c r="F802" s="16"/>
      <c r="G802" s="16"/>
      <c r="H802" s="16"/>
      <c r="I802" s="16"/>
      <c r="J802" s="150" t="str">
        <f>IFERROR(IF(COUNTIF(E802:I802,E802)+COUNTIF(E802:I802,F802)+COUNTIF(E802:I802,G802)+COUNTIF(E802:I802,H802)+COUNTIF(E802:I802,I802)-COUNT(E802:I802)&lt;&gt;0,"學生班級重複",IF(COUNT(E802:I802)=1,VLOOKUP(E802,'附件一之1-開班數'!$A$6:$B$65,2,0),IF(COUNT(E802:I802)=2,VLOOKUP(E802,'附件一之1-開班數'!$A$6:$B$65,2,0)&amp;"、"&amp;VLOOKUP(F802,'附件一之1-開班數'!$A$6:$B$65,2,0),IF(COUNT(E802:I802)=3,VLOOKUP(E802,'附件一之1-開班數'!$A$6:$B$65,2,0)&amp;"、"&amp;VLOOKUP(F802,'附件一之1-開班數'!$A$6:$B$65,2,0)&amp;"、"&amp;VLOOKUP(G802,'附件一之1-開班數'!$A$6:$B$65,2,0),IF(COUNT(E802:I802)=4,VLOOKUP(E802,'附件一之1-開班數'!$A$6:$B$65,2,0)&amp;"、"&amp;VLOOKUP(F802,'附件一之1-開班數'!$A$6:$B$65,2,0)&amp;"、"&amp;VLOOKUP(G802,'附件一之1-開班數'!$A$6:$B$65,2,0)&amp;"、"&amp;VLOOKUP(H802,'附件一之1-開班數'!$A$6:$B$65,2,0),IF(COUNT(E802:I802)=5,VLOOKUP(E802,'附件一之1-開班數'!$A$6:$B$65,2,0)&amp;"、"&amp;VLOOKUP(F802,'附件一之1-開班數'!$A$6:$B$65,2,0)&amp;"、"&amp;VLOOKUP(G802,'附件一之1-開班數'!$A$6:$B$65,2,0)&amp;"、"&amp;VLOOKUP(H802,'附件一之1-開班數'!$A$6:$B$65,2,0)&amp;"、"&amp;VLOOKUP(I802,'附件一之1-開班數'!$A$6:$B$65,2,0),IF(D802="","","學生無班級"))))))),"有班級不存在,或跳格輸入")</f>
        <v/>
      </c>
      <c r="K802" s="16"/>
      <c r="L802" s="16"/>
      <c r="M802" s="16"/>
      <c r="N802" s="16"/>
      <c r="O802" s="16"/>
      <c r="P802" s="16"/>
      <c r="Q802" s="16"/>
      <c r="R802" s="16"/>
      <c r="S802" s="145">
        <f t="shared" si="75"/>
        <v>1</v>
      </c>
      <c r="T802" s="145">
        <f t="shared" si="76"/>
        <v>1</v>
      </c>
      <c r="U802" s="10">
        <f t="shared" si="74"/>
        <v>1</v>
      </c>
      <c r="V802" s="10">
        <f t="shared" si="77"/>
        <v>1</v>
      </c>
      <c r="W802" s="10">
        <f t="shared" si="78"/>
        <v>3</v>
      </c>
    </row>
    <row r="803" spans="1:23">
      <c r="A803" s="149" t="str">
        <f t="shared" si="73"/>
        <v/>
      </c>
      <c r="B803" s="16"/>
      <c r="C803" s="16"/>
      <c r="D803" s="16"/>
      <c r="E803" s="16"/>
      <c r="F803" s="16"/>
      <c r="G803" s="16"/>
      <c r="H803" s="16"/>
      <c r="I803" s="16"/>
      <c r="J803" s="150" t="str">
        <f>IFERROR(IF(COUNTIF(E803:I803,E803)+COUNTIF(E803:I803,F803)+COUNTIF(E803:I803,G803)+COUNTIF(E803:I803,H803)+COUNTIF(E803:I803,I803)-COUNT(E803:I803)&lt;&gt;0,"學生班級重複",IF(COUNT(E803:I803)=1,VLOOKUP(E803,'附件一之1-開班數'!$A$6:$B$65,2,0),IF(COUNT(E803:I803)=2,VLOOKUP(E803,'附件一之1-開班數'!$A$6:$B$65,2,0)&amp;"、"&amp;VLOOKUP(F803,'附件一之1-開班數'!$A$6:$B$65,2,0),IF(COUNT(E803:I803)=3,VLOOKUP(E803,'附件一之1-開班數'!$A$6:$B$65,2,0)&amp;"、"&amp;VLOOKUP(F803,'附件一之1-開班數'!$A$6:$B$65,2,0)&amp;"、"&amp;VLOOKUP(G803,'附件一之1-開班數'!$A$6:$B$65,2,0),IF(COUNT(E803:I803)=4,VLOOKUP(E803,'附件一之1-開班數'!$A$6:$B$65,2,0)&amp;"、"&amp;VLOOKUP(F803,'附件一之1-開班數'!$A$6:$B$65,2,0)&amp;"、"&amp;VLOOKUP(G803,'附件一之1-開班數'!$A$6:$B$65,2,0)&amp;"、"&amp;VLOOKUP(H803,'附件一之1-開班數'!$A$6:$B$65,2,0),IF(COUNT(E803:I803)=5,VLOOKUP(E803,'附件一之1-開班數'!$A$6:$B$65,2,0)&amp;"、"&amp;VLOOKUP(F803,'附件一之1-開班數'!$A$6:$B$65,2,0)&amp;"、"&amp;VLOOKUP(G803,'附件一之1-開班數'!$A$6:$B$65,2,0)&amp;"、"&amp;VLOOKUP(H803,'附件一之1-開班數'!$A$6:$B$65,2,0)&amp;"、"&amp;VLOOKUP(I803,'附件一之1-開班數'!$A$6:$B$65,2,0),IF(D803="","","學生無班級"))))))),"有班級不存在,或跳格輸入")</f>
        <v/>
      </c>
      <c r="K803" s="16"/>
      <c r="L803" s="16"/>
      <c r="M803" s="16"/>
      <c r="N803" s="16"/>
      <c r="O803" s="16"/>
      <c r="P803" s="16"/>
      <c r="Q803" s="16"/>
      <c r="R803" s="16"/>
      <c r="S803" s="145">
        <f t="shared" si="75"/>
        <v>1</v>
      </c>
      <c r="T803" s="145">
        <f t="shared" si="76"/>
        <v>1</v>
      </c>
      <c r="U803" s="10">
        <f t="shared" si="74"/>
        <v>1</v>
      </c>
      <c r="V803" s="10">
        <f t="shared" si="77"/>
        <v>1</v>
      </c>
      <c r="W803" s="10">
        <f t="shared" si="78"/>
        <v>3</v>
      </c>
    </row>
    <row r="804" spans="1:23">
      <c r="A804" s="149" t="str">
        <f t="shared" si="73"/>
        <v/>
      </c>
      <c r="B804" s="16"/>
      <c r="C804" s="16"/>
      <c r="D804" s="16"/>
      <c r="E804" s="16"/>
      <c r="F804" s="16"/>
      <c r="G804" s="16"/>
      <c r="H804" s="16"/>
      <c r="I804" s="16"/>
      <c r="J804" s="150" t="str">
        <f>IFERROR(IF(COUNTIF(E804:I804,E804)+COUNTIF(E804:I804,F804)+COUNTIF(E804:I804,G804)+COUNTIF(E804:I804,H804)+COUNTIF(E804:I804,I804)-COUNT(E804:I804)&lt;&gt;0,"學生班級重複",IF(COUNT(E804:I804)=1,VLOOKUP(E804,'附件一之1-開班數'!$A$6:$B$65,2,0),IF(COUNT(E804:I804)=2,VLOOKUP(E804,'附件一之1-開班數'!$A$6:$B$65,2,0)&amp;"、"&amp;VLOOKUP(F804,'附件一之1-開班數'!$A$6:$B$65,2,0),IF(COUNT(E804:I804)=3,VLOOKUP(E804,'附件一之1-開班數'!$A$6:$B$65,2,0)&amp;"、"&amp;VLOOKUP(F804,'附件一之1-開班數'!$A$6:$B$65,2,0)&amp;"、"&amp;VLOOKUP(G804,'附件一之1-開班數'!$A$6:$B$65,2,0),IF(COUNT(E804:I804)=4,VLOOKUP(E804,'附件一之1-開班數'!$A$6:$B$65,2,0)&amp;"、"&amp;VLOOKUP(F804,'附件一之1-開班數'!$A$6:$B$65,2,0)&amp;"、"&amp;VLOOKUP(G804,'附件一之1-開班數'!$A$6:$B$65,2,0)&amp;"、"&amp;VLOOKUP(H804,'附件一之1-開班數'!$A$6:$B$65,2,0),IF(COUNT(E804:I804)=5,VLOOKUP(E804,'附件一之1-開班數'!$A$6:$B$65,2,0)&amp;"、"&amp;VLOOKUP(F804,'附件一之1-開班數'!$A$6:$B$65,2,0)&amp;"、"&amp;VLOOKUP(G804,'附件一之1-開班數'!$A$6:$B$65,2,0)&amp;"、"&amp;VLOOKUP(H804,'附件一之1-開班數'!$A$6:$B$65,2,0)&amp;"、"&amp;VLOOKUP(I804,'附件一之1-開班數'!$A$6:$B$65,2,0),IF(D804="","","學生無班級"))))))),"有班級不存在,或跳格輸入")</f>
        <v/>
      </c>
      <c r="K804" s="16"/>
      <c r="L804" s="16"/>
      <c r="M804" s="16"/>
      <c r="N804" s="16"/>
      <c r="O804" s="16"/>
      <c r="P804" s="16"/>
      <c r="Q804" s="16"/>
      <c r="R804" s="16"/>
      <c r="S804" s="145">
        <f t="shared" si="75"/>
        <v>1</v>
      </c>
      <c r="T804" s="145">
        <f t="shared" si="76"/>
        <v>1</v>
      </c>
      <c r="U804" s="10">
        <f t="shared" si="74"/>
        <v>1</v>
      </c>
      <c r="V804" s="10">
        <f t="shared" si="77"/>
        <v>1</v>
      </c>
      <c r="W804" s="10">
        <f t="shared" si="78"/>
        <v>3</v>
      </c>
    </row>
    <row r="805" spans="1:23">
      <c r="A805" s="149" t="str">
        <f t="shared" si="73"/>
        <v/>
      </c>
      <c r="B805" s="16"/>
      <c r="C805" s="16"/>
      <c r="D805" s="16"/>
      <c r="E805" s="16"/>
      <c r="F805" s="16"/>
      <c r="G805" s="16"/>
      <c r="H805" s="16"/>
      <c r="I805" s="16"/>
      <c r="J805" s="150" t="str">
        <f>IFERROR(IF(COUNTIF(E805:I805,E805)+COUNTIF(E805:I805,F805)+COUNTIF(E805:I805,G805)+COUNTIF(E805:I805,H805)+COUNTIF(E805:I805,I805)-COUNT(E805:I805)&lt;&gt;0,"學生班級重複",IF(COUNT(E805:I805)=1,VLOOKUP(E805,'附件一之1-開班數'!$A$6:$B$65,2,0),IF(COUNT(E805:I805)=2,VLOOKUP(E805,'附件一之1-開班數'!$A$6:$B$65,2,0)&amp;"、"&amp;VLOOKUP(F805,'附件一之1-開班數'!$A$6:$B$65,2,0),IF(COUNT(E805:I805)=3,VLOOKUP(E805,'附件一之1-開班數'!$A$6:$B$65,2,0)&amp;"、"&amp;VLOOKUP(F805,'附件一之1-開班數'!$A$6:$B$65,2,0)&amp;"、"&amp;VLOOKUP(G805,'附件一之1-開班數'!$A$6:$B$65,2,0),IF(COUNT(E805:I805)=4,VLOOKUP(E805,'附件一之1-開班數'!$A$6:$B$65,2,0)&amp;"、"&amp;VLOOKUP(F805,'附件一之1-開班數'!$A$6:$B$65,2,0)&amp;"、"&amp;VLOOKUP(G805,'附件一之1-開班數'!$A$6:$B$65,2,0)&amp;"、"&amp;VLOOKUP(H805,'附件一之1-開班數'!$A$6:$B$65,2,0),IF(COUNT(E805:I805)=5,VLOOKUP(E805,'附件一之1-開班數'!$A$6:$B$65,2,0)&amp;"、"&amp;VLOOKUP(F805,'附件一之1-開班數'!$A$6:$B$65,2,0)&amp;"、"&amp;VLOOKUP(G805,'附件一之1-開班數'!$A$6:$B$65,2,0)&amp;"、"&amp;VLOOKUP(H805,'附件一之1-開班數'!$A$6:$B$65,2,0)&amp;"、"&amp;VLOOKUP(I805,'附件一之1-開班數'!$A$6:$B$65,2,0),IF(D805="","","學生無班級"))))))),"有班級不存在,或跳格輸入")</f>
        <v/>
      </c>
      <c r="K805" s="16"/>
      <c r="L805" s="16"/>
      <c r="M805" s="16"/>
      <c r="N805" s="16"/>
      <c r="O805" s="16"/>
      <c r="P805" s="16"/>
      <c r="Q805" s="16"/>
      <c r="R805" s="16"/>
      <c r="S805" s="145">
        <f t="shared" si="75"/>
        <v>1</v>
      </c>
      <c r="T805" s="145">
        <f t="shared" si="76"/>
        <v>1</v>
      </c>
      <c r="U805" s="10">
        <f t="shared" si="74"/>
        <v>1</v>
      </c>
      <c r="V805" s="10">
        <f t="shared" si="77"/>
        <v>1</v>
      </c>
      <c r="W805" s="10">
        <f t="shared" si="78"/>
        <v>3</v>
      </c>
    </row>
    <row r="806" spans="1:23">
      <c r="A806" s="149" t="str">
        <f t="shared" si="73"/>
        <v/>
      </c>
      <c r="B806" s="16"/>
      <c r="C806" s="16"/>
      <c r="D806" s="16"/>
      <c r="E806" s="16"/>
      <c r="F806" s="16"/>
      <c r="G806" s="16"/>
      <c r="H806" s="16"/>
      <c r="I806" s="16"/>
      <c r="J806" s="150" t="str">
        <f>IFERROR(IF(COUNTIF(E806:I806,E806)+COUNTIF(E806:I806,F806)+COUNTIF(E806:I806,G806)+COUNTIF(E806:I806,H806)+COUNTIF(E806:I806,I806)-COUNT(E806:I806)&lt;&gt;0,"學生班級重複",IF(COUNT(E806:I806)=1,VLOOKUP(E806,'附件一之1-開班數'!$A$6:$B$65,2,0),IF(COUNT(E806:I806)=2,VLOOKUP(E806,'附件一之1-開班數'!$A$6:$B$65,2,0)&amp;"、"&amp;VLOOKUP(F806,'附件一之1-開班數'!$A$6:$B$65,2,0),IF(COUNT(E806:I806)=3,VLOOKUP(E806,'附件一之1-開班數'!$A$6:$B$65,2,0)&amp;"、"&amp;VLOOKUP(F806,'附件一之1-開班數'!$A$6:$B$65,2,0)&amp;"、"&amp;VLOOKUP(G806,'附件一之1-開班數'!$A$6:$B$65,2,0),IF(COUNT(E806:I806)=4,VLOOKUP(E806,'附件一之1-開班數'!$A$6:$B$65,2,0)&amp;"、"&amp;VLOOKUP(F806,'附件一之1-開班數'!$A$6:$B$65,2,0)&amp;"、"&amp;VLOOKUP(G806,'附件一之1-開班數'!$A$6:$B$65,2,0)&amp;"、"&amp;VLOOKUP(H806,'附件一之1-開班數'!$A$6:$B$65,2,0),IF(COUNT(E806:I806)=5,VLOOKUP(E806,'附件一之1-開班數'!$A$6:$B$65,2,0)&amp;"、"&amp;VLOOKUP(F806,'附件一之1-開班數'!$A$6:$B$65,2,0)&amp;"、"&amp;VLOOKUP(G806,'附件一之1-開班數'!$A$6:$B$65,2,0)&amp;"、"&amp;VLOOKUP(H806,'附件一之1-開班數'!$A$6:$B$65,2,0)&amp;"、"&amp;VLOOKUP(I806,'附件一之1-開班數'!$A$6:$B$65,2,0),IF(D806="","","學生無班級"))))))),"有班級不存在,或跳格輸入")</f>
        <v/>
      </c>
      <c r="K806" s="16"/>
      <c r="L806" s="16"/>
      <c r="M806" s="16"/>
      <c r="N806" s="16"/>
      <c r="O806" s="16"/>
      <c r="P806" s="16"/>
      <c r="Q806" s="16"/>
      <c r="R806" s="16"/>
      <c r="S806" s="145">
        <f t="shared" si="75"/>
        <v>1</v>
      </c>
      <c r="T806" s="145">
        <f t="shared" si="76"/>
        <v>1</v>
      </c>
      <c r="U806" s="10">
        <f t="shared" si="74"/>
        <v>1</v>
      </c>
      <c r="V806" s="10">
        <f t="shared" si="77"/>
        <v>1</v>
      </c>
      <c r="W806" s="10">
        <f t="shared" si="78"/>
        <v>3</v>
      </c>
    </row>
    <row r="807" spans="1:23">
      <c r="A807" s="149" t="str">
        <f t="shared" si="73"/>
        <v/>
      </c>
      <c r="B807" s="16"/>
      <c r="C807" s="16"/>
      <c r="D807" s="16"/>
      <c r="E807" s="16"/>
      <c r="F807" s="16"/>
      <c r="G807" s="16"/>
      <c r="H807" s="16"/>
      <c r="I807" s="16"/>
      <c r="J807" s="150" t="str">
        <f>IFERROR(IF(COUNTIF(E807:I807,E807)+COUNTIF(E807:I807,F807)+COUNTIF(E807:I807,G807)+COUNTIF(E807:I807,H807)+COUNTIF(E807:I807,I807)-COUNT(E807:I807)&lt;&gt;0,"學生班級重複",IF(COUNT(E807:I807)=1,VLOOKUP(E807,'附件一之1-開班數'!$A$6:$B$65,2,0),IF(COUNT(E807:I807)=2,VLOOKUP(E807,'附件一之1-開班數'!$A$6:$B$65,2,0)&amp;"、"&amp;VLOOKUP(F807,'附件一之1-開班數'!$A$6:$B$65,2,0),IF(COUNT(E807:I807)=3,VLOOKUP(E807,'附件一之1-開班數'!$A$6:$B$65,2,0)&amp;"、"&amp;VLOOKUP(F807,'附件一之1-開班數'!$A$6:$B$65,2,0)&amp;"、"&amp;VLOOKUP(G807,'附件一之1-開班數'!$A$6:$B$65,2,0),IF(COUNT(E807:I807)=4,VLOOKUP(E807,'附件一之1-開班數'!$A$6:$B$65,2,0)&amp;"、"&amp;VLOOKUP(F807,'附件一之1-開班數'!$A$6:$B$65,2,0)&amp;"、"&amp;VLOOKUP(G807,'附件一之1-開班數'!$A$6:$B$65,2,0)&amp;"、"&amp;VLOOKUP(H807,'附件一之1-開班數'!$A$6:$B$65,2,0),IF(COUNT(E807:I807)=5,VLOOKUP(E807,'附件一之1-開班數'!$A$6:$B$65,2,0)&amp;"、"&amp;VLOOKUP(F807,'附件一之1-開班數'!$A$6:$B$65,2,0)&amp;"、"&amp;VLOOKUP(G807,'附件一之1-開班數'!$A$6:$B$65,2,0)&amp;"、"&amp;VLOOKUP(H807,'附件一之1-開班數'!$A$6:$B$65,2,0)&amp;"、"&amp;VLOOKUP(I807,'附件一之1-開班數'!$A$6:$B$65,2,0),IF(D807="","","學生無班級"))))))),"有班級不存在,或跳格輸入")</f>
        <v/>
      </c>
      <c r="K807" s="16"/>
      <c r="L807" s="16"/>
      <c r="M807" s="16"/>
      <c r="N807" s="16"/>
      <c r="O807" s="16"/>
      <c r="P807" s="16"/>
      <c r="Q807" s="16"/>
      <c r="R807" s="16"/>
      <c r="S807" s="145">
        <f t="shared" si="75"/>
        <v>1</v>
      </c>
      <c r="T807" s="145">
        <f t="shared" si="76"/>
        <v>1</v>
      </c>
      <c r="U807" s="10">
        <f t="shared" si="74"/>
        <v>1</v>
      </c>
      <c r="V807" s="10">
        <f t="shared" si="77"/>
        <v>1</v>
      </c>
      <c r="W807" s="10">
        <f t="shared" si="78"/>
        <v>3</v>
      </c>
    </row>
    <row r="808" spans="1:23">
      <c r="A808" s="149" t="str">
        <f t="shared" si="73"/>
        <v/>
      </c>
      <c r="B808" s="16"/>
      <c r="C808" s="16"/>
      <c r="D808" s="16"/>
      <c r="E808" s="16"/>
      <c r="F808" s="16"/>
      <c r="G808" s="16"/>
      <c r="H808" s="16"/>
      <c r="I808" s="16"/>
      <c r="J808" s="150" t="str">
        <f>IFERROR(IF(COUNTIF(E808:I808,E808)+COUNTIF(E808:I808,F808)+COUNTIF(E808:I808,G808)+COUNTIF(E808:I808,H808)+COUNTIF(E808:I808,I808)-COUNT(E808:I808)&lt;&gt;0,"學生班級重複",IF(COUNT(E808:I808)=1,VLOOKUP(E808,'附件一之1-開班數'!$A$6:$B$65,2,0),IF(COUNT(E808:I808)=2,VLOOKUP(E808,'附件一之1-開班數'!$A$6:$B$65,2,0)&amp;"、"&amp;VLOOKUP(F808,'附件一之1-開班數'!$A$6:$B$65,2,0),IF(COUNT(E808:I808)=3,VLOOKUP(E808,'附件一之1-開班數'!$A$6:$B$65,2,0)&amp;"、"&amp;VLOOKUP(F808,'附件一之1-開班數'!$A$6:$B$65,2,0)&amp;"、"&amp;VLOOKUP(G808,'附件一之1-開班數'!$A$6:$B$65,2,0),IF(COUNT(E808:I808)=4,VLOOKUP(E808,'附件一之1-開班數'!$A$6:$B$65,2,0)&amp;"、"&amp;VLOOKUP(F808,'附件一之1-開班數'!$A$6:$B$65,2,0)&amp;"、"&amp;VLOOKUP(G808,'附件一之1-開班數'!$A$6:$B$65,2,0)&amp;"、"&amp;VLOOKUP(H808,'附件一之1-開班數'!$A$6:$B$65,2,0),IF(COUNT(E808:I808)=5,VLOOKUP(E808,'附件一之1-開班數'!$A$6:$B$65,2,0)&amp;"、"&amp;VLOOKUP(F808,'附件一之1-開班數'!$A$6:$B$65,2,0)&amp;"、"&amp;VLOOKUP(G808,'附件一之1-開班數'!$A$6:$B$65,2,0)&amp;"、"&amp;VLOOKUP(H808,'附件一之1-開班數'!$A$6:$B$65,2,0)&amp;"、"&amp;VLOOKUP(I808,'附件一之1-開班數'!$A$6:$B$65,2,0),IF(D808="","","學生無班級"))))))),"有班級不存在,或跳格輸入")</f>
        <v/>
      </c>
      <c r="K808" s="16"/>
      <c r="L808" s="16"/>
      <c r="M808" s="16"/>
      <c r="N808" s="16"/>
      <c r="O808" s="16"/>
      <c r="P808" s="16"/>
      <c r="Q808" s="16"/>
      <c r="R808" s="16"/>
      <c r="S808" s="145">
        <f t="shared" si="75"/>
        <v>1</v>
      </c>
      <c r="T808" s="145">
        <f t="shared" si="76"/>
        <v>1</v>
      </c>
      <c r="U808" s="10">
        <f t="shared" si="74"/>
        <v>1</v>
      </c>
      <c r="V808" s="10">
        <f t="shared" si="77"/>
        <v>1</v>
      </c>
      <c r="W808" s="10">
        <f t="shared" si="78"/>
        <v>3</v>
      </c>
    </row>
    <row r="809" spans="1:23">
      <c r="A809" s="149" t="str">
        <f t="shared" si="73"/>
        <v/>
      </c>
      <c r="B809" s="16"/>
      <c r="C809" s="16"/>
      <c r="D809" s="16"/>
      <c r="E809" s="16"/>
      <c r="F809" s="16"/>
      <c r="G809" s="16"/>
      <c r="H809" s="16"/>
      <c r="I809" s="16"/>
      <c r="J809" s="150" t="str">
        <f>IFERROR(IF(COUNTIF(E809:I809,E809)+COUNTIF(E809:I809,F809)+COUNTIF(E809:I809,G809)+COUNTIF(E809:I809,H809)+COUNTIF(E809:I809,I809)-COUNT(E809:I809)&lt;&gt;0,"學生班級重複",IF(COUNT(E809:I809)=1,VLOOKUP(E809,'附件一之1-開班數'!$A$6:$B$65,2,0),IF(COUNT(E809:I809)=2,VLOOKUP(E809,'附件一之1-開班數'!$A$6:$B$65,2,0)&amp;"、"&amp;VLOOKUP(F809,'附件一之1-開班數'!$A$6:$B$65,2,0),IF(COUNT(E809:I809)=3,VLOOKUP(E809,'附件一之1-開班數'!$A$6:$B$65,2,0)&amp;"、"&amp;VLOOKUP(F809,'附件一之1-開班數'!$A$6:$B$65,2,0)&amp;"、"&amp;VLOOKUP(G809,'附件一之1-開班數'!$A$6:$B$65,2,0),IF(COUNT(E809:I809)=4,VLOOKUP(E809,'附件一之1-開班數'!$A$6:$B$65,2,0)&amp;"、"&amp;VLOOKUP(F809,'附件一之1-開班數'!$A$6:$B$65,2,0)&amp;"、"&amp;VLOOKUP(G809,'附件一之1-開班數'!$A$6:$B$65,2,0)&amp;"、"&amp;VLOOKUP(H809,'附件一之1-開班數'!$A$6:$B$65,2,0),IF(COUNT(E809:I809)=5,VLOOKUP(E809,'附件一之1-開班數'!$A$6:$B$65,2,0)&amp;"、"&amp;VLOOKUP(F809,'附件一之1-開班數'!$A$6:$B$65,2,0)&amp;"、"&amp;VLOOKUP(G809,'附件一之1-開班數'!$A$6:$B$65,2,0)&amp;"、"&amp;VLOOKUP(H809,'附件一之1-開班數'!$A$6:$B$65,2,0)&amp;"、"&amp;VLOOKUP(I809,'附件一之1-開班數'!$A$6:$B$65,2,0),IF(D809="","","學生無班級"))))))),"有班級不存在,或跳格輸入")</f>
        <v/>
      </c>
      <c r="K809" s="16"/>
      <c r="L809" s="16"/>
      <c r="M809" s="16"/>
      <c r="N809" s="16"/>
      <c r="O809" s="16"/>
      <c r="P809" s="16"/>
      <c r="Q809" s="16"/>
      <c r="R809" s="16"/>
      <c r="S809" s="145">
        <f t="shared" si="75"/>
        <v>1</v>
      </c>
      <c r="T809" s="145">
        <f t="shared" si="76"/>
        <v>1</v>
      </c>
      <c r="U809" s="10">
        <f t="shared" si="74"/>
        <v>1</v>
      </c>
      <c r="V809" s="10">
        <f t="shared" si="77"/>
        <v>1</v>
      </c>
      <c r="W809" s="10">
        <f t="shared" si="78"/>
        <v>3</v>
      </c>
    </row>
    <row r="810" spans="1:23">
      <c r="A810" s="149" t="str">
        <f t="shared" si="73"/>
        <v/>
      </c>
      <c r="B810" s="16"/>
      <c r="C810" s="16"/>
      <c r="D810" s="16"/>
      <c r="E810" s="16"/>
      <c r="F810" s="16"/>
      <c r="G810" s="16"/>
      <c r="H810" s="16"/>
      <c r="I810" s="16"/>
      <c r="J810" s="150" t="str">
        <f>IFERROR(IF(COUNTIF(E810:I810,E810)+COUNTIF(E810:I810,F810)+COUNTIF(E810:I810,G810)+COUNTIF(E810:I810,H810)+COUNTIF(E810:I810,I810)-COUNT(E810:I810)&lt;&gt;0,"學生班級重複",IF(COUNT(E810:I810)=1,VLOOKUP(E810,'附件一之1-開班數'!$A$6:$B$65,2,0),IF(COUNT(E810:I810)=2,VLOOKUP(E810,'附件一之1-開班數'!$A$6:$B$65,2,0)&amp;"、"&amp;VLOOKUP(F810,'附件一之1-開班數'!$A$6:$B$65,2,0),IF(COUNT(E810:I810)=3,VLOOKUP(E810,'附件一之1-開班數'!$A$6:$B$65,2,0)&amp;"、"&amp;VLOOKUP(F810,'附件一之1-開班數'!$A$6:$B$65,2,0)&amp;"、"&amp;VLOOKUP(G810,'附件一之1-開班數'!$A$6:$B$65,2,0),IF(COUNT(E810:I810)=4,VLOOKUP(E810,'附件一之1-開班數'!$A$6:$B$65,2,0)&amp;"、"&amp;VLOOKUP(F810,'附件一之1-開班數'!$A$6:$B$65,2,0)&amp;"、"&amp;VLOOKUP(G810,'附件一之1-開班數'!$A$6:$B$65,2,0)&amp;"、"&amp;VLOOKUP(H810,'附件一之1-開班數'!$A$6:$B$65,2,0),IF(COUNT(E810:I810)=5,VLOOKUP(E810,'附件一之1-開班數'!$A$6:$B$65,2,0)&amp;"、"&amp;VLOOKUP(F810,'附件一之1-開班數'!$A$6:$B$65,2,0)&amp;"、"&amp;VLOOKUP(G810,'附件一之1-開班數'!$A$6:$B$65,2,0)&amp;"、"&amp;VLOOKUP(H810,'附件一之1-開班數'!$A$6:$B$65,2,0)&amp;"、"&amp;VLOOKUP(I810,'附件一之1-開班數'!$A$6:$B$65,2,0),IF(D810="","","學生無班級"))))))),"有班級不存在,或跳格輸入")</f>
        <v/>
      </c>
      <c r="K810" s="16"/>
      <c r="L810" s="16"/>
      <c r="M810" s="16"/>
      <c r="N810" s="16"/>
      <c r="O810" s="16"/>
      <c r="P810" s="16"/>
      <c r="Q810" s="16"/>
      <c r="R810" s="16"/>
      <c r="S810" s="145">
        <f t="shared" si="75"/>
        <v>1</v>
      </c>
      <c r="T810" s="145">
        <f t="shared" si="76"/>
        <v>1</v>
      </c>
      <c r="U810" s="10">
        <f t="shared" si="74"/>
        <v>1</v>
      </c>
      <c r="V810" s="10">
        <f t="shared" si="77"/>
        <v>1</v>
      </c>
      <c r="W810" s="10">
        <f t="shared" si="78"/>
        <v>3</v>
      </c>
    </row>
    <row r="811" spans="1:23">
      <c r="A811" s="149" t="str">
        <f t="shared" si="73"/>
        <v/>
      </c>
      <c r="B811" s="16"/>
      <c r="C811" s="16"/>
      <c r="D811" s="16"/>
      <c r="E811" s="16"/>
      <c r="F811" s="16"/>
      <c r="G811" s="16"/>
      <c r="H811" s="16"/>
      <c r="I811" s="16"/>
      <c r="J811" s="150" t="str">
        <f>IFERROR(IF(COUNTIF(E811:I811,E811)+COUNTIF(E811:I811,F811)+COUNTIF(E811:I811,G811)+COUNTIF(E811:I811,H811)+COUNTIF(E811:I811,I811)-COUNT(E811:I811)&lt;&gt;0,"學生班級重複",IF(COUNT(E811:I811)=1,VLOOKUP(E811,'附件一之1-開班數'!$A$6:$B$65,2,0),IF(COUNT(E811:I811)=2,VLOOKUP(E811,'附件一之1-開班數'!$A$6:$B$65,2,0)&amp;"、"&amp;VLOOKUP(F811,'附件一之1-開班數'!$A$6:$B$65,2,0),IF(COUNT(E811:I811)=3,VLOOKUP(E811,'附件一之1-開班數'!$A$6:$B$65,2,0)&amp;"、"&amp;VLOOKUP(F811,'附件一之1-開班數'!$A$6:$B$65,2,0)&amp;"、"&amp;VLOOKUP(G811,'附件一之1-開班數'!$A$6:$B$65,2,0),IF(COUNT(E811:I811)=4,VLOOKUP(E811,'附件一之1-開班數'!$A$6:$B$65,2,0)&amp;"、"&amp;VLOOKUP(F811,'附件一之1-開班數'!$A$6:$B$65,2,0)&amp;"、"&amp;VLOOKUP(G811,'附件一之1-開班數'!$A$6:$B$65,2,0)&amp;"、"&amp;VLOOKUP(H811,'附件一之1-開班數'!$A$6:$B$65,2,0),IF(COUNT(E811:I811)=5,VLOOKUP(E811,'附件一之1-開班數'!$A$6:$B$65,2,0)&amp;"、"&amp;VLOOKUP(F811,'附件一之1-開班數'!$A$6:$B$65,2,0)&amp;"、"&amp;VLOOKUP(G811,'附件一之1-開班數'!$A$6:$B$65,2,0)&amp;"、"&amp;VLOOKUP(H811,'附件一之1-開班數'!$A$6:$B$65,2,0)&amp;"、"&amp;VLOOKUP(I811,'附件一之1-開班數'!$A$6:$B$65,2,0),IF(D811="","","學生無班級"))))))),"有班級不存在,或跳格輸入")</f>
        <v/>
      </c>
      <c r="K811" s="16"/>
      <c r="L811" s="16"/>
      <c r="M811" s="16"/>
      <c r="N811" s="16"/>
      <c r="O811" s="16"/>
      <c r="P811" s="16"/>
      <c r="Q811" s="16"/>
      <c r="R811" s="16"/>
      <c r="S811" s="145">
        <f t="shared" si="75"/>
        <v>1</v>
      </c>
      <c r="T811" s="145">
        <f t="shared" si="76"/>
        <v>1</v>
      </c>
      <c r="U811" s="10">
        <f t="shared" si="74"/>
        <v>1</v>
      </c>
      <c r="V811" s="10">
        <f t="shared" si="77"/>
        <v>1</v>
      </c>
      <c r="W811" s="10">
        <f t="shared" si="78"/>
        <v>3</v>
      </c>
    </row>
    <row r="812" spans="1:23">
      <c r="A812" s="149" t="str">
        <f t="shared" si="73"/>
        <v/>
      </c>
      <c r="B812" s="16"/>
      <c r="C812" s="16"/>
      <c r="D812" s="16"/>
      <c r="E812" s="16"/>
      <c r="F812" s="16"/>
      <c r="G812" s="16"/>
      <c r="H812" s="16"/>
      <c r="I812" s="16"/>
      <c r="J812" s="150" t="str">
        <f>IFERROR(IF(COUNTIF(E812:I812,E812)+COUNTIF(E812:I812,F812)+COUNTIF(E812:I812,G812)+COUNTIF(E812:I812,H812)+COUNTIF(E812:I812,I812)-COUNT(E812:I812)&lt;&gt;0,"學生班級重複",IF(COUNT(E812:I812)=1,VLOOKUP(E812,'附件一之1-開班數'!$A$6:$B$65,2,0),IF(COUNT(E812:I812)=2,VLOOKUP(E812,'附件一之1-開班數'!$A$6:$B$65,2,0)&amp;"、"&amp;VLOOKUP(F812,'附件一之1-開班數'!$A$6:$B$65,2,0),IF(COUNT(E812:I812)=3,VLOOKUP(E812,'附件一之1-開班數'!$A$6:$B$65,2,0)&amp;"、"&amp;VLOOKUP(F812,'附件一之1-開班數'!$A$6:$B$65,2,0)&amp;"、"&amp;VLOOKUP(G812,'附件一之1-開班數'!$A$6:$B$65,2,0),IF(COUNT(E812:I812)=4,VLOOKUP(E812,'附件一之1-開班數'!$A$6:$B$65,2,0)&amp;"、"&amp;VLOOKUP(F812,'附件一之1-開班數'!$A$6:$B$65,2,0)&amp;"、"&amp;VLOOKUP(G812,'附件一之1-開班數'!$A$6:$B$65,2,0)&amp;"、"&amp;VLOOKUP(H812,'附件一之1-開班數'!$A$6:$B$65,2,0),IF(COUNT(E812:I812)=5,VLOOKUP(E812,'附件一之1-開班數'!$A$6:$B$65,2,0)&amp;"、"&amp;VLOOKUP(F812,'附件一之1-開班數'!$A$6:$B$65,2,0)&amp;"、"&amp;VLOOKUP(G812,'附件一之1-開班數'!$A$6:$B$65,2,0)&amp;"、"&amp;VLOOKUP(H812,'附件一之1-開班數'!$A$6:$B$65,2,0)&amp;"、"&amp;VLOOKUP(I812,'附件一之1-開班數'!$A$6:$B$65,2,0),IF(D812="","","學生無班級"))))))),"有班級不存在,或跳格輸入")</f>
        <v/>
      </c>
      <c r="K812" s="16"/>
      <c r="L812" s="16"/>
      <c r="M812" s="16"/>
      <c r="N812" s="16"/>
      <c r="O812" s="16"/>
      <c r="P812" s="16"/>
      <c r="Q812" s="16"/>
      <c r="R812" s="16"/>
      <c r="S812" s="145">
        <f t="shared" si="75"/>
        <v>1</v>
      </c>
      <c r="T812" s="145">
        <f t="shared" si="76"/>
        <v>1</v>
      </c>
      <c r="U812" s="10">
        <f t="shared" si="74"/>
        <v>1</v>
      </c>
      <c r="V812" s="10">
        <f t="shared" si="77"/>
        <v>1</v>
      </c>
      <c r="W812" s="10">
        <f t="shared" si="78"/>
        <v>3</v>
      </c>
    </row>
    <row r="813" spans="1:23">
      <c r="A813" s="149" t="str">
        <f t="shared" si="73"/>
        <v/>
      </c>
      <c r="B813" s="16"/>
      <c r="C813" s="16"/>
      <c r="D813" s="16"/>
      <c r="E813" s="16"/>
      <c r="F813" s="16"/>
      <c r="G813" s="16"/>
      <c r="H813" s="16"/>
      <c r="I813" s="16"/>
      <c r="J813" s="150" t="str">
        <f>IFERROR(IF(COUNTIF(E813:I813,E813)+COUNTIF(E813:I813,F813)+COUNTIF(E813:I813,G813)+COUNTIF(E813:I813,H813)+COUNTIF(E813:I813,I813)-COUNT(E813:I813)&lt;&gt;0,"學生班級重複",IF(COUNT(E813:I813)=1,VLOOKUP(E813,'附件一之1-開班數'!$A$6:$B$65,2,0),IF(COUNT(E813:I813)=2,VLOOKUP(E813,'附件一之1-開班數'!$A$6:$B$65,2,0)&amp;"、"&amp;VLOOKUP(F813,'附件一之1-開班數'!$A$6:$B$65,2,0),IF(COUNT(E813:I813)=3,VLOOKUP(E813,'附件一之1-開班數'!$A$6:$B$65,2,0)&amp;"、"&amp;VLOOKUP(F813,'附件一之1-開班數'!$A$6:$B$65,2,0)&amp;"、"&amp;VLOOKUP(G813,'附件一之1-開班數'!$A$6:$B$65,2,0),IF(COUNT(E813:I813)=4,VLOOKUP(E813,'附件一之1-開班數'!$A$6:$B$65,2,0)&amp;"、"&amp;VLOOKUP(F813,'附件一之1-開班數'!$A$6:$B$65,2,0)&amp;"、"&amp;VLOOKUP(G813,'附件一之1-開班數'!$A$6:$B$65,2,0)&amp;"、"&amp;VLOOKUP(H813,'附件一之1-開班數'!$A$6:$B$65,2,0),IF(COUNT(E813:I813)=5,VLOOKUP(E813,'附件一之1-開班數'!$A$6:$B$65,2,0)&amp;"、"&amp;VLOOKUP(F813,'附件一之1-開班數'!$A$6:$B$65,2,0)&amp;"、"&amp;VLOOKUP(G813,'附件一之1-開班數'!$A$6:$B$65,2,0)&amp;"、"&amp;VLOOKUP(H813,'附件一之1-開班數'!$A$6:$B$65,2,0)&amp;"、"&amp;VLOOKUP(I813,'附件一之1-開班數'!$A$6:$B$65,2,0),IF(D813="","","學生無班級"))))))),"有班級不存在,或跳格輸入")</f>
        <v/>
      </c>
      <c r="K813" s="16"/>
      <c r="L813" s="16"/>
      <c r="M813" s="16"/>
      <c r="N813" s="16"/>
      <c r="O813" s="16"/>
      <c r="P813" s="16"/>
      <c r="Q813" s="16"/>
      <c r="R813" s="16"/>
      <c r="S813" s="145">
        <f t="shared" si="75"/>
        <v>1</v>
      </c>
      <c r="T813" s="145">
        <f t="shared" si="76"/>
        <v>1</v>
      </c>
      <c r="U813" s="10">
        <f t="shared" si="74"/>
        <v>1</v>
      </c>
      <c r="V813" s="10">
        <f t="shared" si="77"/>
        <v>1</v>
      </c>
      <c r="W813" s="10">
        <f t="shared" si="78"/>
        <v>3</v>
      </c>
    </row>
    <row r="814" spans="1:23">
      <c r="A814" s="149" t="str">
        <f t="shared" si="73"/>
        <v/>
      </c>
      <c r="B814" s="16"/>
      <c r="C814" s="16"/>
      <c r="D814" s="16"/>
      <c r="E814" s="16"/>
      <c r="F814" s="16"/>
      <c r="G814" s="16"/>
      <c r="H814" s="16"/>
      <c r="I814" s="16"/>
      <c r="J814" s="150" t="str">
        <f>IFERROR(IF(COUNTIF(E814:I814,E814)+COUNTIF(E814:I814,F814)+COUNTIF(E814:I814,G814)+COUNTIF(E814:I814,H814)+COUNTIF(E814:I814,I814)-COUNT(E814:I814)&lt;&gt;0,"學生班級重複",IF(COUNT(E814:I814)=1,VLOOKUP(E814,'附件一之1-開班數'!$A$6:$B$65,2,0),IF(COUNT(E814:I814)=2,VLOOKUP(E814,'附件一之1-開班數'!$A$6:$B$65,2,0)&amp;"、"&amp;VLOOKUP(F814,'附件一之1-開班數'!$A$6:$B$65,2,0),IF(COUNT(E814:I814)=3,VLOOKUP(E814,'附件一之1-開班數'!$A$6:$B$65,2,0)&amp;"、"&amp;VLOOKUP(F814,'附件一之1-開班數'!$A$6:$B$65,2,0)&amp;"、"&amp;VLOOKUP(G814,'附件一之1-開班數'!$A$6:$B$65,2,0),IF(COUNT(E814:I814)=4,VLOOKUP(E814,'附件一之1-開班數'!$A$6:$B$65,2,0)&amp;"、"&amp;VLOOKUP(F814,'附件一之1-開班數'!$A$6:$B$65,2,0)&amp;"、"&amp;VLOOKUP(G814,'附件一之1-開班數'!$A$6:$B$65,2,0)&amp;"、"&amp;VLOOKUP(H814,'附件一之1-開班數'!$A$6:$B$65,2,0),IF(COUNT(E814:I814)=5,VLOOKUP(E814,'附件一之1-開班數'!$A$6:$B$65,2,0)&amp;"、"&amp;VLOOKUP(F814,'附件一之1-開班數'!$A$6:$B$65,2,0)&amp;"、"&amp;VLOOKUP(G814,'附件一之1-開班數'!$A$6:$B$65,2,0)&amp;"、"&amp;VLOOKUP(H814,'附件一之1-開班數'!$A$6:$B$65,2,0)&amp;"、"&amp;VLOOKUP(I814,'附件一之1-開班數'!$A$6:$B$65,2,0),IF(D814="","","學生無班級"))))))),"有班級不存在,或跳格輸入")</f>
        <v/>
      </c>
      <c r="K814" s="16"/>
      <c r="L814" s="16"/>
      <c r="M814" s="16"/>
      <c r="N814" s="16"/>
      <c r="O814" s="16"/>
      <c r="P814" s="16"/>
      <c r="Q814" s="16"/>
      <c r="R814" s="16"/>
      <c r="S814" s="145">
        <f t="shared" si="75"/>
        <v>1</v>
      </c>
      <c r="T814" s="145">
        <f t="shared" si="76"/>
        <v>1</v>
      </c>
      <c r="U814" s="10">
        <f t="shared" si="74"/>
        <v>1</v>
      </c>
      <c r="V814" s="10">
        <f t="shared" si="77"/>
        <v>1</v>
      </c>
      <c r="W814" s="10">
        <f t="shared" si="78"/>
        <v>3</v>
      </c>
    </row>
    <row r="815" spans="1:23">
      <c r="A815" s="149" t="str">
        <f t="shared" si="73"/>
        <v/>
      </c>
      <c r="B815" s="16"/>
      <c r="C815" s="16"/>
      <c r="D815" s="16"/>
      <c r="E815" s="16"/>
      <c r="F815" s="16"/>
      <c r="G815" s="16"/>
      <c r="H815" s="16"/>
      <c r="I815" s="16"/>
      <c r="J815" s="150" t="str">
        <f>IFERROR(IF(COUNTIF(E815:I815,E815)+COUNTIF(E815:I815,F815)+COUNTIF(E815:I815,G815)+COUNTIF(E815:I815,H815)+COUNTIF(E815:I815,I815)-COUNT(E815:I815)&lt;&gt;0,"學生班級重複",IF(COUNT(E815:I815)=1,VLOOKUP(E815,'附件一之1-開班數'!$A$6:$B$65,2,0),IF(COUNT(E815:I815)=2,VLOOKUP(E815,'附件一之1-開班數'!$A$6:$B$65,2,0)&amp;"、"&amp;VLOOKUP(F815,'附件一之1-開班數'!$A$6:$B$65,2,0),IF(COUNT(E815:I815)=3,VLOOKUP(E815,'附件一之1-開班數'!$A$6:$B$65,2,0)&amp;"、"&amp;VLOOKUP(F815,'附件一之1-開班數'!$A$6:$B$65,2,0)&amp;"、"&amp;VLOOKUP(G815,'附件一之1-開班數'!$A$6:$B$65,2,0),IF(COUNT(E815:I815)=4,VLOOKUP(E815,'附件一之1-開班數'!$A$6:$B$65,2,0)&amp;"、"&amp;VLOOKUP(F815,'附件一之1-開班數'!$A$6:$B$65,2,0)&amp;"、"&amp;VLOOKUP(G815,'附件一之1-開班數'!$A$6:$B$65,2,0)&amp;"、"&amp;VLOOKUP(H815,'附件一之1-開班數'!$A$6:$B$65,2,0),IF(COUNT(E815:I815)=5,VLOOKUP(E815,'附件一之1-開班數'!$A$6:$B$65,2,0)&amp;"、"&amp;VLOOKUP(F815,'附件一之1-開班數'!$A$6:$B$65,2,0)&amp;"、"&amp;VLOOKUP(G815,'附件一之1-開班數'!$A$6:$B$65,2,0)&amp;"、"&amp;VLOOKUP(H815,'附件一之1-開班數'!$A$6:$B$65,2,0)&amp;"、"&amp;VLOOKUP(I815,'附件一之1-開班數'!$A$6:$B$65,2,0),IF(D815="","","學生無班級"))))))),"有班級不存在,或跳格輸入")</f>
        <v/>
      </c>
      <c r="K815" s="16"/>
      <c r="L815" s="16"/>
      <c r="M815" s="16"/>
      <c r="N815" s="16"/>
      <c r="O815" s="16"/>
      <c r="P815" s="16"/>
      <c r="Q815" s="16"/>
      <c r="R815" s="16"/>
      <c r="S815" s="145">
        <f t="shared" si="75"/>
        <v>1</v>
      </c>
      <c r="T815" s="145">
        <f t="shared" si="76"/>
        <v>1</v>
      </c>
      <c r="U815" s="10">
        <f t="shared" si="74"/>
        <v>1</v>
      </c>
      <c r="V815" s="10">
        <f t="shared" si="77"/>
        <v>1</v>
      </c>
      <c r="W815" s="10">
        <f t="shared" si="78"/>
        <v>3</v>
      </c>
    </row>
    <row r="816" spans="1:23">
      <c r="A816" s="149" t="str">
        <f t="shared" si="73"/>
        <v/>
      </c>
      <c r="B816" s="16"/>
      <c r="C816" s="16"/>
      <c r="D816" s="16"/>
      <c r="E816" s="16"/>
      <c r="F816" s="16"/>
      <c r="G816" s="16"/>
      <c r="H816" s="16"/>
      <c r="I816" s="16"/>
      <c r="J816" s="150" t="str">
        <f>IFERROR(IF(COUNTIF(E816:I816,E816)+COUNTIF(E816:I816,F816)+COUNTIF(E816:I816,G816)+COUNTIF(E816:I816,H816)+COUNTIF(E816:I816,I816)-COUNT(E816:I816)&lt;&gt;0,"學生班級重複",IF(COUNT(E816:I816)=1,VLOOKUP(E816,'附件一之1-開班數'!$A$6:$B$65,2,0),IF(COUNT(E816:I816)=2,VLOOKUP(E816,'附件一之1-開班數'!$A$6:$B$65,2,0)&amp;"、"&amp;VLOOKUP(F816,'附件一之1-開班數'!$A$6:$B$65,2,0),IF(COUNT(E816:I816)=3,VLOOKUP(E816,'附件一之1-開班數'!$A$6:$B$65,2,0)&amp;"、"&amp;VLOOKUP(F816,'附件一之1-開班數'!$A$6:$B$65,2,0)&amp;"、"&amp;VLOOKUP(G816,'附件一之1-開班數'!$A$6:$B$65,2,0),IF(COUNT(E816:I816)=4,VLOOKUP(E816,'附件一之1-開班數'!$A$6:$B$65,2,0)&amp;"、"&amp;VLOOKUP(F816,'附件一之1-開班數'!$A$6:$B$65,2,0)&amp;"、"&amp;VLOOKUP(G816,'附件一之1-開班數'!$A$6:$B$65,2,0)&amp;"、"&amp;VLOOKUP(H816,'附件一之1-開班數'!$A$6:$B$65,2,0),IF(COUNT(E816:I816)=5,VLOOKUP(E816,'附件一之1-開班數'!$A$6:$B$65,2,0)&amp;"、"&amp;VLOOKUP(F816,'附件一之1-開班數'!$A$6:$B$65,2,0)&amp;"、"&amp;VLOOKUP(G816,'附件一之1-開班數'!$A$6:$B$65,2,0)&amp;"、"&amp;VLOOKUP(H816,'附件一之1-開班數'!$A$6:$B$65,2,0)&amp;"、"&amp;VLOOKUP(I816,'附件一之1-開班數'!$A$6:$B$65,2,0),IF(D816="","","學生無班級"))))))),"有班級不存在,或跳格輸入")</f>
        <v/>
      </c>
      <c r="K816" s="16"/>
      <c r="L816" s="16"/>
      <c r="M816" s="16"/>
      <c r="N816" s="16"/>
      <c r="O816" s="16"/>
      <c r="P816" s="16"/>
      <c r="Q816" s="16"/>
      <c r="R816" s="16"/>
      <c r="S816" s="145">
        <f t="shared" si="75"/>
        <v>1</v>
      </c>
      <c r="T816" s="145">
        <f t="shared" si="76"/>
        <v>1</v>
      </c>
      <c r="U816" s="10">
        <f t="shared" si="74"/>
        <v>1</v>
      </c>
      <c r="V816" s="10">
        <f t="shared" si="77"/>
        <v>1</v>
      </c>
      <c r="W816" s="10">
        <f t="shared" si="78"/>
        <v>3</v>
      </c>
    </row>
    <row r="817" spans="1:23">
      <c r="A817" s="149" t="str">
        <f t="shared" si="73"/>
        <v/>
      </c>
      <c r="B817" s="16"/>
      <c r="C817" s="16"/>
      <c r="D817" s="16"/>
      <c r="E817" s="16"/>
      <c r="F817" s="16"/>
      <c r="G817" s="16"/>
      <c r="H817" s="16"/>
      <c r="I817" s="16"/>
      <c r="J817" s="150" t="str">
        <f>IFERROR(IF(COUNTIF(E817:I817,E817)+COUNTIF(E817:I817,F817)+COUNTIF(E817:I817,G817)+COUNTIF(E817:I817,H817)+COUNTIF(E817:I817,I817)-COUNT(E817:I817)&lt;&gt;0,"學生班級重複",IF(COUNT(E817:I817)=1,VLOOKUP(E817,'附件一之1-開班數'!$A$6:$B$65,2,0),IF(COUNT(E817:I817)=2,VLOOKUP(E817,'附件一之1-開班數'!$A$6:$B$65,2,0)&amp;"、"&amp;VLOOKUP(F817,'附件一之1-開班數'!$A$6:$B$65,2,0),IF(COUNT(E817:I817)=3,VLOOKUP(E817,'附件一之1-開班數'!$A$6:$B$65,2,0)&amp;"、"&amp;VLOOKUP(F817,'附件一之1-開班數'!$A$6:$B$65,2,0)&amp;"、"&amp;VLOOKUP(G817,'附件一之1-開班數'!$A$6:$B$65,2,0),IF(COUNT(E817:I817)=4,VLOOKUP(E817,'附件一之1-開班數'!$A$6:$B$65,2,0)&amp;"、"&amp;VLOOKUP(F817,'附件一之1-開班數'!$A$6:$B$65,2,0)&amp;"、"&amp;VLOOKUP(G817,'附件一之1-開班數'!$A$6:$B$65,2,0)&amp;"、"&amp;VLOOKUP(H817,'附件一之1-開班數'!$A$6:$B$65,2,0),IF(COUNT(E817:I817)=5,VLOOKUP(E817,'附件一之1-開班數'!$A$6:$B$65,2,0)&amp;"、"&amp;VLOOKUP(F817,'附件一之1-開班數'!$A$6:$B$65,2,0)&amp;"、"&amp;VLOOKUP(G817,'附件一之1-開班數'!$A$6:$B$65,2,0)&amp;"、"&amp;VLOOKUP(H817,'附件一之1-開班數'!$A$6:$B$65,2,0)&amp;"、"&amp;VLOOKUP(I817,'附件一之1-開班數'!$A$6:$B$65,2,0),IF(D817="","","學生無班級"))))))),"有班級不存在,或跳格輸入")</f>
        <v/>
      </c>
      <c r="K817" s="16"/>
      <c r="L817" s="16"/>
      <c r="M817" s="16"/>
      <c r="N817" s="16"/>
      <c r="O817" s="16"/>
      <c r="P817" s="16"/>
      <c r="Q817" s="16"/>
      <c r="R817" s="16"/>
      <c r="S817" s="145">
        <f t="shared" si="75"/>
        <v>1</v>
      </c>
      <c r="T817" s="145">
        <f t="shared" si="76"/>
        <v>1</v>
      </c>
      <c r="U817" s="10">
        <f t="shared" si="74"/>
        <v>1</v>
      </c>
      <c r="V817" s="10">
        <f t="shared" si="77"/>
        <v>1</v>
      </c>
      <c r="W817" s="10">
        <f t="shared" si="78"/>
        <v>3</v>
      </c>
    </row>
    <row r="818" spans="1:23">
      <c r="A818" s="149" t="str">
        <f t="shared" si="73"/>
        <v/>
      </c>
      <c r="B818" s="16"/>
      <c r="C818" s="16"/>
      <c r="D818" s="16"/>
      <c r="E818" s="16"/>
      <c r="F818" s="16"/>
      <c r="G818" s="16"/>
      <c r="H818" s="16"/>
      <c r="I818" s="16"/>
      <c r="J818" s="150" t="str">
        <f>IFERROR(IF(COUNTIF(E818:I818,E818)+COUNTIF(E818:I818,F818)+COUNTIF(E818:I818,G818)+COUNTIF(E818:I818,H818)+COUNTIF(E818:I818,I818)-COUNT(E818:I818)&lt;&gt;0,"學生班級重複",IF(COUNT(E818:I818)=1,VLOOKUP(E818,'附件一之1-開班數'!$A$6:$B$65,2,0),IF(COUNT(E818:I818)=2,VLOOKUP(E818,'附件一之1-開班數'!$A$6:$B$65,2,0)&amp;"、"&amp;VLOOKUP(F818,'附件一之1-開班數'!$A$6:$B$65,2,0),IF(COUNT(E818:I818)=3,VLOOKUP(E818,'附件一之1-開班數'!$A$6:$B$65,2,0)&amp;"、"&amp;VLOOKUP(F818,'附件一之1-開班數'!$A$6:$B$65,2,0)&amp;"、"&amp;VLOOKUP(G818,'附件一之1-開班數'!$A$6:$B$65,2,0),IF(COUNT(E818:I818)=4,VLOOKUP(E818,'附件一之1-開班數'!$A$6:$B$65,2,0)&amp;"、"&amp;VLOOKUP(F818,'附件一之1-開班數'!$A$6:$B$65,2,0)&amp;"、"&amp;VLOOKUP(G818,'附件一之1-開班數'!$A$6:$B$65,2,0)&amp;"、"&amp;VLOOKUP(H818,'附件一之1-開班數'!$A$6:$B$65,2,0),IF(COUNT(E818:I818)=5,VLOOKUP(E818,'附件一之1-開班數'!$A$6:$B$65,2,0)&amp;"、"&amp;VLOOKUP(F818,'附件一之1-開班數'!$A$6:$B$65,2,0)&amp;"、"&amp;VLOOKUP(G818,'附件一之1-開班數'!$A$6:$B$65,2,0)&amp;"、"&amp;VLOOKUP(H818,'附件一之1-開班數'!$A$6:$B$65,2,0)&amp;"、"&amp;VLOOKUP(I818,'附件一之1-開班數'!$A$6:$B$65,2,0),IF(D818="","","學生無班級"))))))),"有班級不存在,或跳格輸入")</f>
        <v/>
      </c>
      <c r="K818" s="16"/>
      <c r="L818" s="16"/>
      <c r="M818" s="16"/>
      <c r="N818" s="16"/>
      <c r="O818" s="16"/>
      <c r="P818" s="16"/>
      <c r="Q818" s="16"/>
      <c r="R818" s="16"/>
      <c r="S818" s="145">
        <f t="shared" si="75"/>
        <v>1</v>
      </c>
      <c r="T818" s="145">
        <f t="shared" si="76"/>
        <v>1</v>
      </c>
      <c r="U818" s="10">
        <f t="shared" si="74"/>
        <v>1</v>
      </c>
      <c r="V818" s="10">
        <f t="shared" si="77"/>
        <v>1</v>
      </c>
      <c r="W818" s="10">
        <f t="shared" si="78"/>
        <v>3</v>
      </c>
    </row>
    <row r="819" spans="1:23">
      <c r="A819" s="149" t="str">
        <f t="shared" si="73"/>
        <v/>
      </c>
      <c r="B819" s="16"/>
      <c r="C819" s="16"/>
      <c r="D819" s="16"/>
      <c r="E819" s="16"/>
      <c r="F819" s="16"/>
      <c r="G819" s="16"/>
      <c r="H819" s="16"/>
      <c r="I819" s="16"/>
      <c r="J819" s="150" t="str">
        <f>IFERROR(IF(COUNTIF(E819:I819,E819)+COUNTIF(E819:I819,F819)+COUNTIF(E819:I819,G819)+COUNTIF(E819:I819,H819)+COUNTIF(E819:I819,I819)-COUNT(E819:I819)&lt;&gt;0,"學生班級重複",IF(COUNT(E819:I819)=1,VLOOKUP(E819,'附件一之1-開班數'!$A$6:$B$65,2,0),IF(COUNT(E819:I819)=2,VLOOKUP(E819,'附件一之1-開班數'!$A$6:$B$65,2,0)&amp;"、"&amp;VLOOKUP(F819,'附件一之1-開班數'!$A$6:$B$65,2,0),IF(COUNT(E819:I819)=3,VLOOKUP(E819,'附件一之1-開班數'!$A$6:$B$65,2,0)&amp;"、"&amp;VLOOKUP(F819,'附件一之1-開班數'!$A$6:$B$65,2,0)&amp;"、"&amp;VLOOKUP(G819,'附件一之1-開班數'!$A$6:$B$65,2,0),IF(COUNT(E819:I819)=4,VLOOKUP(E819,'附件一之1-開班數'!$A$6:$B$65,2,0)&amp;"、"&amp;VLOOKUP(F819,'附件一之1-開班數'!$A$6:$B$65,2,0)&amp;"、"&amp;VLOOKUP(G819,'附件一之1-開班數'!$A$6:$B$65,2,0)&amp;"、"&amp;VLOOKUP(H819,'附件一之1-開班數'!$A$6:$B$65,2,0),IF(COUNT(E819:I819)=5,VLOOKUP(E819,'附件一之1-開班數'!$A$6:$B$65,2,0)&amp;"、"&amp;VLOOKUP(F819,'附件一之1-開班數'!$A$6:$B$65,2,0)&amp;"、"&amp;VLOOKUP(G819,'附件一之1-開班數'!$A$6:$B$65,2,0)&amp;"、"&amp;VLOOKUP(H819,'附件一之1-開班數'!$A$6:$B$65,2,0)&amp;"、"&amp;VLOOKUP(I819,'附件一之1-開班數'!$A$6:$B$65,2,0),IF(D819="","","學生無班級"))))))),"有班級不存在,或跳格輸入")</f>
        <v/>
      </c>
      <c r="K819" s="16"/>
      <c r="L819" s="16"/>
      <c r="M819" s="16"/>
      <c r="N819" s="16"/>
      <c r="O819" s="16"/>
      <c r="P819" s="16"/>
      <c r="Q819" s="16"/>
      <c r="R819" s="16"/>
      <c r="S819" s="145">
        <f t="shared" si="75"/>
        <v>1</v>
      </c>
      <c r="T819" s="145">
        <f t="shared" si="76"/>
        <v>1</v>
      </c>
      <c r="U819" s="10">
        <f t="shared" si="74"/>
        <v>1</v>
      </c>
      <c r="V819" s="10">
        <f t="shared" si="77"/>
        <v>1</v>
      </c>
      <c r="W819" s="10">
        <f t="shared" si="78"/>
        <v>3</v>
      </c>
    </row>
    <row r="820" spans="1:23">
      <c r="A820" s="149" t="str">
        <f t="shared" si="73"/>
        <v/>
      </c>
      <c r="B820" s="16"/>
      <c r="C820" s="16"/>
      <c r="D820" s="16"/>
      <c r="E820" s="16"/>
      <c r="F820" s="16"/>
      <c r="G820" s="16"/>
      <c r="H820" s="16"/>
      <c r="I820" s="16"/>
      <c r="J820" s="150" t="str">
        <f>IFERROR(IF(COUNTIF(E820:I820,E820)+COUNTIF(E820:I820,F820)+COUNTIF(E820:I820,G820)+COUNTIF(E820:I820,H820)+COUNTIF(E820:I820,I820)-COUNT(E820:I820)&lt;&gt;0,"學生班級重複",IF(COUNT(E820:I820)=1,VLOOKUP(E820,'附件一之1-開班數'!$A$6:$B$65,2,0),IF(COUNT(E820:I820)=2,VLOOKUP(E820,'附件一之1-開班數'!$A$6:$B$65,2,0)&amp;"、"&amp;VLOOKUP(F820,'附件一之1-開班數'!$A$6:$B$65,2,0),IF(COUNT(E820:I820)=3,VLOOKUP(E820,'附件一之1-開班數'!$A$6:$B$65,2,0)&amp;"、"&amp;VLOOKUP(F820,'附件一之1-開班數'!$A$6:$B$65,2,0)&amp;"、"&amp;VLOOKUP(G820,'附件一之1-開班數'!$A$6:$B$65,2,0),IF(COUNT(E820:I820)=4,VLOOKUP(E820,'附件一之1-開班數'!$A$6:$B$65,2,0)&amp;"、"&amp;VLOOKUP(F820,'附件一之1-開班數'!$A$6:$B$65,2,0)&amp;"、"&amp;VLOOKUP(G820,'附件一之1-開班數'!$A$6:$B$65,2,0)&amp;"、"&amp;VLOOKUP(H820,'附件一之1-開班數'!$A$6:$B$65,2,0),IF(COUNT(E820:I820)=5,VLOOKUP(E820,'附件一之1-開班數'!$A$6:$B$65,2,0)&amp;"、"&amp;VLOOKUP(F820,'附件一之1-開班數'!$A$6:$B$65,2,0)&amp;"、"&amp;VLOOKUP(G820,'附件一之1-開班數'!$A$6:$B$65,2,0)&amp;"、"&amp;VLOOKUP(H820,'附件一之1-開班數'!$A$6:$B$65,2,0)&amp;"、"&amp;VLOOKUP(I820,'附件一之1-開班數'!$A$6:$B$65,2,0),IF(D820="","","學生無班級"))))))),"有班級不存在,或跳格輸入")</f>
        <v/>
      </c>
      <c r="K820" s="16"/>
      <c r="L820" s="16"/>
      <c r="M820" s="16"/>
      <c r="N820" s="16"/>
      <c r="O820" s="16"/>
      <c r="P820" s="16"/>
      <c r="Q820" s="16"/>
      <c r="R820" s="16"/>
      <c r="S820" s="145">
        <f t="shared" si="75"/>
        <v>1</v>
      </c>
      <c r="T820" s="145">
        <f t="shared" si="76"/>
        <v>1</v>
      </c>
      <c r="U820" s="10">
        <f t="shared" si="74"/>
        <v>1</v>
      </c>
      <c r="V820" s="10">
        <f t="shared" si="77"/>
        <v>1</v>
      </c>
      <c r="W820" s="10">
        <f t="shared" si="78"/>
        <v>3</v>
      </c>
    </row>
    <row r="821" spans="1:23">
      <c r="A821" s="149" t="str">
        <f t="shared" si="73"/>
        <v/>
      </c>
      <c r="B821" s="16"/>
      <c r="C821" s="16"/>
      <c r="D821" s="16"/>
      <c r="E821" s="16"/>
      <c r="F821" s="16"/>
      <c r="G821" s="16"/>
      <c r="H821" s="16"/>
      <c r="I821" s="16"/>
      <c r="J821" s="150" t="str">
        <f>IFERROR(IF(COUNTIF(E821:I821,E821)+COUNTIF(E821:I821,F821)+COUNTIF(E821:I821,G821)+COUNTIF(E821:I821,H821)+COUNTIF(E821:I821,I821)-COUNT(E821:I821)&lt;&gt;0,"學生班級重複",IF(COUNT(E821:I821)=1,VLOOKUP(E821,'附件一之1-開班數'!$A$6:$B$65,2,0),IF(COUNT(E821:I821)=2,VLOOKUP(E821,'附件一之1-開班數'!$A$6:$B$65,2,0)&amp;"、"&amp;VLOOKUP(F821,'附件一之1-開班數'!$A$6:$B$65,2,0),IF(COUNT(E821:I821)=3,VLOOKUP(E821,'附件一之1-開班數'!$A$6:$B$65,2,0)&amp;"、"&amp;VLOOKUP(F821,'附件一之1-開班數'!$A$6:$B$65,2,0)&amp;"、"&amp;VLOOKUP(G821,'附件一之1-開班數'!$A$6:$B$65,2,0),IF(COUNT(E821:I821)=4,VLOOKUP(E821,'附件一之1-開班數'!$A$6:$B$65,2,0)&amp;"、"&amp;VLOOKUP(F821,'附件一之1-開班數'!$A$6:$B$65,2,0)&amp;"、"&amp;VLOOKUP(G821,'附件一之1-開班數'!$A$6:$B$65,2,0)&amp;"、"&amp;VLOOKUP(H821,'附件一之1-開班數'!$A$6:$B$65,2,0),IF(COUNT(E821:I821)=5,VLOOKUP(E821,'附件一之1-開班數'!$A$6:$B$65,2,0)&amp;"、"&amp;VLOOKUP(F821,'附件一之1-開班數'!$A$6:$B$65,2,0)&amp;"、"&amp;VLOOKUP(G821,'附件一之1-開班數'!$A$6:$B$65,2,0)&amp;"、"&amp;VLOOKUP(H821,'附件一之1-開班數'!$A$6:$B$65,2,0)&amp;"、"&amp;VLOOKUP(I821,'附件一之1-開班數'!$A$6:$B$65,2,0),IF(D821="","","學生無班級"))))))),"有班級不存在,或跳格輸入")</f>
        <v/>
      </c>
      <c r="K821" s="16"/>
      <c r="L821" s="16"/>
      <c r="M821" s="16"/>
      <c r="N821" s="16"/>
      <c r="O821" s="16"/>
      <c r="P821" s="16"/>
      <c r="Q821" s="16"/>
      <c r="R821" s="16"/>
      <c r="S821" s="145">
        <f t="shared" si="75"/>
        <v>1</v>
      </c>
      <c r="T821" s="145">
        <f t="shared" si="76"/>
        <v>1</v>
      </c>
      <c r="U821" s="10">
        <f t="shared" si="74"/>
        <v>1</v>
      </c>
      <c r="V821" s="10">
        <f t="shared" si="77"/>
        <v>1</v>
      </c>
      <c r="W821" s="10">
        <f t="shared" si="78"/>
        <v>3</v>
      </c>
    </row>
    <row r="822" spans="1:23">
      <c r="A822" s="149" t="str">
        <f t="shared" si="73"/>
        <v/>
      </c>
      <c r="B822" s="16"/>
      <c r="C822" s="16"/>
      <c r="D822" s="16"/>
      <c r="E822" s="16"/>
      <c r="F822" s="16"/>
      <c r="G822" s="16"/>
      <c r="H822" s="16"/>
      <c r="I822" s="16"/>
      <c r="J822" s="150" t="str">
        <f>IFERROR(IF(COUNTIF(E822:I822,E822)+COUNTIF(E822:I822,F822)+COUNTIF(E822:I822,G822)+COUNTIF(E822:I822,H822)+COUNTIF(E822:I822,I822)-COUNT(E822:I822)&lt;&gt;0,"學生班級重複",IF(COUNT(E822:I822)=1,VLOOKUP(E822,'附件一之1-開班數'!$A$6:$B$65,2,0),IF(COUNT(E822:I822)=2,VLOOKUP(E822,'附件一之1-開班數'!$A$6:$B$65,2,0)&amp;"、"&amp;VLOOKUP(F822,'附件一之1-開班數'!$A$6:$B$65,2,0),IF(COUNT(E822:I822)=3,VLOOKUP(E822,'附件一之1-開班數'!$A$6:$B$65,2,0)&amp;"、"&amp;VLOOKUP(F822,'附件一之1-開班數'!$A$6:$B$65,2,0)&amp;"、"&amp;VLOOKUP(G822,'附件一之1-開班數'!$A$6:$B$65,2,0),IF(COUNT(E822:I822)=4,VLOOKUP(E822,'附件一之1-開班數'!$A$6:$B$65,2,0)&amp;"、"&amp;VLOOKUP(F822,'附件一之1-開班數'!$A$6:$B$65,2,0)&amp;"、"&amp;VLOOKUP(G822,'附件一之1-開班數'!$A$6:$B$65,2,0)&amp;"、"&amp;VLOOKUP(H822,'附件一之1-開班數'!$A$6:$B$65,2,0),IF(COUNT(E822:I822)=5,VLOOKUP(E822,'附件一之1-開班數'!$A$6:$B$65,2,0)&amp;"、"&amp;VLOOKUP(F822,'附件一之1-開班數'!$A$6:$B$65,2,0)&amp;"、"&amp;VLOOKUP(G822,'附件一之1-開班數'!$A$6:$B$65,2,0)&amp;"、"&amp;VLOOKUP(H822,'附件一之1-開班數'!$A$6:$B$65,2,0)&amp;"、"&amp;VLOOKUP(I822,'附件一之1-開班數'!$A$6:$B$65,2,0),IF(D822="","","學生無班級"))))))),"有班級不存在,或跳格輸入")</f>
        <v/>
      </c>
      <c r="K822" s="16"/>
      <c r="L822" s="16"/>
      <c r="M822" s="16"/>
      <c r="N822" s="16"/>
      <c r="O822" s="16"/>
      <c r="P822" s="16"/>
      <c r="Q822" s="16"/>
      <c r="R822" s="16"/>
      <c r="S822" s="145">
        <f t="shared" si="75"/>
        <v>1</v>
      </c>
      <c r="T822" s="145">
        <f t="shared" si="76"/>
        <v>1</v>
      </c>
      <c r="U822" s="10">
        <f t="shared" si="74"/>
        <v>1</v>
      </c>
      <c r="V822" s="10">
        <f t="shared" si="77"/>
        <v>1</v>
      </c>
      <c r="W822" s="10">
        <f t="shared" si="78"/>
        <v>3</v>
      </c>
    </row>
    <row r="823" spans="1:23">
      <c r="A823" s="149" t="str">
        <f t="shared" si="73"/>
        <v/>
      </c>
      <c r="B823" s="16"/>
      <c r="C823" s="16"/>
      <c r="D823" s="16"/>
      <c r="E823" s="16"/>
      <c r="F823" s="16"/>
      <c r="G823" s="16"/>
      <c r="H823" s="16"/>
      <c r="I823" s="16"/>
      <c r="J823" s="150" t="str">
        <f>IFERROR(IF(COUNTIF(E823:I823,E823)+COUNTIF(E823:I823,F823)+COUNTIF(E823:I823,G823)+COUNTIF(E823:I823,H823)+COUNTIF(E823:I823,I823)-COUNT(E823:I823)&lt;&gt;0,"學生班級重複",IF(COUNT(E823:I823)=1,VLOOKUP(E823,'附件一之1-開班數'!$A$6:$B$65,2,0),IF(COUNT(E823:I823)=2,VLOOKUP(E823,'附件一之1-開班數'!$A$6:$B$65,2,0)&amp;"、"&amp;VLOOKUP(F823,'附件一之1-開班數'!$A$6:$B$65,2,0),IF(COUNT(E823:I823)=3,VLOOKUP(E823,'附件一之1-開班數'!$A$6:$B$65,2,0)&amp;"、"&amp;VLOOKUP(F823,'附件一之1-開班數'!$A$6:$B$65,2,0)&amp;"、"&amp;VLOOKUP(G823,'附件一之1-開班數'!$A$6:$B$65,2,0),IF(COUNT(E823:I823)=4,VLOOKUP(E823,'附件一之1-開班數'!$A$6:$B$65,2,0)&amp;"、"&amp;VLOOKUP(F823,'附件一之1-開班數'!$A$6:$B$65,2,0)&amp;"、"&amp;VLOOKUP(G823,'附件一之1-開班數'!$A$6:$B$65,2,0)&amp;"、"&amp;VLOOKUP(H823,'附件一之1-開班數'!$A$6:$B$65,2,0),IF(COUNT(E823:I823)=5,VLOOKUP(E823,'附件一之1-開班數'!$A$6:$B$65,2,0)&amp;"、"&amp;VLOOKUP(F823,'附件一之1-開班數'!$A$6:$B$65,2,0)&amp;"、"&amp;VLOOKUP(G823,'附件一之1-開班數'!$A$6:$B$65,2,0)&amp;"、"&amp;VLOOKUP(H823,'附件一之1-開班數'!$A$6:$B$65,2,0)&amp;"、"&amp;VLOOKUP(I823,'附件一之1-開班數'!$A$6:$B$65,2,0),IF(D823="","","學生無班級"))))))),"有班級不存在,或跳格輸入")</f>
        <v/>
      </c>
      <c r="K823" s="16"/>
      <c r="L823" s="16"/>
      <c r="M823" s="16"/>
      <c r="N823" s="16"/>
      <c r="O823" s="16"/>
      <c r="P823" s="16"/>
      <c r="Q823" s="16"/>
      <c r="R823" s="16"/>
      <c r="S823" s="145">
        <f t="shared" si="75"/>
        <v>1</v>
      </c>
      <c r="T823" s="145">
        <f t="shared" si="76"/>
        <v>1</v>
      </c>
      <c r="U823" s="10">
        <f t="shared" si="74"/>
        <v>1</v>
      </c>
      <c r="V823" s="10">
        <f t="shared" si="77"/>
        <v>1</v>
      </c>
      <c r="W823" s="10">
        <f t="shared" si="78"/>
        <v>3</v>
      </c>
    </row>
    <row r="824" spans="1:23">
      <c r="A824" s="149" t="str">
        <f t="shared" si="73"/>
        <v/>
      </c>
      <c r="B824" s="16"/>
      <c r="C824" s="16"/>
      <c r="D824" s="16"/>
      <c r="E824" s="16"/>
      <c r="F824" s="16"/>
      <c r="G824" s="16"/>
      <c r="H824" s="16"/>
      <c r="I824" s="16"/>
      <c r="J824" s="150" t="str">
        <f>IFERROR(IF(COUNTIF(E824:I824,E824)+COUNTIF(E824:I824,F824)+COUNTIF(E824:I824,G824)+COUNTIF(E824:I824,H824)+COUNTIF(E824:I824,I824)-COUNT(E824:I824)&lt;&gt;0,"學生班級重複",IF(COUNT(E824:I824)=1,VLOOKUP(E824,'附件一之1-開班數'!$A$6:$B$65,2,0),IF(COUNT(E824:I824)=2,VLOOKUP(E824,'附件一之1-開班數'!$A$6:$B$65,2,0)&amp;"、"&amp;VLOOKUP(F824,'附件一之1-開班數'!$A$6:$B$65,2,0),IF(COUNT(E824:I824)=3,VLOOKUP(E824,'附件一之1-開班數'!$A$6:$B$65,2,0)&amp;"、"&amp;VLOOKUP(F824,'附件一之1-開班數'!$A$6:$B$65,2,0)&amp;"、"&amp;VLOOKUP(G824,'附件一之1-開班數'!$A$6:$B$65,2,0),IF(COUNT(E824:I824)=4,VLOOKUP(E824,'附件一之1-開班數'!$A$6:$B$65,2,0)&amp;"、"&amp;VLOOKUP(F824,'附件一之1-開班數'!$A$6:$B$65,2,0)&amp;"、"&amp;VLOOKUP(G824,'附件一之1-開班數'!$A$6:$B$65,2,0)&amp;"、"&amp;VLOOKUP(H824,'附件一之1-開班數'!$A$6:$B$65,2,0),IF(COUNT(E824:I824)=5,VLOOKUP(E824,'附件一之1-開班數'!$A$6:$B$65,2,0)&amp;"、"&amp;VLOOKUP(F824,'附件一之1-開班數'!$A$6:$B$65,2,0)&amp;"、"&amp;VLOOKUP(G824,'附件一之1-開班數'!$A$6:$B$65,2,0)&amp;"、"&amp;VLOOKUP(H824,'附件一之1-開班數'!$A$6:$B$65,2,0)&amp;"、"&amp;VLOOKUP(I824,'附件一之1-開班數'!$A$6:$B$65,2,0),IF(D824="","","學生無班級"))))))),"有班級不存在,或跳格輸入")</f>
        <v/>
      </c>
      <c r="K824" s="16"/>
      <c r="L824" s="16"/>
      <c r="M824" s="16"/>
      <c r="N824" s="16"/>
      <c r="O824" s="16"/>
      <c r="P824" s="16"/>
      <c r="Q824" s="16"/>
      <c r="R824" s="16"/>
      <c r="S824" s="145">
        <f t="shared" si="75"/>
        <v>1</v>
      </c>
      <c r="T824" s="145">
        <f t="shared" si="76"/>
        <v>1</v>
      </c>
      <c r="U824" s="10">
        <f t="shared" si="74"/>
        <v>1</v>
      </c>
      <c r="V824" s="10">
        <f t="shared" si="77"/>
        <v>1</v>
      </c>
      <c r="W824" s="10">
        <f t="shared" si="78"/>
        <v>3</v>
      </c>
    </row>
    <row r="825" spans="1:23">
      <c r="A825" s="149" t="str">
        <f t="shared" si="73"/>
        <v/>
      </c>
      <c r="B825" s="16"/>
      <c r="C825" s="16"/>
      <c r="D825" s="16"/>
      <c r="E825" s="16"/>
      <c r="F825" s="16"/>
      <c r="G825" s="16"/>
      <c r="H825" s="16"/>
      <c r="I825" s="16"/>
      <c r="J825" s="150" t="str">
        <f>IFERROR(IF(COUNTIF(E825:I825,E825)+COUNTIF(E825:I825,F825)+COUNTIF(E825:I825,G825)+COUNTIF(E825:I825,H825)+COUNTIF(E825:I825,I825)-COUNT(E825:I825)&lt;&gt;0,"學生班級重複",IF(COUNT(E825:I825)=1,VLOOKUP(E825,'附件一之1-開班數'!$A$6:$B$65,2,0),IF(COUNT(E825:I825)=2,VLOOKUP(E825,'附件一之1-開班數'!$A$6:$B$65,2,0)&amp;"、"&amp;VLOOKUP(F825,'附件一之1-開班數'!$A$6:$B$65,2,0),IF(COUNT(E825:I825)=3,VLOOKUP(E825,'附件一之1-開班數'!$A$6:$B$65,2,0)&amp;"、"&amp;VLOOKUP(F825,'附件一之1-開班數'!$A$6:$B$65,2,0)&amp;"、"&amp;VLOOKUP(G825,'附件一之1-開班數'!$A$6:$B$65,2,0),IF(COUNT(E825:I825)=4,VLOOKUP(E825,'附件一之1-開班數'!$A$6:$B$65,2,0)&amp;"、"&amp;VLOOKUP(F825,'附件一之1-開班數'!$A$6:$B$65,2,0)&amp;"、"&amp;VLOOKUP(G825,'附件一之1-開班數'!$A$6:$B$65,2,0)&amp;"、"&amp;VLOOKUP(H825,'附件一之1-開班數'!$A$6:$B$65,2,0),IF(COUNT(E825:I825)=5,VLOOKUP(E825,'附件一之1-開班數'!$A$6:$B$65,2,0)&amp;"、"&amp;VLOOKUP(F825,'附件一之1-開班數'!$A$6:$B$65,2,0)&amp;"、"&amp;VLOOKUP(G825,'附件一之1-開班數'!$A$6:$B$65,2,0)&amp;"、"&amp;VLOOKUP(H825,'附件一之1-開班數'!$A$6:$B$65,2,0)&amp;"、"&amp;VLOOKUP(I825,'附件一之1-開班數'!$A$6:$B$65,2,0),IF(D825="","","學生無班級"))))))),"有班級不存在,或跳格輸入")</f>
        <v/>
      </c>
      <c r="K825" s="16"/>
      <c r="L825" s="16"/>
      <c r="M825" s="16"/>
      <c r="N825" s="16"/>
      <c r="O825" s="16"/>
      <c r="P825" s="16"/>
      <c r="Q825" s="16"/>
      <c r="R825" s="16"/>
      <c r="S825" s="145">
        <f t="shared" si="75"/>
        <v>1</v>
      </c>
      <c r="T825" s="145">
        <f t="shared" si="76"/>
        <v>1</v>
      </c>
      <c r="U825" s="10">
        <f t="shared" si="74"/>
        <v>1</v>
      </c>
      <c r="V825" s="10">
        <f t="shared" si="77"/>
        <v>1</v>
      </c>
      <c r="W825" s="10">
        <f t="shared" si="78"/>
        <v>3</v>
      </c>
    </row>
    <row r="826" spans="1:23">
      <c r="A826" s="149" t="str">
        <f t="shared" si="73"/>
        <v/>
      </c>
      <c r="B826" s="16"/>
      <c r="C826" s="16"/>
      <c r="D826" s="16"/>
      <c r="E826" s="16"/>
      <c r="F826" s="16"/>
      <c r="G826" s="16"/>
      <c r="H826" s="16"/>
      <c r="I826" s="16"/>
      <c r="J826" s="150" t="str">
        <f>IFERROR(IF(COUNTIF(E826:I826,E826)+COUNTIF(E826:I826,F826)+COUNTIF(E826:I826,G826)+COUNTIF(E826:I826,H826)+COUNTIF(E826:I826,I826)-COUNT(E826:I826)&lt;&gt;0,"學生班級重複",IF(COUNT(E826:I826)=1,VLOOKUP(E826,'附件一之1-開班數'!$A$6:$B$65,2,0),IF(COUNT(E826:I826)=2,VLOOKUP(E826,'附件一之1-開班數'!$A$6:$B$65,2,0)&amp;"、"&amp;VLOOKUP(F826,'附件一之1-開班數'!$A$6:$B$65,2,0),IF(COUNT(E826:I826)=3,VLOOKUP(E826,'附件一之1-開班數'!$A$6:$B$65,2,0)&amp;"、"&amp;VLOOKUP(F826,'附件一之1-開班數'!$A$6:$B$65,2,0)&amp;"、"&amp;VLOOKUP(G826,'附件一之1-開班數'!$A$6:$B$65,2,0),IF(COUNT(E826:I826)=4,VLOOKUP(E826,'附件一之1-開班數'!$A$6:$B$65,2,0)&amp;"、"&amp;VLOOKUP(F826,'附件一之1-開班數'!$A$6:$B$65,2,0)&amp;"、"&amp;VLOOKUP(G826,'附件一之1-開班數'!$A$6:$B$65,2,0)&amp;"、"&amp;VLOOKUP(H826,'附件一之1-開班數'!$A$6:$B$65,2,0),IF(COUNT(E826:I826)=5,VLOOKUP(E826,'附件一之1-開班數'!$A$6:$B$65,2,0)&amp;"、"&amp;VLOOKUP(F826,'附件一之1-開班數'!$A$6:$B$65,2,0)&amp;"、"&amp;VLOOKUP(G826,'附件一之1-開班數'!$A$6:$B$65,2,0)&amp;"、"&amp;VLOOKUP(H826,'附件一之1-開班數'!$A$6:$B$65,2,0)&amp;"、"&amp;VLOOKUP(I826,'附件一之1-開班數'!$A$6:$B$65,2,0),IF(D826="","","學生無班級"))))))),"有班級不存在,或跳格輸入")</f>
        <v/>
      </c>
      <c r="K826" s="16"/>
      <c r="L826" s="16"/>
      <c r="M826" s="16"/>
      <c r="N826" s="16"/>
      <c r="O826" s="16"/>
      <c r="P826" s="16"/>
      <c r="Q826" s="16"/>
      <c r="R826" s="16"/>
      <c r="S826" s="145">
        <f t="shared" si="75"/>
        <v>1</v>
      </c>
      <c r="T826" s="145">
        <f t="shared" si="76"/>
        <v>1</v>
      </c>
      <c r="U826" s="10">
        <f t="shared" si="74"/>
        <v>1</v>
      </c>
      <c r="V826" s="10">
        <f t="shared" si="77"/>
        <v>1</v>
      </c>
      <c r="W826" s="10">
        <f t="shared" si="78"/>
        <v>3</v>
      </c>
    </row>
    <row r="827" spans="1:23">
      <c r="A827" s="149" t="str">
        <f t="shared" si="73"/>
        <v/>
      </c>
      <c r="B827" s="16"/>
      <c r="C827" s="16"/>
      <c r="D827" s="16"/>
      <c r="E827" s="16"/>
      <c r="F827" s="16"/>
      <c r="G827" s="16"/>
      <c r="H827" s="16"/>
      <c r="I827" s="16"/>
      <c r="J827" s="150" t="str">
        <f>IFERROR(IF(COUNTIF(E827:I827,E827)+COUNTIF(E827:I827,F827)+COUNTIF(E827:I827,G827)+COUNTIF(E827:I827,H827)+COUNTIF(E827:I827,I827)-COUNT(E827:I827)&lt;&gt;0,"學生班級重複",IF(COUNT(E827:I827)=1,VLOOKUP(E827,'附件一之1-開班數'!$A$6:$B$65,2,0),IF(COUNT(E827:I827)=2,VLOOKUP(E827,'附件一之1-開班數'!$A$6:$B$65,2,0)&amp;"、"&amp;VLOOKUP(F827,'附件一之1-開班數'!$A$6:$B$65,2,0),IF(COUNT(E827:I827)=3,VLOOKUP(E827,'附件一之1-開班數'!$A$6:$B$65,2,0)&amp;"、"&amp;VLOOKUP(F827,'附件一之1-開班數'!$A$6:$B$65,2,0)&amp;"、"&amp;VLOOKUP(G827,'附件一之1-開班數'!$A$6:$B$65,2,0),IF(COUNT(E827:I827)=4,VLOOKUP(E827,'附件一之1-開班數'!$A$6:$B$65,2,0)&amp;"、"&amp;VLOOKUP(F827,'附件一之1-開班數'!$A$6:$B$65,2,0)&amp;"、"&amp;VLOOKUP(G827,'附件一之1-開班數'!$A$6:$B$65,2,0)&amp;"、"&amp;VLOOKUP(H827,'附件一之1-開班數'!$A$6:$B$65,2,0),IF(COUNT(E827:I827)=5,VLOOKUP(E827,'附件一之1-開班數'!$A$6:$B$65,2,0)&amp;"、"&amp;VLOOKUP(F827,'附件一之1-開班數'!$A$6:$B$65,2,0)&amp;"、"&amp;VLOOKUP(G827,'附件一之1-開班數'!$A$6:$B$65,2,0)&amp;"、"&amp;VLOOKUP(H827,'附件一之1-開班數'!$A$6:$B$65,2,0)&amp;"、"&amp;VLOOKUP(I827,'附件一之1-開班數'!$A$6:$B$65,2,0),IF(D827="","","學生無班級"))))))),"有班級不存在,或跳格輸入")</f>
        <v/>
      </c>
      <c r="K827" s="16"/>
      <c r="L827" s="16"/>
      <c r="M827" s="16"/>
      <c r="N827" s="16"/>
      <c r="O827" s="16"/>
      <c r="P827" s="16"/>
      <c r="Q827" s="16"/>
      <c r="R827" s="16"/>
      <c r="S827" s="145">
        <f t="shared" si="75"/>
        <v>1</v>
      </c>
      <c r="T827" s="145">
        <f t="shared" si="76"/>
        <v>1</v>
      </c>
      <c r="U827" s="10">
        <f t="shared" si="74"/>
        <v>1</v>
      </c>
      <c r="V827" s="10">
        <f t="shared" si="77"/>
        <v>1</v>
      </c>
      <c r="W827" s="10">
        <f t="shared" si="78"/>
        <v>3</v>
      </c>
    </row>
    <row r="828" spans="1:23">
      <c r="A828" s="149" t="str">
        <f t="shared" si="73"/>
        <v/>
      </c>
      <c r="B828" s="16"/>
      <c r="C828" s="16"/>
      <c r="D828" s="16"/>
      <c r="E828" s="16"/>
      <c r="F828" s="16"/>
      <c r="G828" s="16"/>
      <c r="H828" s="16"/>
      <c r="I828" s="16"/>
      <c r="J828" s="150" t="str">
        <f>IFERROR(IF(COUNTIF(E828:I828,E828)+COUNTIF(E828:I828,F828)+COUNTIF(E828:I828,G828)+COUNTIF(E828:I828,H828)+COUNTIF(E828:I828,I828)-COUNT(E828:I828)&lt;&gt;0,"學生班級重複",IF(COUNT(E828:I828)=1,VLOOKUP(E828,'附件一之1-開班數'!$A$6:$B$65,2,0),IF(COUNT(E828:I828)=2,VLOOKUP(E828,'附件一之1-開班數'!$A$6:$B$65,2,0)&amp;"、"&amp;VLOOKUP(F828,'附件一之1-開班數'!$A$6:$B$65,2,0),IF(COUNT(E828:I828)=3,VLOOKUP(E828,'附件一之1-開班數'!$A$6:$B$65,2,0)&amp;"、"&amp;VLOOKUP(F828,'附件一之1-開班數'!$A$6:$B$65,2,0)&amp;"、"&amp;VLOOKUP(G828,'附件一之1-開班數'!$A$6:$B$65,2,0),IF(COUNT(E828:I828)=4,VLOOKUP(E828,'附件一之1-開班數'!$A$6:$B$65,2,0)&amp;"、"&amp;VLOOKUP(F828,'附件一之1-開班數'!$A$6:$B$65,2,0)&amp;"、"&amp;VLOOKUP(G828,'附件一之1-開班數'!$A$6:$B$65,2,0)&amp;"、"&amp;VLOOKUP(H828,'附件一之1-開班數'!$A$6:$B$65,2,0),IF(COUNT(E828:I828)=5,VLOOKUP(E828,'附件一之1-開班數'!$A$6:$B$65,2,0)&amp;"、"&amp;VLOOKUP(F828,'附件一之1-開班數'!$A$6:$B$65,2,0)&amp;"、"&amp;VLOOKUP(G828,'附件一之1-開班數'!$A$6:$B$65,2,0)&amp;"、"&amp;VLOOKUP(H828,'附件一之1-開班數'!$A$6:$B$65,2,0)&amp;"、"&amp;VLOOKUP(I828,'附件一之1-開班數'!$A$6:$B$65,2,0),IF(D828="","","學生無班級"))))))),"有班級不存在,或跳格輸入")</f>
        <v/>
      </c>
      <c r="K828" s="16"/>
      <c r="L828" s="16"/>
      <c r="M828" s="16"/>
      <c r="N828" s="16"/>
      <c r="O828" s="16"/>
      <c r="P828" s="16"/>
      <c r="Q828" s="16"/>
      <c r="R828" s="16"/>
      <c r="S828" s="145">
        <f t="shared" si="75"/>
        <v>1</v>
      </c>
      <c r="T828" s="145">
        <f t="shared" si="76"/>
        <v>1</v>
      </c>
      <c r="U828" s="10">
        <f t="shared" si="74"/>
        <v>1</v>
      </c>
      <c r="V828" s="10">
        <f t="shared" si="77"/>
        <v>1</v>
      </c>
      <c r="W828" s="10">
        <f t="shared" si="78"/>
        <v>3</v>
      </c>
    </row>
    <row r="829" spans="1:23">
      <c r="A829" s="149" t="str">
        <f t="shared" si="73"/>
        <v/>
      </c>
      <c r="B829" s="16"/>
      <c r="C829" s="16"/>
      <c r="D829" s="16"/>
      <c r="E829" s="16"/>
      <c r="F829" s="16"/>
      <c r="G829" s="16"/>
      <c r="H829" s="16"/>
      <c r="I829" s="16"/>
      <c r="J829" s="150" t="str">
        <f>IFERROR(IF(COUNTIF(E829:I829,E829)+COUNTIF(E829:I829,F829)+COUNTIF(E829:I829,G829)+COUNTIF(E829:I829,H829)+COUNTIF(E829:I829,I829)-COUNT(E829:I829)&lt;&gt;0,"學生班級重複",IF(COUNT(E829:I829)=1,VLOOKUP(E829,'附件一之1-開班數'!$A$6:$B$65,2,0),IF(COUNT(E829:I829)=2,VLOOKUP(E829,'附件一之1-開班數'!$A$6:$B$65,2,0)&amp;"、"&amp;VLOOKUP(F829,'附件一之1-開班數'!$A$6:$B$65,2,0),IF(COUNT(E829:I829)=3,VLOOKUP(E829,'附件一之1-開班數'!$A$6:$B$65,2,0)&amp;"、"&amp;VLOOKUP(F829,'附件一之1-開班數'!$A$6:$B$65,2,0)&amp;"、"&amp;VLOOKUP(G829,'附件一之1-開班數'!$A$6:$B$65,2,0),IF(COUNT(E829:I829)=4,VLOOKUP(E829,'附件一之1-開班數'!$A$6:$B$65,2,0)&amp;"、"&amp;VLOOKUP(F829,'附件一之1-開班數'!$A$6:$B$65,2,0)&amp;"、"&amp;VLOOKUP(G829,'附件一之1-開班數'!$A$6:$B$65,2,0)&amp;"、"&amp;VLOOKUP(H829,'附件一之1-開班數'!$A$6:$B$65,2,0),IF(COUNT(E829:I829)=5,VLOOKUP(E829,'附件一之1-開班數'!$A$6:$B$65,2,0)&amp;"、"&amp;VLOOKUP(F829,'附件一之1-開班數'!$A$6:$B$65,2,0)&amp;"、"&amp;VLOOKUP(G829,'附件一之1-開班數'!$A$6:$B$65,2,0)&amp;"、"&amp;VLOOKUP(H829,'附件一之1-開班數'!$A$6:$B$65,2,0)&amp;"、"&amp;VLOOKUP(I829,'附件一之1-開班數'!$A$6:$B$65,2,0),IF(D829="","","學生無班級"))))))),"有班級不存在,或跳格輸入")</f>
        <v/>
      </c>
      <c r="K829" s="16"/>
      <c r="L829" s="16"/>
      <c r="M829" s="16"/>
      <c r="N829" s="16"/>
      <c r="O829" s="16"/>
      <c r="P829" s="16"/>
      <c r="Q829" s="16"/>
      <c r="R829" s="16"/>
      <c r="S829" s="145">
        <f t="shared" si="75"/>
        <v>1</v>
      </c>
      <c r="T829" s="145">
        <f t="shared" si="76"/>
        <v>1</v>
      </c>
      <c r="U829" s="10">
        <f t="shared" si="74"/>
        <v>1</v>
      </c>
      <c r="V829" s="10">
        <f t="shared" si="77"/>
        <v>1</v>
      </c>
      <c r="W829" s="10">
        <f t="shared" si="78"/>
        <v>3</v>
      </c>
    </row>
    <row r="830" spans="1:23">
      <c r="A830" s="149" t="str">
        <f t="shared" si="73"/>
        <v/>
      </c>
      <c r="B830" s="16"/>
      <c r="C830" s="16"/>
      <c r="D830" s="16"/>
      <c r="E830" s="16"/>
      <c r="F830" s="16"/>
      <c r="G830" s="16"/>
      <c r="H830" s="16"/>
      <c r="I830" s="16"/>
      <c r="J830" s="150" t="str">
        <f>IFERROR(IF(COUNTIF(E830:I830,E830)+COUNTIF(E830:I830,F830)+COUNTIF(E830:I830,G830)+COUNTIF(E830:I830,H830)+COUNTIF(E830:I830,I830)-COUNT(E830:I830)&lt;&gt;0,"學生班級重複",IF(COUNT(E830:I830)=1,VLOOKUP(E830,'附件一之1-開班數'!$A$6:$B$65,2,0),IF(COUNT(E830:I830)=2,VLOOKUP(E830,'附件一之1-開班數'!$A$6:$B$65,2,0)&amp;"、"&amp;VLOOKUP(F830,'附件一之1-開班數'!$A$6:$B$65,2,0),IF(COUNT(E830:I830)=3,VLOOKUP(E830,'附件一之1-開班數'!$A$6:$B$65,2,0)&amp;"、"&amp;VLOOKUP(F830,'附件一之1-開班數'!$A$6:$B$65,2,0)&amp;"、"&amp;VLOOKUP(G830,'附件一之1-開班數'!$A$6:$B$65,2,0),IF(COUNT(E830:I830)=4,VLOOKUP(E830,'附件一之1-開班數'!$A$6:$B$65,2,0)&amp;"、"&amp;VLOOKUP(F830,'附件一之1-開班數'!$A$6:$B$65,2,0)&amp;"、"&amp;VLOOKUP(G830,'附件一之1-開班數'!$A$6:$B$65,2,0)&amp;"、"&amp;VLOOKUP(H830,'附件一之1-開班數'!$A$6:$B$65,2,0),IF(COUNT(E830:I830)=5,VLOOKUP(E830,'附件一之1-開班數'!$A$6:$B$65,2,0)&amp;"、"&amp;VLOOKUP(F830,'附件一之1-開班數'!$A$6:$B$65,2,0)&amp;"、"&amp;VLOOKUP(G830,'附件一之1-開班數'!$A$6:$B$65,2,0)&amp;"、"&amp;VLOOKUP(H830,'附件一之1-開班數'!$A$6:$B$65,2,0)&amp;"、"&amp;VLOOKUP(I830,'附件一之1-開班數'!$A$6:$B$65,2,0),IF(D830="","","學生無班級"))))))),"有班級不存在,或跳格輸入")</f>
        <v/>
      </c>
      <c r="K830" s="16"/>
      <c r="L830" s="16"/>
      <c r="M830" s="16"/>
      <c r="N830" s="16"/>
      <c r="O830" s="16"/>
      <c r="P830" s="16"/>
      <c r="Q830" s="16"/>
      <c r="R830" s="16"/>
      <c r="S830" s="145">
        <f t="shared" si="75"/>
        <v>1</v>
      </c>
      <c r="T830" s="145">
        <f t="shared" si="76"/>
        <v>1</v>
      </c>
      <c r="U830" s="10">
        <f t="shared" si="74"/>
        <v>1</v>
      </c>
      <c r="V830" s="10">
        <f t="shared" si="77"/>
        <v>1</v>
      </c>
      <c r="W830" s="10">
        <f t="shared" si="78"/>
        <v>3</v>
      </c>
    </row>
    <row r="831" spans="1:23">
      <c r="A831" s="149" t="str">
        <f t="shared" si="73"/>
        <v/>
      </c>
      <c r="B831" s="16"/>
      <c r="C831" s="16"/>
      <c r="D831" s="16"/>
      <c r="E831" s="16"/>
      <c r="F831" s="16"/>
      <c r="G831" s="16"/>
      <c r="H831" s="16"/>
      <c r="I831" s="16"/>
      <c r="J831" s="150" t="str">
        <f>IFERROR(IF(COUNTIF(E831:I831,E831)+COUNTIF(E831:I831,F831)+COUNTIF(E831:I831,G831)+COUNTIF(E831:I831,H831)+COUNTIF(E831:I831,I831)-COUNT(E831:I831)&lt;&gt;0,"學生班級重複",IF(COUNT(E831:I831)=1,VLOOKUP(E831,'附件一之1-開班數'!$A$6:$B$65,2,0),IF(COUNT(E831:I831)=2,VLOOKUP(E831,'附件一之1-開班數'!$A$6:$B$65,2,0)&amp;"、"&amp;VLOOKUP(F831,'附件一之1-開班數'!$A$6:$B$65,2,0),IF(COUNT(E831:I831)=3,VLOOKUP(E831,'附件一之1-開班數'!$A$6:$B$65,2,0)&amp;"、"&amp;VLOOKUP(F831,'附件一之1-開班數'!$A$6:$B$65,2,0)&amp;"、"&amp;VLOOKUP(G831,'附件一之1-開班數'!$A$6:$B$65,2,0),IF(COUNT(E831:I831)=4,VLOOKUP(E831,'附件一之1-開班數'!$A$6:$B$65,2,0)&amp;"、"&amp;VLOOKUP(F831,'附件一之1-開班數'!$A$6:$B$65,2,0)&amp;"、"&amp;VLOOKUP(G831,'附件一之1-開班數'!$A$6:$B$65,2,0)&amp;"、"&amp;VLOOKUP(H831,'附件一之1-開班數'!$A$6:$B$65,2,0),IF(COUNT(E831:I831)=5,VLOOKUP(E831,'附件一之1-開班數'!$A$6:$B$65,2,0)&amp;"、"&amp;VLOOKUP(F831,'附件一之1-開班數'!$A$6:$B$65,2,0)&amp;"、"&amp;VLOOKUP(G831,'附件一之1-開班數'!$A$6:$B$65,2,0)&amp;"、"&amp;VLOOKUP(H831,'附件一之1-開班數'!$A$6:$B$65,2,0)&amp;"、"&amp;VLOOKUP(I831,'附件一之1-開班數'!$A$6:$B$65,2,0),IF(D831="","","學生無班級"))))))),"有班級不存在,或跳格輸入")</f>
        <v/>
      </c>
      <c r="K831" s="16"/>
      <c r="L831" s="16"/>
      <c r="M831" s="16"/>
      <c r="N831" s="16"/>
      <c r="O831" s="16"/>
      <c r="P831" s="16"/>
      <c r="Q831" s="16"/>
      <c r="R831" s="16"/>
      <c r="S831" s="145">
        <f t="shared" si="75"/>
        <v>1</v>
      </c>
      <c r="T831" s="145">
        <f t="shared" si="76"/>
        <v>1</v>
      </c>
      <c r="U831" s="10">
        <f t="shared" si="74"/>
        <v>1</v>
      </c>
      <c r="V831" s="10">
        <f t="shared" si="77"/>
        <v>1</v>
      </c>
      <c r="W831" s="10">
        <f t="shared" si="78"/>
        <v>3</v>
      </c>
    </row>
    <row r="832" spans="1:23">
      <c r="A832" s="149" t="str">
        <f t="shared" si="73"/>
        <v/>
      </c>
      <c r="B832" s="16"/>
      <c r="C832" s="16"/>
      <c r="D832" s="16"/>
      <c r="E832" s="16"/>
      <c r="F832" s="16"/>
      <c r="G832" s="16"/>
      <c r="H832" s="16"/>
      <c r="I832" s="16"/>
      <c r="J832" s="150" t="str">
        <f>IFERROR(IF(COUNTIF(E832:I832,E832)+COUNTIF(E832:I832,F832)+COUNTIF(E832:I832,G832)+COUNTIF(E832:I832,H832)+COUNTIF(E832:I832,I832)-COUNT(E832:I832)&lt;&gt;0,"學生班級重複",IF(COUNT(E832:I832)=1,VLOOKUP(E832,'附件一之1-開班數'!$A$6:$B$65,2,0),IF(COUNT(E832:I832)=2,VLOOKUP(E832,'附件一之1-開班數'!$A$6:$B$65,2,0)&amp;"、"&amp;VLOOKUP(F832,'附件一之1-開班數'!$A$6:$B$65,2,0),IF(COUNT(E832:I832)=3,VLOOKUP(E832,'附件一之1-開班數'!$A$6:$B$65,2,0)&amp;"、"&amp;VLOOKUP(F832,'附件一之1-開班數'!$A$6:$B$65,2,0)&amp;"、"&amp;VLOOKUP(G832,'附件一之1-開班數'!$A$6:$B$65,2,0),IF(COUNT(E832:I832)=4,VLOOKUP(E832,'附件一之1-開班數'!$A$6:$B$65,2,0)&amp;"、"&amp;VLOOKUP(F832,'附件一之1-開班數'!$A$6:$B$65,2,0)&amp;"、"&amp;VLOOKUP(G832,'附件一之1-開班數'!$A$6:$B$65,2,0)&amp;"、"&amp;VLOOKUP(H832,'附件一之1-開班數'!$A$6:$B$65,2,0),IF(COUNT(E832:I832)=5,VLOOKUP(E832,'附件一之1-開班數'!$A$6:$B$65,2,0)&amp;"、"&amp;VLOOKUP(F832,'附件一之1-開班數'!$A$6:$B$65,2,0)&amp;"、"&amp;VLOOKUP(G832,'附件一之1-開班數'!$A$6:$B$65,2,0)&amp;"、"&amp;VLOOKUP(H832,'附件一之1-開班數'!$A$6:$B$65,2,0)&amp;"、"&amp;VLOOKUP(I832,'附件一之1-開班數'!$A$6:$B$65,2,0),IF(D832="","","學生無班級"))))))),"有班級不存在,或跳格輸入")</f>
        <v/>
      </c>
      <c r="K832" s="16"/>
      <c r="L832" s="16"/>
      <c r="M832" s="16"/>
      <c r="N832" s="16"/>
      <c r="O832" s="16"/>
      <c r="P832" s="16"/>
      <c r="Q832" s="16"/>
      <c r="R832" s="16"/>
      <c r="S832" s="145">
        <f t="shared" si="75"/>
        <v>1</v>
      </c>
      <c r="T832" s="145">
        <f t="shared" si="76"/>
        <v>1</v>
      </c>
      <c r="U832" s="10">
        <f t="shared" si="74"/>
        <v>1</v>
      </c>
      <c r="V832" s="10">
        <f t="shared" si="77"/>
        <v>1</v>
      </c>
      <c r="W832" s="10">
        <f t="shared" si="78"/>
        <v>3</v>
      </c>
    </row>
    <row r="833" spans="1:23">
      <c r="A833" s="149" t="str">
        <f t="shared" si="73"/>
        <v/>
      </c>
      <c r="B833" s="16"/>
      <c r="C833" s="16"/>
      <c r="D833" s="16"/>
      <c r="E833" s="16"/>
      <c r="F833" s="16"/>
      <c r="G833" s="16"/>
      <c r="H833" s="16"/>
      <c r="I833" s="16"/>
      <c r="J833" s="150" t="str">
        <f>IFERROR(IF(COUNTIF(E833:I833,E833)+COUNTIF(E833:I833,F833)+COUNTIF(E833:I833,G833)+COUNTIF(E833:I833,H833)+COUNTIF(E833:I833,I833)-COUNT(E833:I833)&lt;&gt;0,"學生班級重複",IF(COUNT(E833:I833)=1,VLOOKUP(E833,'附件一之1-開班數'!$A$6:$B$65,2,0),IF(COUNT(E833:I833)=2,VLOOKUP(E833,'附件一之1-開班數'!$A$6:$B$65,2,0)&amp;"、"&amp;VLOOKUP(F833,'附件一之1-開班數'!$A$6:$B$65,2,0),IF(COUNT(E833:I833)=3,VLOOKUP(E833,'附件一之1-開班數'!$A$6:$B$65,2,0)&amp;"、"&amp;VLOOKUP(F833,'附件一之1-開班數'!$A$6:$B$65,2,0)&amp;"、"&amp;VLOOKUP(G833,'附件一之1-開班數'!$A$6:$B$65,2,0),IF(COUNT(E833:I833)=4,VLOOKUP(E833,'附件一之1-開班數'!$A$6:$B$65,2,0)&amp;"、"&amp;VLOOKUP(F833,'附件一之1-開班數'!$A$6:$B$65,2,0)&amp;"、"&amp;VLOOKUP(G833,'附件一之1-開班數'!$A$6:$B$65,2,0)&amp;"、"&amp;VLOOKUP(H833,'附件一之1-開班數'!$A$6:$B$65,2,0),IF(COUNT(E833:I833)=5,VLOOKUP(E833,'附件一之1-開班數'!$A$6:$B$65,2,0)&amp;"、"&amp;VLOOKUP(F833,'附件一之1-開班數'!$A$6:$B$65,2,0)&amp;"、"&amp;VLOOKUP(G833,'附件一之1-開班數'!$A$6:$B$65,2,0)&amp;"、"&amp;VLOOKUP(H833,'附件一之1-開班數'!$A$6:$B$65,2,0)&amp;"、"&amp;VLOOKUP(I833,'附件一之1-開班數'!$A$6:$B$65,2,0),IF(D833="","","學生無班級"))))))),"有班級不存在,或跳格輸入")</f>
        <v/>
      </c>
      <c r="K833" s="16"/>
      <c r="L833" s="16"/>
      <c r="M833" s="16"/>
      <c r="N833" s="16"/>
      <c r="O833" s="16"/>
      <c r="P833" s="16"/>
      <c r="Q833" s="16"/>
      <c r="R833" s="16"/>
      <c r="S833" s="145">
        <f t="shared" si="75"/>
        <v>1</v>
      </c>
      <c r="T833" s="145">
        <f t="shared" si="76"/>
        <v>1</v>
      </c>
      <c r="U833" s="10">
        <f t="shared" si="74"/>
        <v>1</v>
      </c>
      <c r="V833" s="10">
        <f t="shared" si="77"/>
        <v>1</v>
      </c>
      <c r="W833" s="10">
        <f t="shared" si="78"/>
        <v>3</v>
      </c>
    </row>
    <row r="834" spans="1:23">
      <c r="A834" s="149" t="str">
        <f t="shared" si="73"/>
        <v/>
      </c>
      <c r="B834" s="16"/>
      <c r="C834" s="16"/>
      <c r="D834" s="16"/>
      <c r="E834" s="16"/>
      <c r="F834" s="16"/>
      <c r="G834" s="16"/>
      <c r="H834" s="16"/>
      <c r="I834" s="16"/>
      <c r="J834" s="150" t="str">
        <f>IFERROR(IF(COUNTIF(E834:I834,E834)+COUNTIF(E834:I834,F834)+COUNTIF(E834:I834,G834)+COUNTIF(E834:I834,H834)+COUNTIF(E834:I834,I834)-COUNT(E834:I834)&lt;&gt;0,"學生班級重複",IF(COUNT(E834:I834)=1,VLOOKUP(E834,'附件一之1-開班數'!$A$6:$B$65,2,0),IF(COUNT(E834:I834)=2,VLOOKUP(E834,'附件一之1-開班數'!$A$6:$B$65,2,0)&amp;"、"&amp;VLOOKUP(F834,'附件一之1-開班數'!$A$6:$B$65,2,0),IF(COUNT(E834:I834)=3,VLOOKUP(E834,'附件一之1-開班數'!$A$6:$B$65,2,0)&amp;"、"&amp;VLOOKUP(F834,'附件一之1-開班數'!$A$6:$B$65,2,0)&amp;"、"&amp;VLOOKUP(G834,'附件一之1-開班數'!$A$6:$B$65,2,0),IF(COUNT(E834:I834)=4,VLOOKUP(E834,'附件一之1-開班數'!$A$6:$B$65,2,0)&amp;"、"&amp;VLOOKUP(F834,'附件一之1-開班數'!$A$6:$B$65,2,0)&amp;"、"&amp;VLOOKUP(G834,'附件一之1-開班數'!$A$6:$B$65,2,0)&amp;"、"&amp;VLOOKUP(H834,'附件一之1-開班數'!$A$6:$B$65,2,0),IF(COUNT(E834:I834)=5,VLOOKUP(E834,'附件一之1-開班數'!$A$6:$B$65,2,0)&amp;"、"&amp;VLOOKUP(F834,'附件一之1-開班數'!$A$6:$B$65,2,0)&amp;"、"&amp;VLOOKUP(G834,'附件一之1-開班數'!$A$6:$B$65,2,0)&amp;"、"&amp;VLOOKUP(H834,'附件一之1-開班數'!$A$6:$B$65,2,0)&amp;"、"&amp;VLOOKUP(I834,'附件一之1-開班數'!$A$6:$B$65,2,0),IF(D834="","","學生無班級"))))))),"有班級不存在,或跳格輸入")</f>
        <v/>
      </c>
      <c r="K834" s="16"/>
      <c r="L834" s="16"/>
      <c r="M834" s="16"/>
      <c r="N834" s="16"/>
      <c r="O834" s="16"/>
      <c r="P834" s="16"/>
      <c r="Q834" s="16"/>
      <c r="R834" s="16"/>
      <c r="S834" s="145">
        <f t="shared" si="75"/>
        <v>1</v>
      </c>
      <c r="T834" s="145">
        <f t="shared" si="76"/>
        <v>1</v>
      </c>
      <c r="U834" s="10">
        <f t="shared" si="74"/>
        <v>1</v>
      </c>
      <c r="V834" s="10">
        <f t="shared" si="77"/>
        <v>1</v>
      </c>
      <c r="W834" s="10">
        <f t="shared" si="78"/>
        <v>3</v>
      </c>
    </row>
    <row r="835" spans="1:23">
      <c r="A835" s="149" t="str">
        <f t="shared" si="73"/>
        <v/>
      </c>
      <c r="B835" s="16"/>
      <c r="C835" s="16"/>
      <c r="D835" s="16"/>
      <c r="E835" s="16"/>
      <c r="F835" s="16"/>
      <c r="G835" s="16"/>
      <c r="H835" s="16"/>
      <c r="I835" s="16"/>
      <c r="J835" s="150" t="str">
        <f>IFERROR(IF(COUNTIF(E835:I835,E835)+COUNTIF(E835:I835,F835)+COUNTIF(E835:I835,G835)+COUNTIF(E835:I835,H835)+COUNTIF(E835:I835,I835)-COUNT(E835:I835)&lt;&gt;0,"學生班級重複",IF(COUNT(E835:I835)=1,VLOOKUP(E835,'附件一之1-開班數'!$A$6:$B$65,2,0),IF(COUNT(E835:I835)=2,VLOOKUP(E835,'附件一之1-開班數'!$A$6:$B$65,2,0)&amp;"、"&amp;VLOOKUP(F835,'附件一之1-開班數'!$A$6:$B$65,2,0),IF(COUNT(E835:I835)=3,VLOOKUP(E835,'附件一之1-開班數'!$A$6:$B$65,2,0)&amp;"、"&amp;VLOOKUP(F835,'附件一之1-開班數'!$A$6:$B$65,2,0)&amp;"、"&amp;VLOOKUP(G835,'附件一之1-開班數'!$A$6:$B$65,2,0),IF(COUNT(E835:I835)=4,VLOOKUP(E835,'附件一之1-開班數'!$A$6:$B$65,2,0)&amp;"、"&amp;VLOOKUP(F835,'附件一之1-開班數'!$A$6:$B$65,2,0)&amp;"、"&amp;VLOOKUP(G835,'附件一之1-開班數'!$A$6:$B$65,2,0)&amp;"、"&amp;VLOOKUP(H835,'附件一之1-開班數'!$A$6:$B$65,2,0),IF(COUNT(E835:I835)=5,VLOOKUP(E835,'附件一之1-開班數'!$A$6:$B$65,2,0)&amp;"、"&amp;VLOOKUP(F835,'附件一之1-開班數'!$A$6:$B$65,2,0)&amp;"、"&amp;VLOOKUP(G835,'附件一之1-開班數'!$A$6:$B$65,2,0)&amp;"、"&amp;VLOOKUP(H835,'附件一之1-開班數'!$A$6:$B$65,2,0)&amp;"、"&amp;VLOOKUP(I835,'附件一之1-開班數'!$A$6:$B$65,2,0),IF(D835="","","學生無班級"))))))),"有班級不存在,或跳格輸入")</f>
        <v/>
      </c>
      <c r="K835" s="16"/>
      <c r="L835" s="16"/>
      <c r="M835" s="16"/>
      <c r="N835" s="16"/>
      <c r="O835" s="16"/>
      <c r="P835" s="16"/>
      <c r="Q835" s="16"/>
      <c r="R835" s="16"/>
      <c r="S835" s="145">
        <f t="shared" si="75"/>
        <v>1</v>
      </c>
      <c r="T835" s="145">
        <f t="shared" si="76"/>
        <v>1</v>
      </c>
      <c r="U835" s="10">
        <f t="shared" si="74"/>
        <v>1</v>
      </c>
      <c r="V835" s="10">
        <f t="shared" si="77"/>
        <v>1</v>
      </c>
      <c r="W835" s="10">
        <f t="shared" si="78"/>
        <v>3</v>
      </c>
    </row>
    <row r="836" spans="1:23">
      <c r="A836" s="149" t="str">
        <f t="shared" si="73"/>
        <v/>
      </c>
      <c r="B836" s="16"/>
      <c r="C836" s="16"/>
      <c r="D836" s="16"/>
      <c r="E836" s="16"/>
      <c r="F836" s="16"/>
      <c r="G836" s="16"/>
      <c r="H836" s="16"/>
      <c r="I836" s="16"/>
      <c r="J836" s="150" t="str">
        <f>IFERROR(IF(COUNTIF(E836:I836,E836)+COUNTIF(E836:I836,F836)+COUNTIF(E836:I836,G836)+COUNTIF(E836:I836,H836)+COUNTIF(E836:I836,I836)-COUNT(E836:I836)&lt;&gt;0,"學生班級重複",IF(COUNT(E836:I836)=1,VLOOKUP(E836,'附件一之1-開班數'!$A$6:$B$65,2,0),IF(COUNT(E836:I836)=2,VLOOKUP(E836,'附件一之1-開班數'!$A$6:$B$65,2,0)&amp;"、"&amp;VLOOKUP(F836,'附件一之1-開班數'!$A$6:$B$65,2,0),IF(COUNT(E836:I836)=3,VLOOKUP(E836,'附件一之1-開班數'!$A$6:$B$65,2,0)&amp;"、"&amp;VLOOKUP(F836,'附件一之1-開班數'!$A$6:$B$65,2,0)&amp;"、"&amp;VLOOKUP(G836,'附件一之1-開班數'!$A$6:$B$65,2,0),IF(COUNT(E836:I836)=4,VLOOKUP(E836,'附件一之1-開班數'!$A$6:$B$65,2,0)&amp;"、"&amp;VLOOKUP(F836,'附件一之1-開班數'!$A$6:$B$65,2,0)&amp;"、"&amp;VLOOKUP(G836,'附件一之1-開班數'!$A$6:$B$65,2,0)&amp;"、"&amp;VLOOKUP(H836,'附件一之1-開班數'!$A$6:$B$65,2,0),IF(COUNT(E836:I836)=5,VLOOKUP(E836,'附件一之1-開班數'!$A$6:$B$65,2,0)&amp;"、"&amp;VLOOKUP(F836,'附件一之1-開班數'!$A$6:$B$65,2,0)&amp;"、"&amp;VLOOKUP(G836,'附件一之1-開班數'!$A$6:$B$65,2,0)&amp;"、"&amp;VLOOKUP(H836,'附件一之1-開班數'!$A$6:$B$65,2,0)&amp;"、"&amp;VLOOKUP(I836,'附件一之1-開班數'!$A$6:$B$65,2,0),IF(D836="","","學生無班級"))))))),"有班級不存在,或跳格輸入")</f>
        <v/>
      </c>
      <c r="K836" s="16"/>
      <c r="L836" s="16"/>
      <c r="M836" s="16"/>
      <c r="N836" s="16"/>
      <c r="O836" s="16"/>
      <c r="P836" s="16"/>
      <c r="Q836" s="16"/>
      <c r="R836" s="16"/>
      <c r="S836" s="145">
        <f t="shared" si="75"/>
        <v>1</v>
      </c>
      <c r="T836" s="145">
        <f t="shared" si="76"/>
        <v>1</v>
      </c>
      <c r="U836" s="10">
        <f t="shared" si="74"/>
        <v>1</v>
      </c>
      <c r="V836" s="10">
        <f t="shared" si="77"/>
        <v>1</v>
      </c>
      <c r="W836" s="10">
        <f t="shared" si="78"/>
        <v>3</v>
      </c>
    </row>
    <row r="837" spans="1:23">
      <c r="A837" s="149" t="str">
        <f t="shared" si="73"/>
        <v/>
      </c>
      <c r="B837" s="16"/>
      <c r="C837" s="16"/>
      <c r="D837" s="16"/>
      <c r="E837" s="16"/>
      <c r="F837" s="16"/>
      <c r="G837" s="16"/>
      <c r="H837" s="16"/>
      <c r="I837" s="16"/>
      <c r="J837" s="150" t="str">
        <f>IFERROR(IF(COUNTIF(E837:I837,E837)+COUNTIF(E837:I837,F837)+COUNTIF(E837:I837,G837)+COUNTIF(E837:I837,H837)+COUNTIF(E837:I837,I837)-COUNT(E837:I837)&lt;&gt;0,"學生班級重複",IF(COUNT(E837:I837)=1,VLOOKUP(E837,'附件一之1-開班數'!$A$6:$B$65,2,0),IF(COUNT(E837:I837)=2,VLOOKUP(E837,'附件一之1-開班數'!$A$6:$B$65,2,0)&amp;"、"&amp;VLOOKUP(F837,'附件一之1-開班數'!$A$6:$B$65,2,0),IF(COUNT(E837:I837)=3,VLOOKUP(E837,'附件一之1-開班數'!$A$6:$B$65,2,0)&amp;"、"&amp;VLOOKUP(F837,'附件一之1-開班數'!$A$6:$B$65,2,0)&amp;"、"&amp;VLOOKUP(G837,'附件一之1-開班數'!$A$6:$B$65,2,0),IF(COUNT(E837:I837)=4,VLOOKUP(E837,'附件一之1-開班數'!$A$6:$B$65,2,0)&amp;"、"&amp;VLOOKUP(F837,'附件一之1-開班數'!$A$6:$B$65,2,0)&amp;"、"&amp;VLOOKUP(G837,'附件一之1-開班數'!$A$6:$B$65,2,0)&amp;"、"&amp;VLOOKUP(H837,'附件一之1-開班數'!$A$6:$B$65,2,0),IF(COUNT(E837:I837)=5,VLOOKUP(E837,'附件一之1-開班數'!$A$6:$B$65,2,0)&amp;"、"&amp;VLOOKUP(F837,'附件一之1-開班數'!$A$6:$B$65,2,0)&amp;"、"&amp;VLOOKUP(G837,'附件一之1-開班數'!$A$6:$B$65,2,0)&amp;"、"&amp;VLOOKUP(H837,'附件一之1-開班數'!$A$6:$B$65,2,0)&amp;"、"&amp;VLOOKUP(I837,'附件一之1-開班數'!$A$6:$B$65,2,0),IF(D837="","","學生無班級"))))))),"有班級不存在,或跳格輸入")</f>
        <v/>
      </c>
      <c r="K837" s="16"/>
      <c r="L837" s="16"/>
      <c r="M837" s="16"/>
      <c r="N837" s="16"/>
      <c r="O837" s="16"/>
      <c r="P837" s="16"/>
      <c r="Q837" s="16"/>
      <c r="R837" s="16"/>
      <c r="S837" s="145">
        <f t="shared" si="75"/>
        <v>1</v>
      </c>
      <c r="T837" s="145">
        <f t="shared" si="76"/>
        <v>1</v>
      </c>
      <c r="U837" s="10">
        <f t="shared" si="74"/>
        <v>1</v>
      </c>
      <c r="V837" s="10">
        <f t="shared" si="77"/>
        <v>1</v>
      </c>
      <c r="W837" s="10">
        <f t="shared" si="78"/>
        <v>3</v>
      </c>
    </row>
    <row r="838" spans="1:23">
      <c r="A838" s="149" t="str">
        <f t="shared" ref="A838:A901" si="79">IF(D838&lt;&gt;"",ROW()-5,"")</f>
        <v/>
      </c>
      <c r="B838" s="16"/>
      <c r="C838" s="16"/>
      <c r="D838" s="16"/>
      <c r="E838" s="16"/>
      <c r="F838" s="16"/>
      <c r="G838" s="16"/>
      <c r="H838" s="16"/>
      <c r="I838" s="16"/>
      <c r="J838" s="150" t="str">
        <f>IFERROR(IF(COUNTIF(E838:I838,E838)+COUNTIF(E838:I838,F838)+COUNTIF(E838:I838,G838)+COUNTIF(E838:I838,H838)+COUNTIF(E838:I838,I838)-COUNT(E838:I838)&lt;&gt;0,"學生班級重複",IF(COUNT(E838:I838)=1,VLOOKUP(E838,'附件一之1-開班數'!$A$6:$B$65,2,0),IF(COUNT(E838:I838)=2,VLOOKUP(E838,'附件一之1-開班數'!$A$6:$B$65,2,0)&amp;"、"&amp;VLOOKUP(F838,'附件一之1-開班數'!$A$6:$B$65,2,0),IF(COUNT(E838:I838)=3,VLOOKUP(E838,'附件一之1-開班數'!$A$6:$B$65,2,0)&amp;"、"&amp;VLOOKUP(F838,'附件一之1-開班數'!$A$6:$B$65,2,0)&amp;"、"&amp;VLOOKUP(G838,'附件一之1-開班數'!$A$6:$B$65,2,0),IF(COUNT(E838:I838)=4,VLOOKUP(E838,'附件一之1-開班數'!$A$6:$B$65,2,0)&amp;"、"&amp;VLOOKUP(F838,'附件一之1-開班數'!$A$6:$B$65,2,0)&amp;"、"&amp;VLOOKUP(G838,'附件一之1-開班數'!$A$6:$B$65,2,0)&amp;"、"&amp;VLOOKUP(H838,'附件一之1-開班數'!$A$6:$B$65,2,0),IF(COUNT(E838:I838)=5,VLOOKUP(E838,'附件一之1-開班數'!$A$6:$B$65,2,0)&amp;"、"&amp;VLOOKUP(F838,'附件一之1-開班數'!$A$6:$B$65,2,0)&amp;"、"&amp;VLOOKUP(G838,'附件一之1-開班數'!$A$6:$B$65,2,0)&amp;"、"&amp;VLOOKUP(H838,'附件一之1-開班數'!$A$6:$B$65,2,0)&amp;"、"&amp;VLOOKUP(I838,'附件一之1-開班數'!$A$6:$B$65,2,0),IF(D838="","","學生無班級"))))))),"有班級不存在,或跳格輸入")</f>
        <v/>
      </c>
      <c r="K838" s="16"/>
      <c r="L838" s="16"/>
      <c r="M838" s="16"/>
      <c r="N838" s="16"/>
      <c r="O838" s="16"/>
      <c r="P838" s="16"/>
      <c r="Q838" s="16"/>
      <c r="R838" s="16"/>
      <c r="S838" s="145">
        <f t="shared" si="75"/>
        <v>1</v>
      </c>
      <c r="T838" s="145">
        <f t="shared" si="76"/>
        <v>1</v>
      </c>
      <c r="U838" s="10">
        <f t="shared" ref="U838:U901" si="80">IF(COUNTA(B838:D838)=0,1,IF(AND(D838="",COUNTA(B838:C838)&lt;&gt;0),2,IF(COUNTA(B838:C838)&gt;1,3,4)))</f>
        <v>1</v>
      </c>
      <c r="V838" s="10">
        <f t="shared" si="77"/>
        <v>1</v>
      </c>
      <c r="W838" s="10">
        <f t="shared" si="78"/>
        <v>3</v>
      </c>
    </row>
    <row r="839" spans="1:23">
      <c r="A839" s="149" t="str">
        <f t="shared" si="79"/>
        <v/>
      </c>
      <c r="B839" s="16"/>
      <c r="C839" s="16"/>
      <c r="D839" s="16"/>
      <c r="E839" s="16"/>
      <c r="F839" s="16"/>
      <c r="G839" s="16"/>
      <c r="H839" s="16"/>
      <c r="I839" s="16"/>
      <c r="J839" s="150" t="str">
        <f>IFERROR(IF(COUNTIF(E839:I839,E839)+COUNTIF(E839:I839,F839)+COUNTIF(E839:I839,G839)+COUNTIF(E839:I839,H839)+COUNTIF(E839:I839,I839)-COUNT(E839:I839)&lt;&gt;0,"學生班級重複",IF(COUNT(E839:I839)=1,VLOOKUP(E839,'附件一之1-開班數'!$A$6:$B$65,2,0),IF(COUNT(E839:I839)=2,VLOOKUP(E839,'附件一之1-開班數'!$A$6:$B$65,2,0)&amp;"、"&amp;VLOOKUP(F839,'附件一之1-開班數'!$A$6:$B$65,2,0),IF(COUNT(E839:I839)=3,VLOOKUP(E839,'附件一之1-開班數'!$A$6:$B$65,2,0)&amp;"、"&amp;VLOOKUP(F839,'附件一之1-開班數'!$A$6:$B$65,2,0)&amp;"、"&amp;VLOOKUP(G839,'附件一之1-開班數'!$A$6:$B$65,2,0),IF(COUNT(E839:I839)=4,VLOOKUP(E839,'附件一之1-開班數'!$A$6:$B$65,2,0)&amp;"、"&amp;VLOOKUP(F839,'附件一之1-開班數'!$A$6:$B$65,2,0)&amp;"、"&amp;VLOOKUP(G839,'附件一之1-開班數'!$A$6:$B$65,2,0)&amp;"、"&amp;VLOOKUP(H839,'附件一之1-開班數'!$A$6:$B$65,2,0),IF(COUNT(E839:I839)=5,VLOOKUP(E839,'附件一之1-開班數'!$A$6:$B$65,2,0)&amp;"、"&amp;VLOOKUP(F839,'附件一之1-開班數'!$A$6:$B$65,2,0)&amp;"、"&amp;VLOOKUP(G839,'附件一之1-開班數'!$A$6:$B$65,2,0)&amp;"、"&amp;VLOOKUP(H839,'附件一之1-開班數'!$A$6:$B$65,2,0)&amp;"、"&amp;VLOOKUP(I839,'附件一之1-開班數'!$A$6:$B$65,2,0),IF(D839="","","學生無班級"))))))),"有班級不存在,或跳格輸入")</f>
        <v/>
      </c>
      <c r="K839" s="16"/>
      <c r="L839" s="16"/>
      <c r="M839" s="16"/>
      <c r="N839" s="16"/>
      <c r="O839" s="16"/>
      <c r="P839" s="16"/>
      <c r="Q839" s="16"/>
      <c r="R839" s="16"/>
      <c r="S839" s="145">
        <f t="shared" ref="S839:S902" si="81">IF(COUNTA(D839,K839:L839)=0,1,IF(AND(D839="",SUM(K839:L839)&lt;&gt;0),2,IF(SUM(K839:L839)&lt;&gt;1,3,4)))</f>
        <v>1</v>
      </c>
      <c r="T839" s="145">
        <f t="shared" ref="T839:T902" si="82">IF(COUNTA(D839,M839:Q839)=0,1,IF(AND(D839="",SUM(M839:Q839)&lt;&gt;0),2,IF(SUM(M839:Q839)&lt;&gt;1,3,4)))</f>
        <v>1</v>
      </c>
      <c r="U839" s="10">
        <f t="shared" si="80"/>
        <v>1</v>
      </c>
      <c r="V839" s="10">
        <f t="shared" ref="V839:V902" si="83">IF(COUNTA(D839:I839)=0,1,IF(AND(D839="",COUNTA(E839:I839)&lt;&gt;0),2,3))</f>
        <v>1</v>
      </c>
      <c r="W839" s="10">
        <f t="shared" ref="W839:W902" si="84">IF(AND(D839="",COUNTA(R839)&lt;&gt;0),2,3)</f>
        <v>3</v>
      </c>
    </row>
    <row r="840" spans="1:23">
      <c r="A840" s="149" t="str">
        <f t="shared" si="79"/>
        <v/>
      </c>
      <c r="B840" s="16"/>
      <c r="C840" s="16"/>
      <c r="D840" s="16"/>
      <c r="E840" s="16"/>
      <c r="F840" s="16"/>
      <c r="G840" s="16"/>
      <c r="H840" s="16"/>
      <c r="I840" s="16"/>
      <c r="J840" s="150" t="str">
        <f>IFERROR(IF(COUNTIF(E840:I840,E840)+COUNTIF(E840:I840,F840)+COUNTIF(E840:I840,G840)+COUNTIF(E840:I840,H840)+COUNTIF(E840:I840,I840)-COUNT(E840:I840)&lt;&gt;0,"學生班級重複",IF(COUNT(E840:I840)=1,VLOOKUP(E840,'附件一之1-開班數'!$A$6:$B$65,2,0),IF(COUNT(E840:I840)=2,VLOOKUP(E840,'附件一之1-開班數'!$A$6:$B$65,2,0)&amp;"、"&amp;VLOOKUP(F840,'附件一之1-開班數'!$A$6:$B$65,2,0),IF(COUNT(E840:I840)=3,VLOOKUP(E840,'附件一之1-開班數'!$A$6:$B$65,2,0)&amp;"、"&amp;VLOOKUP(F840,'附件一之1-開班數'!$A$6:$B$65,2,0)&amp;"、"&amp;VLOOKUP(G840,'附件一之1-開班數'!$A$6:$B$65,2,0),IF(COUNT(E840:I840)=4,VLOOKUP(E840,'附件一之1-開班數'!$A$6:$B$65,2,0)&amp;"、"&amp;VLOOKUP(F840,'附件一之1-開班數'!$A$6:$B$65,2,0)&amp;"、"&amp;VLOOKUP(G840,'附件一之1-開班數'!$A$6:$B$65,2,0)&amp;"、"&amp;VLOOKUP(H840,'附件一之1-開班數'!$A$6:$B$65,2,0),IF(COUNT(E840:I840)=5,VLOOKUP(E840,'附件一之1-開班數'!$A$6:$B$65,2,0)&amp;"、"&amp;VLOOKUP(F840,'附件一之1-開班數'!$A$6:$B$65,2,0)&amp;"、"&amp;VLOOKUP(G840,'附件一之1-開班數'!$A$6:$B$65,2,0)&amp;"、"&amp;VLOOKUP(H840,'附件一之1-開班數'!$A$6:$B$65,2,0)&amp;"、"&amp;VLOOKUP(I840,'附件一之1-開班數'!$A$6:$B$65,2,0),IF(D840="","","學生無班級"))))))),"有班級不存在,或跳格輸入")</f>
        <v/>
      </c>
      <c r="K840" s="16"/>
      <c r="L840" s="16"/>
      <c r="M840" s="16"/>
      <c r="N840" s="16"/>
      <c r="O840" s="16"/>
      <c r="P840" s="16"/>
      <c r="Q840" s="16"/>
      <c r="R840" s="16"/>
      <c r="S840" s="145">
        <f t="shared" si="81"/>
        <v>1</v>
      </c>
      <c r="T840" s="145">
        <f t="shared" si="82"/>
        <v>1</v>
      </c>
      <c r="U840" s="10">
        <f t="shared" si="80"/>
        <v>1</v>
      </c>
      <c r="V840" s="10">
        <f t="shared" si="83"/>
        <v>1</v>
      </c>
      <c r="W840" s="10">
        <f t="shared" si="84"/>
        <v>3</v>
      </c>
    </row>
    <row r="841" spans="1:23">
      <c r="A841" s="149" t="str">
        <f t="shared" si="79"/>
        <v/>
      </c>
      <c r="B841" s="16"/>
      <c r="C841" s="16"/>
      <c r="D841" s="16"/>
      <c r="E841" s="16"/>
      <c r="F841" s="16"/>
      <c r="G841" s="16"/>
      <c r="H841" s="16"/>
      <c r="I841" s="16"/>
      <c r="J841" s="150" t="str">
        <f>IFERROR(IF(COUNTIF(E841:I841,E841)+COUNTIF(E841:I841,F841)+COUNTIF(E841:I841,G841)+COUNTIF(E841:I841,H841)+COUNTIF(E841:I841,I841)-COUNT(E841:I841)&lt;&gt;0,"學生班級重複",IF(COUNT(E841:I841)=1,VLOOKUP(E841,'附件一之1-開班數'!$A$6:$B$65,2,0),IF(COUNT(E841:I841)=2,VLOOKUP(E841,'附件一之1-開班數'!$A$6:$B$65,2,0)&amp;"、"&amp;VLOOKUP(F841,'附件一之1-開班數'!$A$6:$B$65,2,0),IF(COUNT(E841:I841)=3,VLOOKUP(E841,'附件一之1-開班數'!$A$6:$B$65,2,0)&amp;"、"&amp;VLOOKUP(F841,'附件一之1-開班數'!$A$6:$B$65,2,0)&amp;"、"&amp;VLOOKUP(G841,'附件一之1-開班數'!$A$6:$B$65,2,0),IF(COUNT(E841:I841)=4,VLOOKUP(E841,'附件一之1-開班數'!$A$6:$B$65,2,0)&amp;"、"&amp;VLOOKUP(F841,'附件一之1-開班數'!$A$6:$B$65,2,0)&amp;"、"&amp;VLOOKUP(G841,'附件一之1-開班數'!$A$6:$B$65,2,0)&amp;"、"&amp;VLOOKUP(H841,'附件一之1-開班數'!$A$6:$B$65,2,0),IF(COUNT(E841:I841)=5,VLOOKUP(E841,'附件一之1-開班數'!$A$6:$B$65,2,0)&amp;"、"&amp;VLOOKUP(F841,'附件一之1-開班數'!$A$6:$B$65,2,0)&amp;"、"&amp;VLOOKUP(G841,'附件一之1-開班數'!$A$6:$B$65,2,0)&amp;"、"&amp;VLOOKUP(H841,'附件一之1-開班數'!$A$6:$B$65,2,0)&amp;"、"&amp;VLOOKUP(I841,'附件一之1-開班數'!$A$6:$B$65,2,0),IF(D841="","","學生無班級"))))))),"有班級不存在,或跳格輸入")</f>
        <v/>
      </c>
      <c r="K841" s="16"/>
      <c r="L841" s="16"/>
      <c r="M841" s="16"/>
      <c r="N841" s="16"/>
      <c r="O841" s="16"/>
      <c r="P841" s="16"/>
      <c r="Q841" s="16"/>
      <c r="R841" s="16"/>
      <c r="S841" s="145">
        <f t="shared" si="81"/>
        <v>1</v>
      </c>
      <c r="T841" s="145">
        <f t="shared" si="82"/>
        <v>1</v>
      </c>
      <c r="U841" s="10">
        <f t="shared" si="80"/>
        <v>1</v>
      </c>
      <c r="V841" s="10">
        <f t="shared" si="83"/>
        <v>1</v>
      </c>
      <c r="W841" s="10">
        <f t="shared" si="84"/>
        <v>3</v>
      </c>
    </row>
    <row r="842" spans="1:23">
      <c r="A842" s="149" t="str">
        <f t="shared" si="79"/>
        <v/>
      </c>
      <c r="B842" s="16"/>
      <c r="C842" s="16"/>
      <c r="D842" s="16"/>
      <c r="E842" s="16"/>
      <c r="F842" s="16"/>
      <c r="G842" s="16"/>
      <c r="H842" s="16"/>
      <c r="I842" s="16"/>
      <c r="J842" s="150" t="str">
        <f>IFERROR(IF(COUNTIF(E842:I842,E842)+COUNTIF(E842:I842,F842)+COUNTIF(E842:I842,G842)+COUNTIF(E842:I842,H842)+COUNTIF(E842:I842,I842)-COUNT(E842:I842)&lt;&gt;0,"學生班級重複",IF(COUNT(E842:I842)=1,VLOOKUP(E842,'附件一之1-開班數'!$A$6:$B$65,2,0),IF(COUNT(E842:I842)=2,VLOOKUP(E842,'附件一之1-開班數'!$A$6:$B$65,2,0)&amp;"、"&amp;VLOOKUP(F842,'附件一之1-開班數'!$A$6:$B$65,2,0),IF(COUNT(E842:I842)=3,VLOOKUP(E842,'附件一之1-開班數'!$A$6:$B$65,2,0)&amp;"、"&amp;VLOOKUP(F842,'附件一之1-開班數'!$A$6:$B$65,2,0)&amp;"、"&amp;VLOOKUP(G842,'附件一之1-開班數'!$A$6:$B$65,2,0),IF(COUNT(E842:I842)=4,VLOOKUP(E842,'附件一之1-開班數'!$A$6:$B$65,2,0)&amp;"、"&amp;VLOOKUP(F842,'附件一之1-開班數'!$A$6:$B$65,2,0)&amp;"、"&amp;VLOOKUP(G842,'附件一之1-開班數'!$A$6:$B$65,2,0)&amp;"、"&amp;VLOOKUP(H842,'附件一之1-開班數'!$A$6:$B$65,2,0),IF(COUNT(E842:I842)=5,VLOOKUP(E842,'附件一之1-開班數'!$A$6:$B$65,2,0)&amp;"、"&amp;VLOOKUP(F842,'附件一之1-開班數'!$A$6:$B$65,2,0)&amp;"、"&amp;VLOOKUP(G842,'附件一之1-開班數'!$A$6:$B$65,2,0)&amp;"、"&amp;VLOOKUP(H842,'附件一之1-開班數'!$A$6:$B$65,2,0)&amp;"、"&amp;VLOOKUP(I842,'附件一之1-開班數'!$A$6:$B$65,2,0),IF(D842="","","學生無班級"))))))),"有班級不存在,或跳格輸入")</f>
        <v/>
      </c>
      <c r="K842" s="16"/>
      <c r="L842" s="16"/>
      <c r="M842" s="16"/>
      <c r="N842" s="16"/>
      <c r="O842" s="16"/>
      <c r="P842" s="16"/>
      <c r="Q842" s="16"/>
      <c r="R842" s="16"/>
      <c r="S842" s="145">
        <f t="shared" si="81"/>
        <v>1</v>
      </c>
      <c r="T842" s="145">
        <f t="shared" si="82"/>
        <v>1</v>
      </c>
      <c r="U842" s="10">
        <f t="shared" si="80"/>
        <v>1</v>
      </c>
      <c r="V842" s="10">
        <f t="shared" si="83"/>
        <v>1</v>
      </c>
      <c r="W842" s="10">
        <f t="shared" si="84"/>
        <v>3</v>
      </c>
    </row>
    <row r="843" spans="1:23">
      <c r="A843" s="149" t="str">
        <f t="shared" si="79"/>
        <v/>
      </c>
      <c r="B843" s="16"/>
      <c r="C843" s="16"/>
      <c r="D843" s="16"/>
      <c r="E843" s="16"/>
      <c r="F843" s="16"/>
      <c r="G843" s="16"/>
      <c r="H843" s="16"/>
      <c r="I843" s="16"/>
      <c r="J843" s="150" t="str">
        <f>IFERROR(IF(COUNTIF(E843:I843,E843)+COUNTIF(E843:I843,F843)+COUNTIF(E843:I843,G843)+COUNTIF(E843:I843,H843)+COUNTIF(E843:I843,I843)-COUNT(E843:I843)&lt;&gt;0,"學生班級重複",IF(COUNT(E843:I843)=1,VLOOKUP(E843,'附件一之1-開班數'!$A$6:$B$65,2,0),IF(COUNT(E843:I843)=2,VLOOKUP(E843,'附件一之1-開班數'!$A$6:$B$65,2,0)&amp;"、"&amp;VLOOKUP(F843,'附件一之1-開班數'!$A$6:$B$65,2,0),IF(COUNT(E843:I843)=3,VLOOKUP(E843,'附件一之1-開班數'!$A$6:$B$65,2,0)&amp;"、"&amp;VLOOKUP(F843,'附件一之1-開班數'!$A$6:$B$65,2,0)&amp;"、"&amp;VLOOKUP(G843,'附件一之1-開班數'!$A$6:$B$65,2,0),IF(COUNT(E843:I843)=4,VLOOKUP(E843,'附件一之1-開班數'!$A$6:$B$65,2,0)&amp;"、"&amp;VLOOKUP(F843,'附件一之1-開班數'!$A$6:$B$65,2,0)&amp;"、"&amp;VLOOKUP(G843,'附件一之1-開班數'!$A$6:$B$65,2,0)&amp;"、"&amp;VLOOKUP(H843,'附件一之1-開班數'!$A$6:$B$65,2,0),IF(COUNT(E843:I843)=5,VLOOKUP(E843,'附件一之1-開班數'!$A$6:$B$65,2,0)&amp;"、"&amp;VLOOKUP(F843,'附件一之1-開班數'!$A$6:$B$65,2,0)&amp;"、"&amp;VLOOKUP(G843,'附件一之1-開班數'!$A$6:$B$65,2,0)&amp;"、"&amp;VLOOKUP(H843,'附件一之1-開班數'!$A$6:$B$65,2,0)&amp;"、"&amp;VLOOKUP(I843,'附件一之1-開班數'!$A$6:$B$65,2,0),IF(D843="","","學生無班級"))))))),"有班級不存在,或跳格輸入")</f>
        <v/>
      </c>
      <c r="K843" s="16"/>
      <c r="L843" s="16"/>
      <c r="M843" s="16"/>
      <c r="N843" s="16"/>
      <c r="O843" s="16"/>
      <c r="P843" s="16"/>
      <c r="Q843" s="16"/>
      <c r="R843" s="16"/>
      <c r="S843" s="145">
        <f t="shared" si="81"/>
        <v>1</v>
      </c>
      <c r="T843" s="145">
        <f t="shared" si="82"/>
        <v>1</v>
      </c>
      <c r="U843" s="10">
        <f t="shared" si="80"/>
        <v>1</v>
      </c>
      <c r="V843" s="10">
        <f t="shared" si="83"/>
        <v>1</v>
      </c>
      <c r="W843" s="10">
        <f t="shared" si="84"/>
        <v>3</v>
      </c>
    </row>
    <row r="844" spans="1:23">
      <c r="A844" s="149" t="str">
        <f t="shared" si="79"/>
        <v/>
      </c>
      <c r="B844" s="16"/>
      <c r="C844" s="16"/>
      <c r="D844" s="16"/>
      <c r="E844" s="16"/>
      <c r="F844" s="16"/>
      <c r="G844" s="16"/>
      <c r="H844" s="16"/>
      <c r="I844" s="16"/>
      <c r="J844" s="150" t="str">
        <f>IFERROR(IF(COUNTIF(E844:I844,E844)+COUNTIF(E844:I844,F844)+COUNTIF(E844:I844,G844)+COUNTIF(E844:I844,H844)+COUNTIF(E844:I844,I844)-COUNT(E844:I844)&lt;&gt;0,"學生班級重複",IF(COUNT(E844:I844)=1,VLOOKUP(E844,'附件一之1-開班數'!$A$6:$B$65,2,0),IF(COUNT(E844:I844)=2,VLOOKUP(E844,'附件一之1-開班數'!$A$6:$B$65,2,0)&amp;"、"&amp;VLOOKUP(F844,'附件一之1-開班數'!$A$6:$B$65,2,0),IF(COUNT(E844:I844)=3,VLOOKUP(E844,'附件一之1-開班數'!$A$6:$B$65,2,0)&amp;"、"&amp;VLOOKUP(F844,'附件一之1-開班數'!$A$6:$B$65,2,0)&amp;"、"&amp;VLOOKUP(G844,'附件一之1-開班數'!$A$6:$B$65,2,0),IF(COUNT(E844:I844)=4,VLOOKUP(E844,'附件一之1-開班數'!$A$6:$B$65,2,0)&amp;"、"&amp;VLOOKUP(F844,'附件一之1-開班數'!$A$6:$B$65,2,0)&amp;"、"&amp;VLOOKUP(G844,'附件一之1-開班數'!$A$6:$B$65,2,0)&amp;"、"&amp;VLOOKUP(H844,'附件一之1-開班數'!$A$6:$B$65,2,0),IF(COUNT(E844:I844)=5,VLOOKUP(E844,'附件一之1-開班數'!$A$6:$B$65,2,0)&amp;"、"&amp;VLOOKUP(F844,'附件一之1-開班數'!$A$6:$B$65,2,0)&amp;"、"&amp;VLOOKUP(G844,'附件一之1-開班數'!$A$6:$B$65,2,0)&amp;"、"&amp;VLOOKUP(H844,'附件一之1-開班數'!$A$6:$B$65,2,0)&amp;"、"&amp;VLOOKUP(I844,'附件一之1-開班數'!$A$6:$B$65,2,0),IF(D844="","","學生無班級"))))))),"有班級不存在,或跳格輸入")</f>
        <v/>
      </c>
      <c r="K844" s="16"/>
      <c r="L844" s="16"/>
      <c r="M844" s="16"/>
      <c r="N844" s="16"/>
      <c r="O844" s="16"/>
      <c r="P844" s="16"/>
      <c r="Q844" s="16"/>
      <c r="R844" s="16"/>
      <c r="S844" s="145">
        <f t="shared" si="81"/>
        <v>1</v>
      </c>
      <c r="T844" s="145">
        <f t="shared" si="82"/>
        <v>1</v>
      </c>
      <c r="U844" s="10">
        <f t="shared" si="80"/>
        <v>1</v>
      </c>
      <c r="V844" s="10">
        <f t="shared" si="83"/>
        <v>1</v>
      </c>
      <c r="W844" s="10">
        <f t="shared" si="84"/>
        <v>3</v>
      </c>
    </row>
    <row r="845" spans="1:23">
      <c r="A845" s="149" t="str">
        <f t="shared" si="79"/>
        <v/>
      </c>
      <c r="B845" s="16"/>
      <c r="C845" s="16"/>
      <c r="D845" s="16"/>
      <c r="E845" s="16"/>
      <c r="F845" s="16"/>
      <c r="G845" s="16"/>
      <c r="H845" s="16"/>
      <c r="I845" s="16"/>
      <c r="J845" s="150" t="str">
        <f>IFERROR(IF(COUNTIF(E845:I845,E845)+COUNTIF(E845:I845,F845)+COUNTIF(E845:I845,G845)+COUNTIF(E845:I845,H845)+COUNTIF(E845:I845,I845)-COUNT(E845:I845)&lt;&gt;0,"學生班級重複",IF(COUNT(E845:I845)=1,VLOOKUP(E845,'附件一之1-開班數'!$A$6:$B$65,2,0),IF(COUNT(E845:I845)=2,VLOOKUP(E845,'附件一之1-開班數'!$A$6:$B$65,2,0)&amp;"、"&amp;VLOOKUP(F845,'附件一之1-開班數'!$A$6:$B$65,2,0),IF(COUNT(E845:I845)=3,VLOOKUP(E845,'附件一之1-開班數'!$A$6:$B$65,2,0)&amp;"、"&amp;VLOOKUP(F845,'附件一之1-開班數'!$A$6:$B$65,2,0)&amp;"、"&amp;VLOOKUP(G845,'附件一之1-開班數'!$A$6:$B$65,2,0),IF(COUNT(E845:I845)=4,VLOOKUP(E845,'附件一之1-開班數'!$A$6:$B$65,2,0)&amp;"、"&amp;VLOOKUP(F845,'附件一之1-開班數'!$A$6:$B$65,2,0)&amp;"、"&amp;VLOOKUP(G845,'附件一之1-開班數'!$A$6:$B$65,2,0)&amp;"、"&amp;VLOOKUP(H845,'附件一之1-開班數'!$A$6:$B$65,2,0),IF(COUNT(E845:I845)=5,VLOOKUP(E845,'附件一之1-開班數'!$A$6:$B$65,2,0)&amp;"、"&amp;VLOOKUP(F845,'附件一之1-開班數'!$A$6:$B$65,2,0)&amp;"、"&amp;VLOOKUP(G845,'附件一之1-開班數'!$A$6:$B$65,2,0)&amp;"、"&amp;VLOOKUP(H845,'附件一之1-開班數'!$A$6:$B$65,2,0)&amp;"、"&amp;VLOOKUP(I845,'附件一之1-開班數'!$A$6:$B$65,2,0),IF(D845="","","學生無班級"))))))),"有班級不存在,或跳格輸入")</f>
        <v/>
      </c>
      <c r="K845" s="16"/>
      <c r="L845" s="16"/>
      <c r="M845" s="16"/>
      <c r="N845" s="16"/>
      <c r="O845" s="16"/>
      <c r="P845" s="16"/>
      <c r="Q845" s="16"/>
      <c r="R845" s="16"/>
      <c r="S845" s="145">
        <f t="shared" si="81"/>
        <v>1</v>
      </c>
      <c r="T845" s="145">
        <f t="shared" si="82"/>
        <v>1</v>
      </c>
      <c r="U845" s="10">
        <f t="shared" si="80"/>
        <v>1</v>
      </c>
      <c r="V845" s="10">
        <f t="shared" si="83"/>
        <v>1</v>
      </c>
      <c r="W845" s="10">
        <f t="shared" si="84"/>
        <v>3</v>
      </c>
    </row>
    <row r="846" spans="1:23">
      <c r="A846" s="149" t="str">
        <f t="shared" si="79"/>
        <v/>
      </c>
      <c r="B846" s="16"/>
      <c r="C846" s="16"/>
      <c r="D846" s="16"/>
      <c r="E846" s="16"/>
      <c r="F846" s="16"/>
      <c r="G846" s="16"/>
      <c r="H846" s="16"/>
      <c r="I846" s="16"/>
      <c r="J846" s="150" t="str">
        <f>IFERROR(IF(COUNTIF(E846:I846,E846)+COUNTIF(E846:I846,F846)+COUNTIF(E846:I846,G846)+COUNTIF(E846:I846,H846)+COUNTIF(E846:I846,I846)-COUNT(E846:I846)&lt;&gt;0,"學生班級重複",IF(COUNT(E846:I846)=1,VLOOKUP(E846,'附件一之1-開班數'!$A$6:$B$65,2,0),IF(COUNT(E846:I846)=2,VLOOKUP(E846,'附件一之1-開班數'!$A$6:$B$65,2,0)&amp;"、"&amp;VLOOKUP(F846,'附件一之1-開班數'!$A$6:$B$65,2,0),IF(COUNT(E846:I846)=3,VLOOKUP(E846,'附件一之1-開班數'!$A$6:$B$65,2,0)&amp;"、"&amp;VLOOKUP(F846,'附件一之1-開班數'!$A$6:$B$65,2,0)&amp;"、"&amp;VLOOKUP(G846,'附件一之1-開班數'!$A$6:$B$65,2,0),IF(COUNT(E846:I846)=4,VLOOKUP(E846,'附件一之1-開班數'!$A$6:$B$65,2,0)&amp;"、"&amp;VLOOKUP(F846,'附件一之1-開班數'!$A$6:$B$65,2,0)&amp;"、"&amp;VLOOKUP(G846,'附件一之1-開班數'!$A$6:$B$65,2,0)&amp;"、"&amp;VLOOKUP(H846,'附件一之1-開班數'!$A$6:$B$65,2,0),IF(COUNT(E846:I846)=5,VLOOKUP(E846,'附件一之1-開班數'!$A$6:$B$65,2,0)&amp;"、"&amp;VLOOKUP(F846,'附件一之1-開班數'!$A$6:$B$65,2,0)&amp;"、"&amp;VLOOKUP(G846,'附件一之1-開班數'!$A$6:$B$65,2,0)&amp;"、"&amp;VLOOKUP(H846,'附件一之1-開班數'!$A$6:$B$65,2,0)&amp;"、"&amp;VLOOKUP(I846,'附件一之1-開班數'!$A$6:$B$65,2,0),IF(D846="","","學生無班級"))))))),"有班級不存在,或跳格輸入")</f>
        <v/>
      </c>
      <c r="K846" s="16"/>
      <c r="L846" s="16"/>
      <c r="M846" s="16"/>
      <c r="N846" s="16"/>
      <c r="O846" s="16"/>
      <c r="P846" s="16"/>
      <c r="Q846" s="16"/>
      <c r="R846" s="16"/>
      <c r="S846" s="145">
        <f t="shared" si="81"/>
        <v>1</v>
      </c>
      <c r="T846" s="145">
        <f t="shared" si="82"/>
        <v>1</v>
      </c>
      <c r="U846" s="10">
        <f t="shared" si="80"/>
        <v>1</v>
      </c>
      <c r="V846" s="10">
        <f t="shared" si="83"/>
        <v>1</v>
      </c>
      <c r="W846" s="10">
        <f t="shared" si="84"/>
        <v>3</v>
      </c>
    </row>
    <row r="847" spans="1:23">
      <c r="A847" s="149" t="str">
        <f t="shared" si="79"/>
        <v/>
      </c>
      <c r="B847" s="16"/>
      <c r="C847" s="16"/>
      <c r="D847" s="16"/>
      <c r="E847" s="16"/>
      <c r="F847" s="16"/>
      <c r="G847" s="16"/>
      <c r="H847" s="16"/>
      <c r="I847" s="16"/>
      <c r="J847" s="150" t="str">
        <f>IFERROR(IF(COUNTIF(E847:I847,E847)+COUNTIF(E847:I847,F847)+COUNTIF(E847:I847,G847)+COUNTIF(E847:I847,H847)+COUNTIF(E847:I847,I847)-COUNT(E847:I847)&lt;&gt;0,"學生班級重複",IF(COUNT(E847:I847)=1,VLOOKUP(E847,'附件一之1-開班數'!$A$6:$B$65,2,0),IF(COUNT(E847:I847)=2,VLOOKUP(E847,'附件一之1-開班數'!$A$6:$B$65,2,0)&amp;"、"&amp;VLOOKUP(F847,'附件一之1-開班數'!$A$6:$B$65,2,0),IF(COUNT(E847:I847)=3,VLOOKUP(E847,'附件一之1-開班數'!$A$6:$B$65,2,0)&amp;"、"&amp;VLOOKUP(F847,'附件一之1-開班數'!$A$6:$B$65,2,0)&amp;"、"&amp;VLOOKUP(G847,'附件一之1-開班數'!$A$6:$B$65,2,0),IF(COUNT(E847:I847)=4,VLOOKUP(E847,'附件一之1-開班數'!$A$6:$B$65,2,0)&amp;"、"&amp;VLOOKUP(F847,'附件一之1-開班數'!$A$6:$B$65,2,0)&amp;"、"&amp;VLOOKUP(G847,'附件一之1-開班數'!$A$6:$B$65,2,0)&amp;"、"&amp;VLOOKUP(H847,'附件一之1-開班數'!$A$6:$B$65,2,0),IF(COUNT(E847:I847)=5,VLOOKUP(E847,'附件一之1-開班數'!$A$6:$B$65,2,0)&amp;"、"&amp;VLOOKUP(F847,'附件一之1-開班數'!$A$6:$B$65,2,0)&amp;"、"&amp;VLOOKUP(G847,'附件一之1-開班數'!$A$6:$B$65,2,0)&amp;"、"&amp;VLOOKUP(H847,'附件一之1-開班數'!$A$6:$B$65,2,0)&amp;"、"&amp;VLOOKUP(I847,'附件一之1-開班數'!$A$6:$B$65,2,0),IF(D847="","","學生無班級"))))))),"有班級不存在,或跳格輸入")</f>
        <v/>
      </c>
      <c r="K847" s="16"/>
      <c r="L847" s="16"/>
      <c r="M847" s="16"/>
      <c r="N847" s="16"/>
      <c r="O847" s="16"/>
      <c r="P847" s="16"/>
      <c r="Q847" s="16"/>
      <c r="R847" s="16"/>
      <c r="S847" s="145">
        <f t="shared" si="81"/>
        <v>1</v>
      </c>
      <c r="T847" s="145">
        <f t="shared" si="82"/>
        <v>1</v>
      </c>
      <c r="U847" s="10">
        <f t="shared" si="80"/>
        <v>1</v>
      </c>
      <c r="V847" s="10">
        <f t="shared" si="83"/>
        <v>1</v>
      </c>
      <c r="W847" s="10">
        <f t="shared" si="84"/>
        <v>3</v>
      </c>
    </row>
    <row r="848" spans="1:23">
      <c r="A848" s="149" t="str">
        <f t="shared" si="79"/>
        <v/>
      </c>
      <c r="B848" s="16"/>
      <c r="C848" s="16"/>
      <c r="D848" s="16"/>
      <c r="E848" s="16"/>
      <c r="F848" s="16"/>
      <c r="G848" s="16"/>
      <c r="H848" s="16"/>
      <c r="I848" s="16"/>
      <c r="J848" s="150" t="str">
        <f>IFERROR(IF(COUNTIF(E848:I848,E848)+COUNTIF(E848:I848,F848)+COUNTIF(E848:I848,G848)+COUNTIF(E848:I848,H848)+COUNTIF(E848:I848,I848)-COUNT(E848:I848)&lt;&gt;0,"學生班級重複",IF(COUNT(E848:I848)=1,VLOOKUP(E848,'附件一之1-開班數'!$A$6:$B$65,2,0),IF(COUNT(E848:I848)=2,VLOOKUP(E848,'附件一之1-開班數'!$A$6:$B$65,2,0)&amp;"、"&amp;VLOOKUP(F848,'附件一之1-開班數'!$A$6:$B$65,2,0),IF(COUNT(E848:I848)=3,VLOOKUP(E848,'附件一之1-開班數'!$A$6:$B$65,2,0)&amp;"、"&amp;VLOOKUP(F848,'附件一之1-開班數'!$A$6:$B$65,2,0)&amp;"、"&amp;VLOOKUP(G848,'附件一之1-開班數'!$A$6:$B$65,2,0),IF(COUNT(E848:I848)=4,VLOOKUP(E848,'附件一之1-開班數'!$A$6:$B$65,2,0)&amp;"、"&amp;VLOOKUP(F848,'附件一之1-開班數'!$A$6:$B$65,2,0)&amp;"、"&amp;VLOOKUP(G848,'附件一之1-開班數'!$A$6:$B$65,2,0)&amp;"、"&amp;VLOOKUP(H848,'附件一之1-開班數'!$A$6:$B$65,2,0),IF(COUNT(E848:I848)=5,VLOOKUP(E848,'附件一之1-開班數'!$A$6:$B$65,2,0)&amp;"、"&amp;VLOOKUP(F848,'附件一之1-開班數'!$A$6:$B$65,2,0)&amp;"、"&amp;VLOOKUP(G848,'附件一之1-開班數'!$A$6:$B$65,2,0)&amp;"、"&amp;VLOOKUP(H848,'附件一之1-開班數'!$A$6:$B$65,2,0)&amp;"、"&amp;VLOOKUP(I848,'附件一之1-開班數'!$A$6:$B$65,2,0),IF(D848="","","學生無班級"))))))),"有班級不存在,或跳格輸入")</f>
        <v/>
      </c>
      <c r="K848" s="16"/>
      <c r="L848" s="16"/>
      <c r="M848" s="16"/>
      <c r="N848" s="16"/>
      <c r="O848" s="16"/>
      <c r="P848" s="16"/>
      <c r="Q848" s="16"/>
      <c r="R848" s="16"/>
      <c r="S848" s="145">
        <f t="shared" si="81"/>
        <v>1</v>
      </c>
      <c r="T848" s="145">
        <f t="shared" si="82"/>
        <v>1</v>
      </c>
      <c r="U848" s="10">
        <f t="shared" si="80"/>
        <v>1</v>
      </c>
      <c r="V848" s="10">
        <f t="shared" si="83"/>
        <v>1</v>
      </c>
      <c r="W848" s="10">
        <f t="shared" si="84"/>
        <v>3</v>
      </c>
    </row>
    <row r="849" spans="1:23">
      <c r="A849" s="149" t="str">
        <f t="shared" si="79"/>
        <v/>
      </c>
      <c r="B849" s="16"/>
      <c r="C849" s="16"/>
      <c r="D849" s="16"/>
      <c r="E849" s="16"/>
      <c r="F849" s="16"/>
      <c r="G849" s="16"/>
      <c r="H849" s="16"/>
      <c r="I849" s="16"/>
      <c r="J849" s="150" t="str">
        <f>IFERROR(IF(COUNTIF(E849:I849,E849)+COUNTIF(E849:I849,F849)+COUNTIF(E849:I849,G849)+COUNTIF(E849:I849,H849)+COUNTIF(E849:I849,I849)-COUNT(E849:I849)&lt;&gt;0,"學生班級重複",IF(COUNT(E849:I849)=1,VLOOKUP(E849,'附件一之1-開班數'!$A$6:$B$65,2,0),IF(COUNT(E849:I849)=2,VLOOKUP(E849,'附件一之1-開班數'!$A$6:$B$65,2,0)&amp;"、"&amp;VLOOKUP(F849,'附件一之1-開班數'!$A$6:$B$65,2,0),IF(COUNT(E849:I849)=3,VLOOKUP(E849,'附件一之1-開班數'!$A$6:$B$65,2,0)&amp;"、"&amp;VLOOKUP(F849,'附件一之1-開班數'!$A$6:$B$65,2,0)&amp;"、"&amp;VLOOKUP(G849,'附件一之1-開班數'!$A$6:$B$65,2,0),IF(COUNT(E849:I849)=4,VLOOKUP(E849,'附件一之1-開班數'!$A$6:$B$65,2,0)&amp;"、"&amp;VLOOKUP(F849,'附件一之1-開班數'!$A$6:$B$65,2,0)&amp;"、"&amp;VLOOKUP(G849,'附件一之1-開班數'!$A$6:$B$65,2,0)&amp;"、"&amp;VLOOKUP(H849,'附件一之1-開班數'!$A$6:$B$65,2,0),IF(COUNT(E849:I849)=5,VLOOKUP(E849,'附件一之1-開班數'!$A$6:$B$65,2,0)&amp;"、"&amp;VLOOKUP(F849,'附件一之1-開班數'!$A$6:$B$65,2,0)&amp;"、"&amp;VLOOKUP(G849,'附件一之1-開班數'!$A$6:$B$65,2,0)&amp;"、"&amp;VLOOKUP(H849,'附件一之1-開班數'!$A$6:$B$65,2,0)&amp;"、"&amp;VLOOKUP(I849,'附件一之1-開班數'!$A$6:$B$65,2,0),IF(D849="","","學生無班級"))))))),"有班級不存在,或跳格輸入")</f>
        <v/>
      </c>
      <c r="K849" s="16"/>
      <c r="L849" s="16"/>
      <c r="M849" s="16"/>
      <c r="N849" s="16"/>
      <c r="O849" s="16"/>
      <c r="P849" s="16"/>
      <c r="Q849" s="16"/>
      <c r="R849" s="16"/>
      <c r="S849" s="145">
        <f t="shared" si="81"/>
        <v>1</v>
      </c>
      <c r="T849" s="145">
        <f t="shared" si="82"/>
        <v>1</v>
      </c>
      <c r="U849" s="10">
        <f t="shared" si="80"/>
        <v>1</v>
      </c>
      <c r="V849" s="10">
        <f t="shared" si="83"/>
        <v>1</v>
      </c>
      <c r="W849" s="10">
        <f t="shared" si="84"/>
        <v>3</v>
      </c>
    </row>
    <row r="850" spans="1:23">
      <c r="A850" s="149" t="str">
        <f t="shared" si="79"/>
        <v/>
      </c>
      <c r="B850" s="16"/>
      <c r="C850" s="16"/>
      <c r="D850" s="16"/>
      <c r="E850" s="16"/>
      <c r="F850" s="16"/>
      <c r="G850" s="16"/>
      <c r="H850" s="16"/>
      <c r="I850" s="16"/>
      <c r="J850" s="150" t="str">
        <f>IFERROR(IF(COUNTIF(E850:I850,E850)+COUNTIF(E850:I850,F850)+COUNTIF(E850:I850,G850)+COUNTIF(E850:I850,H850)+COUNTIF(E850:I850,I850)-COUNT(E850:I850)&lt;&gt;0,"學生班級重複",IF(COUNT(E850:I850)=1,VLOOKUP(E850,'附件一之1-開班數'!$A$6:$B$65,2,0),IF(COUNT(E850:I850)=2,VLOOKUP(E850,'附件一之1-開班數'!$A$6:$B$65,2,0)&amp;"、"&amp;VLOOKUP(F850,'附件一之1-開班數'!$A$6:$B$65,2,0),IF(COUNT(E850:I850)=3,VLOOKUP(E850,'附件一之1-開班數'!$A$6:$B$65,2,0)&amp;"、"&amp;VLOOKUP(F850,'附件一之1-開班數'!$A$6:$B$65,2,0)&amp;"、"&amp;VLOOKUP(G850,'附件一之1-開班數'!$A$6:$B$65,2,0),IF(COUNT(E850:I850)=4,VLOOKUP(E850,'附件一之1-開班數'!$A$6:$B$65,2,0)&amp;"、"&amp;VLOOKUP(F850,'附件一之1-開班數'!$A$6:$B$65,2,0)&amp;"、"&amp;VLOOKUP(G850,'附件一之1-開班數'!$A$6:$B$65,2,0)&amp;"、"&amp;VLOOKUP(H850,'附件一之1-開班數'!$A$6:$B$65,2,0),IF(COUNT(E850:I850)=5,VLOOKUP(E850,'附件一之1-開班數'!$A$6:$B$65,2,0)&amp;"、"&amp;VLOOKUP(F850,'附件一之1-開班數'!$A$6:$B$65,2,0)&amp;"、"&amp;VLOOKUP(G850,'附件一之1-開班數'!$A$6:$B$65,2,0)&amp;"、"&amp;VLOOKUP(H850,'附件一之1-開班數'!$A$6:$B$65,2,0)&amp;"、"&amp;VLOOKUP(I850,'附件一之1-開班數'!$A$6:$B$65,2,0),IF(D850="","","學生無班級"))))))),"有班級不存在,或跳格輸入")</f>
        <v/>
      </c>
      <c r="K850" s="16"/>
      <c r="L850" s="16"/>
      <c r="M850" s="16"/>
      <c r="N850" s="16"/>
      <c r="O850" s="16"/>
      <c r="P850" s="16"/>
      <c r="Q850" s="16"/>
      <c r="R850" s="16"/>
      <c r="S850" s="145">
        <f t="shared" si="81"/>
        <v>1</v>
      </c>
      <c r="T850" s="145">
        <f t="shared" si="82"/>
        <v>1</v>
      </c>
      <c r="U850" s="10">
        <f t="shared" si="80"/>
        <v>1</v>
      </c>
      <c r="V850" s="10">
        <f t="shared" si="83"/>
        <v>1</v>
      </c>
      <c r="W850" s="10">
        <f t="shared" si="84"/>
        <v>3</v>
      </c>
    </row>
    <row r="851" spans="1:23">
      <c r="A851" s="149" t="str">
        <f t="shared" si="79"/>
        <v/>
      </c>
      <c r="B851" s="16"/>
      <c r="C851" s="16"/>
      <c r="D851" s="16"/>
      <c r="E851" s="16"/>
      <c r="F851" s="16"/>
      <c r="G851" s="16"/>
      <c r="H851" s="16"/>
      <c r="I851" s="16"/>
      <c r="J851" s="150" t="str">
        <f>IFERROR(IF(COUNTIF(E851:I851,E851)+COUNTIF(E851:I851,F851)+COUNTIF(E851:I851,G851)+COUNTIF(E851:I851,H851)+COUNTIF(E851:I851,I851)-COUNT(E851:I851)&lt;&gt;0,"學生班級重複",IF(COUNT(E851:I851)=1,VLOOKUP(E851,'附件一之1-開班數'!$A$6:$B$65,2,0),IF(COUNT(E851:I851)=2,VLOOKUP(E851,'附件一之1-開班數'!$A$6:$B$65,2,0)&amp;"、"&amp;VLOOKUP(F851,'附件一之1-開班數'!$A$6:$B$65,2,0),IF(COUNT(E851:I851)=3,VLOOKUP(E851,'附件一之1-開班數'!$A$6:$B$65,2,0)&amp;"、"&amp;VLOOKUP(F851,'附件一之1-開班數'!$A$6:$B$65,2,0)&amp;"、"&amp;VLOOKUP(G851,'附件一之1-開班數'!$A$6:$B$65,2,0),IF(COUNT(E851:I851)=4,VLOOKUP(E851,'附件一之1-開班數'!$A$6:$B$65,2,0)&amp;"、"&amp;VLOOKUP(F851,'附件一之1-開班數'!$A$6:$B$65,2,0)&amp;"、"&amp;VLOOKUP(G851,'附件一之1-開班數'!$A$6:$B$65,2,0)&amp;"、"&amp;VLOOKUP(H851,'附件一之1-開班數'!$A$6:$B$65,2,0),IF(COUNT(E851:I851)=5,VLOOKUP(E851,'附件一之1-開班數'!$A$6:$B$65,2,0)&amp;"、"&amp;VLOOKUP(F851,'附件一之1-開班數'!$A$6:$B$65,2,0)&amp;"、"&amp;VLOOKUP(G851,'附件一之1-開班數'!$A$6:$B$65,2,0)&amp;"、"&amp;VLOOKUP(H851,'附件一之1-開班數'!$A$6:$B$65,2,0)&amp;"、"&amp;VLOOKUP(I851,'附件一之1-開班數'!$A$6:$B$65,2,0),IF(D851="","","學生無班級"))))))),"有班級不存在,或跳格輸入")</f>
        <v/>
      </c>
      <c r="K851" s="16"/>
      <c r="L851" s="16"/>
      <c r="M851" s="16"/>
      <c r="N851" s="16"/>
      <c r="O851" s="16"/>
      <c r="P851" s="16"/>
      <c r="Q851" s="16"/>
      <c r="R851" s="16"/>
      <c r="S851" s="145">
        <f t="shared" si="81"/>
        <v>1</v>
      </c>
      <c r="T851" s="145">
        <f t="shared" si="82"/>
        <v>1</v>
      </c>
      <c r="U851" s="10">
        <f t="shared" si="80"/>
        <v>1</v>
      </c>
      <c r="V851" s="10">
        <f t="shared" si="83"/>
        <v>1</v>
      </c>
      <c r="W851" s="10">
        <f t="shared" si="84"/>
        <v>3</v>
      </c>
    </row>
    <row r="852" spans="1:23">
      <c r="A852" s="149" t="str">
        <f t="shared" si="79"/>
        <v/>
      </c>
      <c r="B852" s="16"/>
      <c r="C852" s="16"/>
      <c r="D852" s="16"/>
      <c r="E852" s="16"/>
      <c r="F852" s="16"/>
      <c r="G852" s="16"/>
      <c r="H852" s="16"/>
      <c r="I852" s="16"/>
      <c r="J852" s="150" t="str">
        <f>IFERROR(IF(COUNTIF(E852:I852,E852)+COUNTIF(E852:I852,F852)+COUNTIF(E852:I852,G852)+COUNTIF(E852:I852,H852)+COUNTIF(E852:I852,I852)-COUNT(E852:I852)&lt;&gt;0,"學生班級重複",IF(COUNT(E852:I852)=1,VLOOKUP(E852,'附件一之1-開班數'!$A$6:$B$65,2,0),IF(COUNT(E852:I852)=2,VLOOKUP(E852,'附件一之1-開班數'!$A$6:$B$65,2,0)&amp;"、"&amp;VLOOKUP(F852,'附件一之1-開班數'!$A$6:$B$65,2,0),IF(COUNT(E852:I852)=3,VLOOKUP(E852,'附件一之1-開班數'!$A$6:$B$65,2,0)&amp;"、"&amp;VLOOKUP(F852,'附件一之1-開班數'!$A$6:$B$65,2,0)&amp;"、"&amp;VLOOKUP(G852,'附件一之1-開班數'!$A$6:$B$65,2,0),IF(COUNT(E852:I852)=4,VLOOKUP(E852,'附件一之1-開班數'!$A$6:$B$65,2,0)&amp;"、"&amp;VLOOKUP(F852,'附件一之1-開班數'!$A$6:$B$65,2,0)&amp;"、"&amp;VLOOKUP(G852,'附件一之1-開班數'!$A$6:$B$65,2,0)&amp;"、"&amp;VLOOKUP(H852,'附件一之1-開班數'!$A$6:$B$65,2,0),IF(COUNT(E852:I852)=5,VLOOKUP(E852,'附件一之1-開班數'!$A$6:$B$65,2,0)&amp;"、"&amp;VLOOKUP(F852,'附件一之1-開班數'!$A$6:$B$65,2,0)&amp;"、"&amp;VLOOKUP(G852,'附件一之1-開班數'!$A$6:$B$65,2,0)&amp;"、"&amp;VLOOKUP(H852,'附件一之1-開班數'!$A$6:$B$65,2,0)&amp;"、"&amp;VLOOKUP(I852,'附件一之1-開班數'!$A$6:$B$65,2,0),IF(D852="","","學生無班級"))))))),"有班級不存在,或跳格輸入")</f>
        <v/>
      </c>
      <c r="K852" s="16"/>
      <c r="L852" s="16"/>
      <c r="M852" s="16"/>
      <c r="N852" s="16"/>
      <c r="O852" s="16"/>
      <c r="P852" s="16"/>
      <c r="Q852" s="16"/>
      <c r="R852" s="16"/>
      <c r="S852" s="145">
        <f t="shared" si="81"/>
        <v>1</v>
      </c>
      <c r="T852" s="145">
        <f t="shared" si="82"/>
        <v>1</v>
      </c>
      <c r="U852" s="10">
        <f t="shared" si="80"/>
        <v>1</v>
      </c>
      <c r="V852" s="10">
        <f t="shared" si="83"/>
        <v>1</v>
      </c>
      <c r="W852" s="10">
        <f t="shared" si="84"/>
        <v>3</v>
      </c>
    </row>
    <row r="853" spans="1:23">
      <c r="A853" s="149" t="str">
        <f t="shared" si="79"/>
        <v/>
      </c>
      <c r="B853" s="16"/>
      <c r="C853" s="16"/>
      <c r="D853" s="16"/>
      <c r="E853" s="16"/>
      <c r="F853" s="16"/>
      <c r="G853" s="16"/>
      <c r="H853" s="16"/>
      <c r="I853" s="16"/>
      <c r="J853" s="150" t="str">
        <f>IFERROR(IF(COUNTIF(E853:I853,E853)+COUNTIF(E853:I853,F853)+COUNTIF(E853:I853,G853)+COUNTIF(E853:I853,H853)+COUNTIF(E853:I853,I853)-COUNT(E853:I853)&lt;&gt;0,"學生班級重複",IF(COUNT(E853:I853)=1,VLOOKUP(E853,'附件一之1-開班數'!$A$6:$B$65,2,0),IF(COUNT(E853:I853)=2,VLOOKUP(E853,'附件一之1-開班數'!$A$6:$B$65,2,0)&amp;"、"&amp;VLOOKUP(F853,'附件一之1-開班數'!$A$6:$B$65,2,0),IF(COUNT(E853:I853)=3,VLOOKUP(E853,'附件一之1-開班數'!$A$6:$B$65,2,0)&amp;"、"&amp;VLOOKUP(F853,'附件一之1-開班數'!$A$6:$B$65,2,0)&amp;"、"&amp;VLOOKUP(G853,'附件一之1-開班數'!$A$6:$B$65,2,0),IF(COUNT(E853:I853)=4,VLOOKUP(E853,'附件一之1-開班數'!$A$6:$B$65,2,0)&amp;"、"&amp;VLOOKUP(F853,'附件一之1-開班數'!$A$6:$B$65,2,0)&amp;"、"&amp;VLOOKUP(G853,'附件一之1-開班數'!$A$6:$B$65,2,0)&amp;"、"&amp;VLOOKUP(H853,'附件一之1-開班數'!$A$6:$B$65,2,0),IF(COUNT(E853:I853)=5,VLOOKUP(E853,'附件一之1-開班數'!$A$6:$B$65,2,0)&amp;"、"&amp;VLOOKUP(F853,'附件一之1-開班數'!$A$6:$B$65,2,0)&amp;"、"&amp;VLOOKUP(G853,'附件一之1-開班數'!$A$6:$B$65,2,0)&amp;"、"&amp;VLOOKUP(H853,'附件一之1-開班數'!$A$6:$B$65,2,0)&amp;"、"&amp;VLOOKUP(I853,'附件一之1-開班數'!$A$6:$B$65,2,0),IF(D853="","","學生無班級"))))))),"有班級不存在,或跳格輸入")</f>
        <v/>
      </c>
      <c r="K853" s="16"/>
      <c r="L853" s="16"/>
      <c r="M853" s="16"/>
      <c r="N853" s="16"/>
      <c r="O853" s="16"/>
      <c r="P853" s="16"/>
      <c r="Q853" s="16"/>
      <c r="R853" s="16"/>
      <c r="S853" s="145">
        <f t="shared" si="81"/>
        <v>1</v>
      </c>
      <c r="T853" s="145">
        <f t="shared" si="82"/>
        <v>1</v>
      </c>
      <c r="U853" s="10">
        <f t="shared" si="80"/>
        <v>1</v>
      </c>
      <c r="V853" s="10">
        <f t="shared" si="83"/>
        <v>1</v>
      </c>
      <c r="W853" s="10">
        <f t="shared" si="84"/>
        <v>3</v>
      </c>
    </row>
    <row r="854" spans="1:23">
      <c r="A854" s="149" t="str">
        <f t="shared" si="79"/>
        <v/>
      </c>
      <c r="B854" s="16"/>
      <c r="C854" s="16"/>
      <c r="D854" s="16"/>
      <c r="E854" s="16"/>
      <c r="F854" s="16"/>
      <c r="G854" s="16"/>
      <c r="H854" s="16"/>
      <c r="I854" s="16"/>
      <c r="J854" s="150" t="str">
        <f>IFERROR(IF(COUNTIF(E854:I854,E854)+COUNTIF(E854:I854,F854)+COUNTIF(E854:I854,G854)+COUNTIF(E854:I854,H854)+COUNTIF(E854:I854,I854)-COUNT(E854:I854)&lt;&gt;0,"學生班級重複",IF(COUNT(E854:I854)=1,VLOOKUP(E854,'附件一之1-開班數'!$A$6:$B$65,2,0),IF(COUNT(E854:I854)=2,VLOOKUP(E854,'附件一之1-開班數'!$A$6:$B$65,2,0)&amp;"、"&amp;VLOOKUP(F854,'附件一之1-開班數'!$A$6:$B$65,2,0),IF(COUNT(E854:I854)=3,VLOOKUP(E854,'附件一之1-開班數'!$A$6:$B$65,2,0)&amp;"、"&amp;VLOOKUP(F854,'附件一之1-開班數'!$A$6:$B$65,2,0)&amp;"、"&amp;VLOOKUP(G854,'附件一之1-開班數'!$A$6:$B$65,2,0),IF(COUNT(E854:I854)=4,VLOOKUP(E854,'附件一之1-開班數'!$A$6:$B$65,2,0)&amp;"、"&amp;VLOOKUP(F854,'附件一之1-開班數'!$A$6:$B$65,2,0)&amp;"、"&amp;VLOOKUP(G854,'附件一之1-開班數'!$A$6:$B$65,2,0)&amp;"、"&amp;VLOOKUP(H854,'附件一之1-開班數'!$A$6:$B$65,2,0),IF(COUNT(E854:I854)=5,VLOOKUP(E854,'附件一之1-開班數'!$A$6:$B$65,2,0)&amp;"、"&amp;VLOOKUP(F854,'附件一之1-開班數'!$A$6:$B$65,2,0)&amp;"、"&amp;VLOOKUP(G854,'附件一之1-開班數'!$A$6:$B$65,2,0)&amp;"、"&amp;VLOOKUP(H854,'附件一之1-開班數'!$A$6:$B$65,2,0)&amp;"、"&amp;VLOOKUP(I854,'附件一之1-開班數'!$A$6:$B$65,2,0),IF(D854="","","學生無班級"))))))),"有班級不存在,或跳格輸入")</f>
        <v/>
      </c>
      <c r="K854" s="16"/>
      <c r="L854" s="16"/>
      <c r="M854" s="16"/>
      <c r="N854" s="16"/>
      <c r="O854" s="16"/>
      <c r="P854" s="16"/>
      <c r="Q854" s="16"/>
      <c r="R854" s="16"/>
      <c r="S854" s="145">
        <f t="shared" si="81"/>
        <v>1</v>
      </c>
      <c r="T854" s="145">
        <f t="shared" si="82"/>
        <v>1</v>
      </c>
      <c r="U854" s="10">
        <f t="shared" si="80"/>
        <v>1</v>
      </c>
      <c r="V854" s="10">
        <f t="shared" si="83"/>
        <v>1</v>
      </c>
      <c r="W854" s="10">
        <f t="shared" si="84"/>
        <v>3</v>
      </c>
    </row>
    <row r="855" spans="1:23">
      <c r="A855" s="149" t="str">
        <f t="shared" si="79"/>
        <v/>
      </c>
      <c r="B855" s="16"/>
      <c r="C855" s="16"/>
      <c r="D855" s="16"/>
      <c r="E855" s="16"/>
      <c r="F855" s="16"/>
      <c r="G855" s="16"/>
      <c r="H855" s="16"/>
      <c r="I855" s="16"/>
      <c r="J855" s="150" t="str">
        <f>IFERROR(IF(COUNTIF(E855:I855,E855)+COUNTIF(E855:I855,F855)+COUNTIF(E855:I855,G855)+COUNTIF(E855:I855,H855)+COUNTIF(E855:I855,I855)-COUNT(E855:I855)&lt;&gt;0,"學生班級重複",IF(COUNT(E855:I855)=1,VLOOKUP(E855,'附件一之1-開班數'!$A$6:$B$65,2,0),IF(COUNT(E855:I855)=2,VLOOKUP(E855,'附件一之1-開班數'!$A$6:$B$65,2,0)&amp;"、"&amp;VLOOKUP(F855,'附件一之1-開班數'!$A$6:$B$65,2,0),IF(COUNT(E855:I855)=3,VLOOKUP(E855,'附件一之1-開班數'!$A$6:$B$65,2,0)&amp;"、"&amp;VLOOKUP(F855,'附件一之1-開班數'!$A$6:$B$65,2,0)&amp;"、"&amp;VLOOKUP(G855,'附件一之1-開班數'!$A$6:$B$65,2,0),IF(COUNT(E855:I855)=4,VLOOKUP(E855,'附件一之1-開班數'!$A$6:$B$65,2,0)&amp;"、"&amp;VLOOKUP(F855,'附件一之1-開班數'!$A$6:$B$65,2,0)&amp;"、"&amp;VLOOKUP(G855,'附件一之1-開班數'!$A$6:$B$65,2,0)&amp;"、"&amp;VLOOKUP(H855,'附件一之1-開班數'!$A$6:$B$65,2,0),IF(COUNT(E855:I855)=5,VLOOKUP(E855,'附件一之1-開班數'!$A$6:$B$65,2,0)&amp;"、"&amp;VLOOKUP(F855,'附件一之1-開班數'!$A$6:$B$65,2,0)&amp;"、"&amp;VLOOKUP(G855,'附件一之1-開班數'!$A$6:$B$65,2,0)&amp;"、"&amp;VLOOKUP(H855,'附件一之1-開班數'!$A$6:$B$65,2,0)&amp;"、"&amp;VLOOKUP(I855,'附件一之1-開班數'!$A$6:$B$65,2,0),IF(D855="","","學生無班級"))))))),"有班級不存在,或跳格輸入")</f>
        <v/>
      </c>
      <c r="K855" s="16"/>
      <c r="L855" s="16"/>
      <c r="M855" s="16"/>
      <c r="N855" s="16"/>
      <c r="O855" s="16"/>
      <c r="P855" s="16"/>
      <c r="Q855" s="16"/>
      <c r="R855" s="16"/>
      <c r="S855" s="145">
        <f t="shared" si="81"/>
        <v>1</v>
      </c>
      <c r="T855" s="145">
        <f t="shared" si="82"/>
        <v>1</v>
      </c>
      <c r="U855" s="10">
        <f t="shared" si="80"/>
        <v>1</v>
      </c>
      <c r="V855" s="10">
        <f t="shared" si="83"/>
        <v>1</v>
      </c>
      <c r="W855" s="10">
        <f t="shared" si="84"/>
        <v>3</v>
      </c>
    </row>
    <row r="856" spans="1:23">
      <c r="A856" s="149" t="str">
        <f t="shared" si="79"/>
        <v/>
      </c>
      <c r="B856" s="16"/>
      <c r="C856" s="16"/>
      <c r="D856" s="16"/>
      <c r="E856" s="16"/>
      <c r="F856" s="16"/>
      <c r="G856" s="16"/>
      <c r="H856" s="16"/>
      <c r="I856" s="16"/>
      <c r="J856" s="150" t="str">
        <f>IFERROR(IF(COUNTIF(E856:I856,E856)+COUNTIF(E856:I856,F856)+COUNTIF(E856:I856,G856)+COUNTIF(E856:I856,H856)+COUNTIF(E856:I856,I856)-COUNT(E856:I856)&lt;&gt;0,"學生班級重複",IF(COUNT(E856:I856)=1,VLOOKUP(E856,'附件一之1-開班數'!$A$6:$B$65,2,0),IF(COUNT(E856:I856)=2,VLOOKUP(E856,'附件一之1-開班數'!$A$6:$B$65,2,0)&amp;"、"&amp;VLOOKUP(F856,'附件一之1-開班數'!$A$6:$B$65,2,0),IF(COUNT(E856:I856)=3,VLOOKUP(E856,'附件一之1-開班數'!$A$6:$B$65,2,0)&amp;"、"&amp;VLOOKUP(F856,'附件一之1-開班數'!$A$6:$B$65,2,0)&amp;"、"&amp;VLOOKUP(G856,'附件一之1-開班數'!$A$6:$B$65,2,0),IF(COUNT(E856:I856)=4,VLOOKUP(E856,'附件一之1-開班數'!$A$6:$B$65,2,0)&amp;"、"&amp;VLOOKUP(F856,'附件一之1-開班數'!$A$6:$B$65,2,0)&amp;"、"&amp;VLOOKUP(G856,'附件一之1-開班數'!$A$6:$B$65,2,0)&amp;"、"&amp;VLOOKUP(H856,'附件一之1-開班數'!$A$6:$B$65,2,0),IF(COUNT(E856:I856)=5,VLOOKUP(E856,'附件一之1-開班數'!$A$6:$B$65,2,0)&amp;"、"&amp;VLOOKUP(F856,'附件一之1-開班數'!$A$6:$B$65,2,0)&amp;"、"&amp;VLOOKUP(G856,'附件一之1-開班數'!$A$6:$B$65,2,0)&amp;"、"&amp;VLOOKUP(H856,'附件一之1-開班數'!$A$6:$B$65,2,0)&amp;"、"&amp;VLOOKUP(I856,'附件一之1-開班數'!$A$6:$B$65,2,0),IF(D856="","","學生無班級"))))))),"有班級不存在,或跳格輸入")</f>
        <v/>
      </c>
      <c r="K856" s="16"/>
      <c r="L856" s="16"/>
      <c r="M856" s="16"/>
      <c r="N856" s="16"/>
      <c r="O856" s="16"/>
      <c r="P856" s="16"/>
      <c r="Q856" s="16"/>
      <c r="R856" s="16"/>
      <c r="S856" s="145">
        <f t="shared" si="81"/>
        <v>1</v>
      </c>
      <c r="T856" s="145">
        <f t="shared" si="82"/>
        <v>1</v>
      </c>
      <c r="U856" s="10">
        <f t="shared" si="80"/>
        <v>1</v>
      </c>
      <c r="V856" s="10">
        <f t="shared" si="83"/>
        <v>1</v>
      </c>
      <c r="W856" s="10">
        <f t="shared" si="84"/>
        <v>3</v>
      </c>
    </row>
    <row r="857" spans="1:23">
      <c r="A857" s="149" t="str">
        <f t="shared" si="79"/>
        <v/>
      </c>
      <c r="B857" s="16"/>
      <c r="C857" s="16"/>
      <c r="D857" s="16"/>
      <c r="E857" s="16"/>
      <c r="F857" s="16"/>
      <c r="G857" s="16"/>
      <c r="H857" s="16"/>
      <c r="I857" s="16"/>
      <c r="J857" s="150" t="str">
        <f>IFERROR(IF(COUNTIF(E857:I857,E857)+COUNTIF(E857:I857,F857)+COUNTIF(E857:I857,G857)+COUNTIF(E857:I857,H857)+COUNTIF(E857:I857,I857)-COUNT(E857:I857)&lt;&gt;0,"學生班級重複",IF(COUNT(E857:I857)=1,VLOOKUP(E857,'附件一之1-開班數'!$A$6:$B$65,2,0),IF(COUNT(E857:I857)=2,VLOOKUP(E857,'附件一之1-開班數'!$A$6:$B$65,2,0)&amp;"、"&amp;VLOOKUP(F857,'附件一之1-開班數'!$A$6:$B$65,2,0),IF(COUNT(E857:I857)=3,VLOOKUP(E857,'附件一之1-開班數'!$A$6:$B$65,2,0)&amp;"、"&amp;VLOOKUP(F857,'附件一之1-開班數'!$A$6:$B$65,2,0)&amp;"、"&amp;VLOOKUP(G857,'附件一之1-開班數'!$A$6:$B$65,2,0),IF(COUNT(E857:I857)=4,VLOOKUP(E857,'附件一之1-開班數'!$A$6:$B$65,2,0)&amp;"、"&amp;VLOOKUP(F857,'附件一之1-開班數'!$A$6:$B$65,2,0)&amp;"、"&amp;VLOOKUP(G857,'附件一之1-開班數'!$A$6:$B$65,2,0)&amp;"、"&amp;VLOOKUP(H857,'附件一之1-開班數'!$A$6:$B$65,2,0),IF(COUNT(E857:I857)=5,VLOOKUP(E857,'附件一之1-開班數'!$A$6:$B$65,2,0)&amp;"、"&amp;VLOOKUP(F857,'附件一之1-開班數'!$A$6:$B$65,2,0)&amp;"、"&amp;VLOOKUP(G857,'附件一之1-開班數'!$A$6:$B$65,2,0)&amp;"、"&amp;VLOOKUP(H857,'附件一之1-開班數'!$A$6:$B$65,2,0)&amp;"、"&amp;VLOOKUP(I857,'附件一之1-開班數'!$A$6:$B$65,2,0),IF(D857="","","學生無班級"))))))),"有班級不存在,或跳格輸入")</f>
        <v/>
      </c>
      <c r="K857" s="16"/>
      <c r="L857" s="16"/>
      <c r="M857" s="16"/>
      <c r="N857" s="16"/>
      <c r="O857" s="16"/>
      <c r="P857" s="16"/>
      <c r="Q857" s="16"/>
      <c r="R857" s="16"/>
      <c r="S857" s="145">
        <f t="shared" si="81"/>
        <v>1</v>
      </c>
      <c r="T857" s="145">
        <f t="shared" si="82"/>
        <v>1</v>
      </c>
      <c r="U857" s="10">
        <f t="shared" si="80"/>
        <v>1</v>
      </c>
      <c r="V857" s="10">
        <f t="shared" si="83"/>
        <v>1</v>
      </c>
      <c r="W857" s="10">
        <f t="shared" si="84"/>
        <v>3</v>
      </c>
    </row>
    <row r="858" spans="1:23">
      <c r="A858" s="149" t="str">
        <f t="shared" si="79"/>
        <v/>
      </c>
      <c r="B858" s="16"/>
      <c r="C858" s="16"/>
      <c r="D858" s="16"/>
      <c r="E858" s="16"/>
      <c r="F858" s="16"/>
      <c r="G858" s="16"/>
      <c r="H858" s="16"/>
      <c r="I858" s="16"/>
      <c r="J858" s="150" t="str">
        <f>IFERROR(IF(COUNTIF(E858:I858,E858)+COUNTIF(E858:I858,F858)+COUNTIF(E858:I858,G858)+COUNTIF(E858:I858,H858)+COUNTIF(E858:I858,I858)-COUNT(E858:I858)&lt;&gt;0,"學生班級重複",IF(COUNT(E858:I858)=1,VLOOKUP(E858,'附件一之1-開班數'!$A$6:$B$65,2,0),IF(COUNT(E858:I858)=2,VLOOKUP(E858,'附件一之1-開班數'!$A$6:$B$65,2,0)&amp;"、"&amp;VLOOKUP(F858,'附件一之1-開班數'!$A$6:$B$65,2,0),IF(COUNT(E858:I858)=3,VLOOKUP(E858,'附件一之1-開班數'!$A$6:$B$65,2,0)&amp;"、"&amp;VLOOKUP(F858,'附件一之1-開班數'!$A$6:$B$65,2,0)&amp;"、"&amp;VLOOKUP(G858,'附件一之1-開班數'!$A$6:$B$65,2,0),IF(COUNT(E858:I858)=4,VLOOKUP(E858,'附件一之1-開班數'!$A$6:$B$65,2,0)&amp;"、"&amp;VLOOKUP(F858,'附件一之1-開班數'!$A$6:$B$65,2,0)&amp;"、"&amp;VLOOKUP(G858,'附件一之1-開班數'!$A$6:$B$65,2,0)&amp;"、"&amp;VLOOKUP(H858,'附件一之1-開班數'!$A$6:$B$65,2,0),IF(COUNT(E858:I858)=5,VLOOKUP(E858,'附件一之1-開班數'!$A$6:$B$65,2,0)&amp;"、"&amp;VLOOKUP(F858,'附件一之1-開班數'!$A$6:$B$65,2,0)&amp;"、"&amp;VLOOKUP(G858,'附件一之1-開班數'!$A$6:$B$65,2,0)&amp;"、"&amp;VLOOKUP(H858,'附件一之1-開班數'!$A$6:$B$65,2,0)&amp;"、"&amp;VLOOKUP(I858,'附件一之1-開班數'!$A$6:$B$65,2,0),IF(D858="","","學生無班級"))))))),"有班級不存在,或跳格輸入")</f>
        <v/>
      </c>
      <c r="K858" s="16"/>
      <c r="L858" s="16"/>
      <c r="M858" s="16"/>
      <c r="N858" s="16"/>
      <c r="O858" s="16"/>
      <c r="P858" s="16"/>
      <c r="Q858" s="16"/>
      <c r="R858" s="16"/>
      <c r="S858" s="145">
        <f t="shared" si="81"/>
        <v>1</v>
      </c>
      <c r="T858" s="145">
        <f t="shared" si="82"/>
        <v>1</v>
      </c>
      <c r="U858" s="10">
        <f t="shared" si="80"/>
        <v>1</v>
      </c>
      <c r="V858" s="10">
        <f t="shared" si="83"/>
        <v>1</v>
      </c>
      <c r="W858" s="10">
        <f t="shared" si="84"/>
        <v>3</v>
      </c>
    </row>
    <row r="859" spans="1:23">
      <c r="A859" s="149" t="str">
        <f t="shared" si="79"/>
        <v/>
      </c>
      <c r="B859" s="16"/>
      <c r="C859" s="16"/>
      <c r="D859" s="16"/>
      <c r="E859" s="16"/>
      <c r="F859" s="16"/>
      <c r="G859" s="16"/>
      <c r="H859" s="16"/>
      <c r="I859" s="16"/>
      <c r="J859" s="150" t="str">
        <f>IFERROR(IF(COUNTIF(E859:I859,E859)+COUNTIF(E859:I859,F859)+COUNTIF(E859:I859,G859)+COUNTIF(E859:I859,H859)+COUNTIF(E859:I859,I859)-COUNT(E859:I859)&lt;&gt;0,"學生班級重複",IF(COUNT(E859:I859)=1,VLOOKUP(E859,'附件一之1-開班數'!$A$6:$B$65,2,0),IF(COUNT(E859:I859)=2,VLOOKUP(E859,'附件一之1-開班數'!$A$6:$B$65,2,0)&amp;"、"&amp;VLOOKUP(F859,'附件一之1-開班數'!$A$6:$B$65,2,0),IF(COUNT(E859:I859)=3,VLOOKUP(E859,'附件一之1-開班數'!$A$6:$B$65,2,0)&amp;"、"&amp;VLOOKUP(F859,'附件一之1-開班數'!$A$6:$B$65,2,0)&amp;"、"&amp;VLOOKUP(G859,'附件一之1-開班數'!$A$6:$B$65,2,0),IF(COUNT(E859:I859)=4,VLOOKUP(E859,'附件一之1-開班數'!$A$6:$B$65,2,0)&amp;"、"&amp;VLOOKUP(F859,'附件一之1-開班數'!$A$6:$B$65,2,0)&amp;"、"&amp;VLOOKUP(G859,'附件一之1-開班數'!$A$6:$B$65,2,0)&amp;"、"&amp;VLOOKUP(H859,'附件一之1-開班數'!$A$6:$B$65,2,0),IF(COUNT(E859:I859)=5,VLOOKUP(E859,'附件一之1-開班數'!$A$6:$B$65,2,0)&amp;"、"&amp;VLOOKUP(F859,'附件一之1-開班數'!$A$6:$B$65,2,0)&amp;"、"&amp;VLOOKUP(G859,'附件一之1-開班數'!$A$6:$B$65,2,0)&amp;"、"&amp;VLOOKUP(H859,'附件一之1-開班數'!$A$6:$B$65,2,0)&amp;"、"&amp;VLOOKUP(I859,'附件一之1-開班數'!$A$6:$B$65,2,0),IF(D859="","","學生無班級"))))))),"有班級不存在,或跳格輸入")</f>
        <v/>
      </c>
      <c r="K859" s="16"/>
      <c r="L859" s="16"/>
      <c r="M859" s="16"/>
      <c r="N859" s="16"/>
      <c r="O859" s="16"/>
      <c r="P859" s="16"/>
      <c r="Q859" s="16"/>
      <c r="R859" s="16"/>
      <c r="S859" s="145">
        <f t="shared" si="81"/>
        <v>1</v>
      </c>
      <c r="T859" s="145">
        <f t="shared" si="82"/>
        <v>1</v>
      </c>
      <c r="U859" s="10">
        <f t="shared" si="80"/>
        <v>1</v>
      </c>
      <c r="V859" s="10">
        <f t="shared" si="83"/>
        <v>1</v>
      </c>
      <c r="W859" s="10">
        <f t="shared" si="84"/>
        <v>3</v>
      </c>
    </row>
    <row r="860" spans="1:23">
      <c r="A860" s="149" t="str">
        <f t="shared" si="79"/>
        <v/>
      </c>
      <c r="B860" s="16"/>
      <c r="C860" s="16"/>
      <c r="D860" s="16"/>
      <c r="E860" s="16"/>
      <c r="F860" s="16"/>
      <c r="G860" s="16"/>
      <c r="H860" s="16"/>
      <c r="I860" s="16"/>
      <c r="J860" s="150" t="str">
        <f>IFERROR(IF(COUNTIF(E860:I860,E860)+COUNTIF(E860:I860,F860)+COUNTIF(E860:I860,G860)+COUNTIF(E860:I860,H860)+COUNTIF(E860:I860,I860)-COUNT(E860:I860)&lt;&gt;0,"學生班級重複",IF(COUNT(E860:I860)=1,VLOOKUP(E860,'附件一之1-開班數'!$A$6:$B$65,2,0),IF(COUNT(E860:I860)=2,VLOOKUP(E860,'附件一之1-開班數'!$A$6:$B$65,2,0)&amp;"、"&amp;VLOOKUP(F860,'附件一之1-開班數'!$A$6:$B$65,2,0),IF(COUNT(E860:I860)=3,VLOOKUP(E860,'附件一之1-開班數'!$A$6:$B$65,2,0)&amp;"、"&amp;VLOOKUP(F860,'附件一之1-開班數'!$A$6:$B$65,2,0)&amp;"、"&amp;VLOOKUP(G860,'附件一之1-開班數'!$A$6:$B$65,2,0),IF(COUNT(E860:I860)=4,VLOOKUP(E860,'附件一之1-開班數'!$A$6:$B$65,2,0)&amp;"、"&amp;VLOOKUP(F860,'附件一之1-開班數'!$A$6:$B$65,2,0)&amp;"、"&amp;VLOOKUP(G860,'附件一之1-開班數'!$A$6:$B$65,2,0)&amp;"、"&amp;VLOOKUP(H860,'附件一之1-開班數'!$A$6:$B$65,2,0),IF(COUNT(E860:I860)=5,VLOOKUP(E860,'附件一之1-開班數'!$A$6:$B$65,2,0)&amp;"、"&amp;VLOOKUP(F860,'附件一之1-開班數'!$A$6:$B$65,2,0)&amp;"、"&amp;VLOOKUP(G860,'附件一之1-開班數'!$A$6:$B$65,2,0)&amp;"、"&amp;VLOOKUP(H860,'附件一之1-開班數'!$A$6:$B$65,2,0)&amp;"、"&amp;VLOOKUP(I860,'附件一之1-開班數'!$A$6:$B$65,2,0),IF(D860="","","學生無班級"))))))),"有班級不存在,或跳格輸入")</f>
        <v/>
      </c>
      <c r="K860" s="16"/>
      <c r="L860" s="16"/>
      <c r="M860" s="16"/>
      <c r="N860" s="16"/>
      <c r="O860" s="16"/>
      <c r="P860" s="16"/>
      <c r="Q860" s="16"/>
      <c r="R860" s="16"/>
      <c r="S860" s="145">
        <f t="shared" si="81"/>
        <v>1</v>
      </c>
      <c r="T860" s="145">
        <f t="shared" si="82"/>
        <v>1</v>
      </c>
      <c r="U860" s="10">
        <f t="shared" si="80"/>
        <v>1</v>
      </c>
      <c r="V860" s="10">
        <f t="shared" si="83"/>
        <v>1</v>
      </c>
      <c r="W860" s="10">
        <f t="shared" si="84"/>
        <v>3</v>
      </c>
    </row>
    <row r="861" spans="1:23">
      <c r="A861" s="149" t="str">
        <f t="shared" si="79"/>
        <v/>
      </c>
      <c r="B861" s="16"/>
      <c r="C861" s="16"/>
      <c r="D861" s="16"/>
      <c r="E861" s="16"/>
      <c r="F861" s="16"/>
      <c r="G861" s="16"/>
      <c r="H861" s="16"/>
      <c r="I861" s="16"/>
      <c r="J861" s="150" t="str">
        <f>IFERROR(IF(COUNTIF(E861:I861,E861)+COUNTIF(E861:I861,F861)+COUNTIF(E861:I861,G861)+COUNTIF(E861:I861,H861)+COUNTIF(E861:I861,I861)-COUNT(E861:I861)&lt;&gt;0,"學生班級重複",IF(COUNT(E861:I861)=1,VLOOKUP(E861,'附件一之1-開班數'!$A$6:$B$65,2,0),IF(COUNT(E861:I861)=2,VLOOKUP(E861,'附件一之1-開班數'!$A$6:$B$65,2,0)&amp;"、"&amp;VLOOKUP(F861,'附件一之1-開班數'!$A$6:$B$65,2,0),IF(COUNT(E861:I861)=3,VLOOKUP(E861,'附件一之1-開班數'!$A$6:$B$65,2,0)&amp;"、"&amp;VLOOKUP(F861,'附件一之1-開班數'!$A$6:$B$65,2,0)&amp;"、"&amp;VLOOKUP(G861,'附件一之1-開班數'!$A$6:$B$65,2,0),IF(COUNT(E861:I861)=4,VLOOKUP(E861,'附件一之1-開班數'!$A$6:$B$65,2,0)&amp;"、"&amp;VLOOKUP(F861,'附件一之1-開班數'!$A$6:$B$65,2,0)&amp;"、"&amp;VLOOKUP(G861,'附件一之1-開班數'!$A$6:$B$65,2,0)&amp;"、"&amp;VLOOKUP(H861,'附件一之1-開班數'!$A$6:$B$65,2,0),IF(COUNT(E861:I861)=5,VLOOKUP(E861,'附件一之1-開班數'!$A$6:$B$65,2,0)&amp;"、"&amp;VLOOKUP(F861,'附件一之1-開班數'!$A$6:$B$65,2,0)&amp;"、"&amp;VLOOKUP(G861,'附件一之1-開班數'!$A$6:$B$65,2,0)&amp;"、"&amp;VLOOKUP(H861,'附件一之1-開班數'!$A$6:$B$65,2,0)&amp;"、"&amp;VLOOKUP(I861,'附件一之1-開班數'!$A$6:$B$65,2,0),IF(D861="","","學生無班級"))))))),"有班級不存在,或跳格輸入")</f>
        <v/>
      </c>
      <c r="K861" s="16"/>
      <c r="L861" s="16"/>
      <c r="M861" s="16"/>
      <c r="N861" s="16"/>
      <c r="O861" s="16"/>
      <c r="P861" s="16"/>
      <c r="Q861" s="16"/>
      <c r="R861" s="16"/>
      <c r="S861" s="145">
        <f t="shared" si="81"/>
        <v>1</v>
      </c>
      <c r="T861" s="145">
        <f t="shared" si="82"/>
        <v>1</v>
      </c>
      <c r="U861" s="10">
        <f t="shared" si="80"/>
        <v>1</v>
      </c>
      <c r="V861" s="10">
        <f t="shared" si="83"/>
        <v>1</v>
      </c>
      <c r="W861" s="10">
        <f t="shared" si="84"/>
        <v>3</v>
      </c>
    </row>
    <row r="862" spans="1:23">
      <c r="A862" s="149" t="str">
        <f t="shared" si="79"/>
        <v/>
      </c>
      <c r="B862" s="16"/>
      <c r="C862" s="16"/>
      <c r="D862" s="16"/>
      <c r="E862" s="16"/>
      <c r="F862" s="16"/>
      <c r="G862" s="16"/>
      <c r="H862" s="16"/>
      <c r="I862" s="16"/>
      <c r="J862" s="150" t="str">
        <f>IFERROR(IF(COUNTIF(E862:I862,E862)+COUNTIF(E862:I862,F862)+COUNTIF(E862:I862,G862)+COUNTIF(E862:I862,H862)+COUNTIF(E862:I862,I862)-COUNT(E862:I862)&lt;&gt;0,"學生班級重複",IF(COUNT(E862:I862)=1,VLOOKUP(E862,'附件一之1-開班數'!$A$6:$B$65,2,0),IF(COUNT(E862:I862)=2,VLOOKUP(E862,'附件一之1-開班數'!$A$6:$B$65,2,0)&amp;"、"&amp;VLOOKUP(F862,'附件一之1-開班數'!$A$6:$B$65,2,0),IF(COUNT(E862:I862)=3,VLOOKUP(E862,'附件一之1-開班數'!$A$6:$B$65,2,0)&amp;"、"&amp;VLOOKUP(F862,'附件一之1-開班數'!$A$6:$B$65,2,0)&amp;"、"&amp;VLOOKUP(G862,'附件一之1-開班數'!$A$6:$B$65,2,0),IF(COUNT(E862:I862)=4,VLOOKUP(E862,'附件一之1-開班數'!$A$6:$B$65,2,0)&amp;"、"&amp;VLOOKUP(F862,'附件一之1-開班數'!$A$6:$B$65,2,0)&amp;"、"&amp;VLOOKUP(G862,'附件一之1-開班數'!$A$6:$B$65,2,0)&amp;"、"&amp;VLOOKUP(H862,'附件一之1-開班數'!$A$6:$B$65,2,0),IF(COUNT(E862:I862)=5,VLOOKUP(E862,'附件一之1-開班數'!$A$6:$B$65,2,0)&amp;"、"&amp;VLOOKUP(F862,'附件一之1-開班數'!$A$6:$B$65,2,0)&amp;"、"&amp;VLOOKUP(G862,'附件一之1-開班數'!$A$6:$B$65,2,0)&amp;"、"&amp;VLOOKUP(H862,'附件一之1-開班數'!$A$6:$B$65,2,0)&amp;"、"&amp;VLOOKUP(I862,'附件一之1-開班數'!$A$6:$B$65,2,0),IF(D862="","","學生無班級"))))))),"有班級不存在,或跳格輸入")</f>
        <v/>
      </c>
      <c r="K862" s="16"/>
      <c r="L862" s="16"/>
      <c r="M862" s="16"/>
      <c r="N862" s="16"/>
      <c r="O862" s="16"/>
      <c r="P862" s="16"/>
      <c r="Q862" s="16"/>
      <c r="R862" s="16"/>
      <c r="S862" s="145">
        <f t="shared" si="81"/>
        <v>1</v>
      </c>
      <c r="T862" s="145">
        <f t="shared" si="82"/>
        <v>1</v>
      </c>
      <c r="U862" s="10">
        <f t="shared" si="80"/>
        <v>1</v>
      </c>
      <c r="V862" s="10">
        <f t="shared" si="83"/>
        <v>1</v>
      </c>
      <c r="W862" s="10">
        <f t="shared" si="84"/>
        <v>3</v>
      </c>
    </row>
    <row r="863" spans="1:23">
      <c r="A863" s="149" t="str">
        <f t="shared" si="79"/>
        <v/>
      </c>
      <c r="B863" s="16"/>
      <c r="C863" s="16"/>
      <c r="D863" s="16"/>
      <c r="E863" s="16"/>
      <c r="F863" s="16"/>
      <c r="G863" s="16"/>
      <c r="H863" s="16"/>
      <c r="I863" s="16"/>
      <c r="J863" s="150" t="str">
        <f>IFERROR(IF(COUNTIF(E863:I863,E863)+COUNTIF(E863:I863,F863)+COUNTIF(E863:I863,G863)+COUNTIF(E863:I863,H863)+COUNTIF(E863:I863,I863)-COUNT(E863:I863)&lt;&gt;0,"學生班級重複",IF(COUNT(E863:I863)=1,VLOOKUP(E863,'附件一之1-開班數'!$A$6:$B$65,2,0),IF(COUNT(E863:I863)=2,VLOOKUP(E863,'附件一之1-開班數'!$A$6:$B$65,2,0)&amp;"、"&amp;VLOOKUP(F863,'附件一之1-開班數'!$A$6:$B$65,2,0),IF(COUNT(E863:I863)=3,VLOOKUP(E863,'附件一之1-開班數'!$A$6:$B$65,2,0)&amp;"、"&amp;VLOOKUP(F863,'附件一之1-開班數'!$A$6:$B$65,2,0)&amp;"、"&amp;VLOOKUP(G863,'附件一之1-開班數'!$A$6:$B$65,2,0),IF(COUNT(E863:I863)=4,VLOOKUP(E863,'附件一之1-開班數'!$A$6:$B$65,2,0)&amp;"、"&amp;VLOOKUP(F863,'附件一之1-開班數'!$A$6:$B$65,2,0)&amp;"、"&amp;VLOOKUP(G863,'附件一之1-開班數'!$A$6:$B$65,2,0)&amp;"、"&amp;VLOOKUP(H863,'附件一之1-開班數'!$A$6:$B$65,2,0),IF(COUNT(E863:I863)=5,VLOOKUP(E863,'附件一之1-開班數'!$A$6:$B$65,2,0)&amp;"、"&amp;VLOOKUP(F863,'附件一之1-開班數'!$A$6:$B$65,2,0)&amp;"、"&amp;VLOOKUP(G863,'附件一之1-開班數'!$A$6:$B$65,2,0)&amp;"、"&amp;VLOOKUP(H863,'附件一之1-開班數'!$A$6:$B$65,2,0)&amp;"、"&amp;VLOOKUP(I863,'附件一之1-開班數'!$A$6:$B$65,2,0),IF(D863="","","學生無班級"))))))),"有班級不存在,或跳格輸入")</f>
        <v/>
      </c>
      <c r="K863" s="16"/>
      <c r="L863" s="16"/>
      <c r="M863" s="16"/>
      <c r="N863" s="16"/>
      <c r="O863" s="16"/>
      <c r="P863" s="16"/>
      <c r="Q863" s="16"/>
      <c r="R863" s="16"/>
      <c r="S863" s="145">
        <f t="shared" si="81"/>
        <v>1</v>
      </c>
      <c r="T863" s="145">
        <f t="shared" si="82"/>
        <v>1</v>
      </c>
      <c r="U863" s="10">
        <f t="shared" si="80"/>
        <v>1</v>
      </c>
      <c r="V863" s="10">
        <f t="shared" si="83"/>
        <v>1</v>
      </c>
      <c r="W863" s="10">
        <f t="shared" si="84"/>
        <v>3</v>
      </c>
    </row>
    <row r="864" spans="1:23">
      <c r="A864" s="149" t="str">
        <f t="shared" si="79"/>
        <v/>
      </c>
      <c r="B864" s="16"/>
      <c r="C864" s="16"/>
      <c r="D864" s="16"/>
      <c r="E864" s="16"/>
      <c r="F864" s="16"/>
      <c r="G864" s="16"/>
      <c r="H864" s="16"/>
      <c r="I864" s="16"/>
      <c r="J864" s="150" t="str">
        <f>IFERROR(IF(COUNTIF(E864:I864,E864)+COUNTIF(E864:I864,F864)+COUNTIF(E864:I864,G864)+COUNTIF(E864:I864,H864)+COUNTIF(E864:I864,I864)-COUNT(E864:I864)&lt;&gt;0,"學生班級重複",IF(COUNT(E864:I864)=1,VLOOKUP(E864,'附件一之1-開班數'!$A$6:$B$65,2,0),IF(COUNT(E864:I864)=2,VLOOKUP(E864,'附件一之1-開班數'!$A$6:$B$65,2,0)&amp;"、"&amp;VLOOKUP(F864,'附件一之1-開班數'!$A$6:$B$65,2,0),IF(COUNT(E864:I864)=3,VLOOKUP(E864,'附件一之1-開班數'!$A$6:$B$65,2,0)&amp;"、"&amp;VLOOKUP(F864,'附件一之1-開班數'!$A$6:$B$65,2,0)&amp;"、"&amp;VLOOKUP(G864,'附件一之1-開班數'!$A$6:$B$65,2,0),IF(COUNT(E864:I864)=4,VLOOKUP(E864,'附件一之1-開班數'!$A$6:$B$65,2,0)&amp;"、"&amp;VLOOKUP(F864,'附件一之1-開班數'!$A$6:$B$65,2,0)&amp;"、"&amp;VLOOKUP(G864,'附件一之1-開班數'!$A$6:$B$65,2,0)&amp;"、"&amp;VLOOKUP(H864,'附件一之1-開班數'!$A$6:$B$65,2,0),IF(COUNT(E864:I864)=5,VLOOKUP(E864,'附件一之1-開班數'!$A$6:$B$65,2,0)&amp;"、"&amp;VLOOKUP(F864,'附件一之1-開班數'!$A$6:$B$65,2,0)&amp;"、"&amp;VLOOKUP(G864,'附件一之1-開班數'!$A$6:$B$65,2,0)&amp;"、"&amp;VLOOKUP(H864,'附件一之1-開班數'!$A$6:$B$65,2,0)&amp;"、"&amp;VLOOKUP(I864,'附件一之1-開班數'!$A$6:$B$65,2,0),IF(D864="","","學生無班級"))))))),"有班級不存在,或跳格輸入")</f>
        <v/>
      </c>
      <c r="K864" s="16"/>
      <c r="L864" s="16"/>
      <c r="M864" s="16"/>
      <c r="N864" s="16"/>
      <c r="O864" s="16"/>
      <c r="P864" s="16"/>
      <c r="Q864" s="16"/>
      <c r="R864" s="16"/>
      <c r="S864" s="145">
        <f t="shared" si="81"/>
        <v>1</v>
      </c>
      <c r="T864" s="145">
        <f t="shared" si="82"/>
        <v>1</v>
      </c>
      <c r="U864" s="10">
        <f t="shared" si="80"/>
        <v>1</v>
      </c>
      <c r="V864" s="10">
        <f t="shared" si="83"/>
        <v>1</v>
      </c>
      <c r="W864" s="10">
        <f t="shared" si="84"/>
        <v>3</v>
      </c>
    </row>
    <row r="865" spans="1:23">
      <c r="A865" s="149" t="str">
        <f t="shared" si="79"/>
        <v/>
      </c>
      <c r="B865" s="16"/>
      <c r="C865" s="16"/>
      <c r="D865" s="16"/>
      <c r="E865" s="16"/>
      <c r="F865" s="16"/>
      <c r="G865" s="16"/>
      <c r="H865" s="16"/>
      <c r="I865" s="16"/>
      <c r="J865" s="150" t="str">
        <f>IFERROR(IF(COUNTIF(E865:I865,E865)+COUNTIF(E865:I865,F865)+COUNTIF(E865:I865,G865)+COUNTIF(E865:I865,H865)+COUNTIF(E865:I865,I865)-COUNT(E865:I865)&lt;&gt;0,"學生班級重複",IF(COUNT(E865:I865)=1,VLOOKUP(E865,'附件一之1-開班數'!$A$6:$B$65,2,0),IF(COUNT(E865:I865)=2,VLOOKUP(E865,'附件一之1-開班數'!$A$6:$B$65,2,0)&amp;"、"&amp;VLOOKUP(F865,'附件一之1-開班數'!$A$6:$B$65,2,0),IF(COUNT(E865:I865)=3,VLOOKUP(E865,'附件一之1-開班數'!$A$6:$B$65,2,0)&amp;"、"&amp;VLOOKUP(F865,'附件一之1-開班數'!$A$6:$B$65,2,0)&amp;"、"&amp;VLOOKUP(G865,'附件一之1-開班數'!$A$6:$B$65,2,0),IF(COUNT(E865:I865)=4,VLOOKUP(E865,'附件一之1-開班數'!$A$6:$B$65,2,0)&amp;"、"&amp;VLOOKUP(F865,'附件一之1-開班數'!$A$6:$B$65,2,0)&amp;"、"&amp;VLOOKUP(G865,'附件一之1-開班數'!$A$6:$B$65,2,0)&amp;"、"&amp;VLOOKUP(H865,'附件一之1-開班數'!$A$6:$B$65,2,0),IF(COUNT(E865:I865)=5,VLOOKUP(E865,'附件一之1-開班數'!$A$6:$B$65,2,0)&amp;"、"&amp;VLOOKUP(F865,'附件一之1-開班數'!$A$6:$B$65,2,0)&amp;"、"&amp;VLOOKUP(G865,'附件一之1-開班數'!$A$6:$B$65,2,0)&amp;"、"&amp;VLOOKUP(H865,'附件一之1-開班數'!$A$6:$B$65,2,0)&amp;"、"&amp;VLOOKUP(I865,'附件一之1-開班數'!$A$6:$B$65,2,0),IF(D865="","","學生無班級"))))))),"有班級不存在,或跳格輸入")</f>
        <v/>
      </c>
      <c r="K865" s="16"/>
      <c r="L865" s="16"/>
      <c r="M865" s="16"/>
      <c r="N865" s="16"/>
      <c r="O865" s="16"/>
      <c r="P865" s="16"/>
      <c r="Q865" s="16"/>
      <c r="R865" s="16"/>
      <c r="S865" s="145">
        <f t="shared" si="81"/>
        <v>1</v>
      </c>
      <c r="T865" s="145">
        <f t="shared" si="82"/>
        <v>1</v>
      </c>
      <c r="U865" s="10">
        <f t="shared" si="80"/>
        <v>1</v>
      </c>
      <c r="V865" s="10">
        <f t="shared" si="83"/>
        <v>1</v>
      </c>
      <c r="W865" s="10">
        <f t="shared" si="84"/>
        <v>3</v>
      </c>
    </row>
    <row r="866" spans="1:23">
      <c r="A866" s="149" t="str">
        <f t="shared" si="79"/>
        <v/>
      </c>
      <c r="B866" s="16"/>
      <c r="C866" s="16"/>
      <c r="D866" s="16"/>
      <c r="E866" s="16"/>
      <c r="F866" s="16"/>
      <c r="G866" s="16"/>
      <c r="H866" s="16"/>
      <c r="I866" s="16"/>
      <c r="J866" s="150" t="str">
        <f>IFERROR(IF(COUNTIF(E866:I866,E866)+COUNTIF(E866:I866,F866)+COUNTIF(E866:I866,G866)+COUNTIF(E866:I866,H866)+COUNTIF(E866:I866,I866)-COUNT(E866:I866)&lt;&gt;0,"學生班級重複",IF(COUNT(E866:I866)=1,VLOOKUP(E866,'附件一之1-開班數'!$A$6:$B$65,2,0),IF(COUNT(E866:I866)=2,VLOOKUP(E866,'附件一之1-開班數'!$A$6:$B$65,2,0)&amp;"、"&amp;VLOOKUP(F866,'附件一之1-開班數'!$A$6:$B$65,2,0),IF(COUNT(E866:I866)=3,VLOOKUP(E866,'附件一之1-開班數'!$A$6:$B$65,2,0)&amp;"、"&amp;VLOOKUP(F866,'附件一之1-開班數'!$A$6:$B$65,2,0)&amp;"、"&amp;VLOOKUP(G866,'附件一之1-開班數'!$A$6:$B$65,2,0),IF(COUNT(E866:I866)=4,VLOOKUP(E866,'附件一之1-開班數'!$A$6:$B$65,2,0)&amp;"、"&amp;VLOOKUP(F866,'附件一之1-開班數'!$A$6:$B$65,2,0)&amp;"、"&amp;VLOOKUP(G866,'附件一之1-開班數'!$A$6:$B$65,2,0)&amp;"、"&amp;VLOOKUP(H866,'附件一之1-開班數'!$A$6:$B$65,2,0),IF(COUNT(E866:I866)=5,VLOOKUP(E866,'附件一之1-開班數'!$A$6:$B$65,2,0)&amp;"、"&amp;VLOOKUP(F866,'附件一之1-開班數'!$A$6:$B$65,2,0)&amp;"、"&amp;VLOOKUP(G866,'附件一之1-開班數'!$A$6:$B$65,2,0)&amp;"、"&amp;VLOOKUP(H866,'附件一之1-開班數'!$A$6:$B$65,2,0)&amp;"、"&amp;VLOOKUP(I866,'附件一之1-開班數'!$A$6:$B$65,2,0),IF(D866="","","學生無班級"))))))),"有班級不存在,或跳格輸入")</f>
        <v/>
      </c>
      <c r="K866" s="16"/>
      <c r="L866" s="16"/>
      <c r="M866" s="16"/>
      <c r="N866" s="16"/>
      <c r="O866" s="16"/>
      <c r="P866" s="16"/>
      <c r="Q866" s="16"/>
      <c r="R866" s="16"/>
      <c r="S866" s="145">
        <f t="shared" si="81"/>
        <v>1</v>
      </c>
      <c r="T866" s="145">
        <f t="shared" si="82"/>
        <v>1</v>
      </c>
      <c r="U866" s="10">
        <f t="shared" si="80"/>
        <v>1</v>
      </c>
      <c r="V866" s="10">
        <f t="shared" si="83"/>
        <v>1</v>
      </c>
      <c r="W866" s="10">
        <f t="shared" si="84"/>
        <v>3</v>
      </c>
    </row>
    <row r="867" spans="1:23">
      <c r="A867" s="149" t="str">
        <f t="shared" si="79"/>
        <v/>
      </c>
      <c r="B867" s="16"/>
      <c r="C867" s="16"/>
      <c r="D867" s="16"/>
      <c r="E867" s="16"/>
      <c r="F867" s="16"/>
      <c r="G867" s="16"/>
      <c r="H867" s="16"/>
      <c r="I867" s="16"/>
      <c r="J867" s="150" t="str">
        <f>IFERROR(IF(COUNTIF(E867:I867,E867)+COUNTIF(E867:I867,F867)+COUNTIF(E867:I867,G867)+COUNTIF(E867:I867,H867)+COUNTIF(E867:I867,I867)-COUNT(E867:I867)&lt;&gt;0,"學生班級重複",IF(COUNT(E867:I867)=1,VLOOKUP(E867,'附件一之1-開班數'!$A$6:$B$65,2,0),IF(COUNT(E867:I867)=2,VLOOKUP(E867,'附件一之1-開班數'!$A$6:$B$65,2,0)&amp;"、"&amp;VLOOKUP(F867,'附件一之1-開班數'!$A$6:$B$65,2,0),IF(COUNT(E867:I867)=3,VLOOKUP(E867,'附件一之1-開班數'!$A$6:$B$65,2,0)&amp;"、"&amp;VLOOKUP(F867,'附件一之1-開班數'!$A$6:$B$65,2,0)&amp;"、"&amp;VLOOKUP(G867,'附件一之1-開班數'!$A$6:$B$65,2,0),IF(COUNT(E867:I867)=4,VLOOKUP(E867,'附件一之1-開班數'!$A$6:$B$65,2,0)&amp;"、"&amp;VLOOKUP(F867,'附件一之1-開班數'!$A$6:$B$65,2,0)&amp;"、"&amp;VLOOKUP(G867,'附件一之1-開班數'!$A$6:$B$65,2,0)&amp;"、"&amp;VLOOKUP(H867,'附件一之1-開班數'!$A$6:$B$65,2,0),IF(COUNT(E867:I867)=5,VLOOKUP(E867,'附件一之1-開班數'!$A$6:$B$65,2,0)&amp;"、"&amp;VLOOKUP(F867,'附件一之1-開班數'!$A$6:$B$65,2,0)&amp;"、"&amp;VLOOKUP(G867,'附件一之1-開班數'!$A$6:$B$65,2,0)&amp;"、"&amp;VLOOKUP(H867,'附件一之1-開班數'!$A$6:$B$65,2,0)&amp;"、"&amp;VLOOKUP(I867,'附件一之1-開班數'!$A$6:$B$65,2,0),IF(D867="","","學生無班級"))))))),"有班級不存在,或跳格輸入")</f>
        <v/>
      </c>
      <c r="K867" s="16"/>
      <c r="L867" s="16"/>
      <c r="M867" s="16"/>
      <c r="N867" s="16"/>
      <c r="O867" s="16"/>
      <c r="P867" s="16"/>
      <c r="Q867" s="16"/>
      <c r="R867" s="16"/>
      <c r="S867" s="145">
        <f t="shared" si="81"/>
        <v>1</v>
      </c>
      <c r="T867" s="145">
        <f t="shared" si="82"/>
        <v>1</v>
      </c>
      <c r="U867" s="10">
        <f t="shared" si="80"/>
        <v>1</v>
      </c>
      <c r="V867" s="10">
        <f t="shared" si="83"/>
        <v>1</v>
      </c>
      <c r="W867" s="10">
        <f t="shared" si="84"/>
        <v>3</v>
      </c>
    </row>
    <row r="868" spans="1:23">
      <c r="A868" s="149" t="str">
        <f t="shared" si="79"/>
        <v/>
      </c>
      <c r="B868" s="16"/>
      <c r="C868" s="16"/>
      <c r="D868" s="16"/>
      <c r="E868" s="16"/>
      <c r="F868" s="16"/>
      <c r="G868" s="16"/>
      <c r="H868" s="16"/>
      <c r="I868" s="16"/>
      <c r="J868" s="150" t="str">
        <f>IFERROR(IF(COUNTIF(E868:I868,E868)+COUNTIF(E868:I868,F868)+COUNTIF(E868:I868,G868)+COUNTIF(E868:I868,H868)+COUNTIF(E868:I868,I868)-COUNT(E868:I868)&lt;&gt;0,"學生班級重複",IF(COUNT(E868:I868)=1,VLOOKUP(E868,'附件一之1-開班數'!$A$6:$B$65,2,0),IF(COUNT(E868:I868)=2,VLOOKUP(E868,'附件一之1-開班數'!$A$6:$B$65,2,0)&amp;"、"&amp;VLOOKUP(F868,'附件一之1-開班數'!$A$6:$B$65,2,0),IF(COUNT(E868:I868)=3,VLOOKUP(E868,'附件一之1-開班數'!$A$6:$B$65,2,0)&amp;"、"&amp;VLOOKUP(F868,'附件一之1-開班數'!$A$6:$B$65,2,0)&amp;"、"&amp;VLOOKUP(G868,'附件一之1-開班數'!$A$6:$B$65,2,0),IF(COUNT(E868:I868)=4,VLOOKUP(E868,'附件一之1-開班數'!$A$6:$B$65,2,0)&amp;"、"&amp;VLOOKUP(F868,'附件一之1-開班數'!$A$6:$B$65,2,0)&amp;"、"&amp;VLOOKUP(G868,'附件一之1-開班數'!$A$6:$B$65,2,0)&amp;"、"&amp;VLOOKUP(H868,'附件一之1-開班數'!$A$6:$B$65,2,0),IF(COUNT(E868:I868)=5,VLOOKUP(E868,'附件一之1-開班數'!$A$6:$B$65,2,0)&amp;"、"&amp;VLOOKUP(F868,'附件一之1-開班數'!$A$6:$B$65,2,0)&amp;"、"&amp;VLOOKUP(G868,'附件一之1-開班數'!$A$6:$B$65,2,0)&amp;"、"&amp;VLOOKUP(H868,'附件一之1-開班數'!$A$6:$B$65,2,0)&amp;"、"&amp;VLOOKUP(I868,'附件一之1-開班數'!$A$6:$B$65,2,0),IF(D868="","","學生無班級"))))))),"有班級不存在,或跳格輸入")</f>
        <v/>
      </c>
      <c r="K868" s="16"/>
      <c r="L868" s="16"/>
      <c r="M868" s="16"/>
      <c r="N868" s="16"/>
      <c r="O868" s="16"/>
      <c r="P868" s="16"/>
      <c r="Q868" s="16"/>
      <c r="R868" s="16"/>
      <c r="S868" s="145">
        <f t="shared" si="81"/>
        <v>1</v>
      </c>
      <c r="T868" s="145">
        <f t="shared" si="82"/>
        <v>1</v>
      </c>
      <c r="U868" s="10">
        <f t="shared" si="80"/>
        <v>1</v>
      </c>
      <c r="V868" s="10">
        <f t="shared" si="83"/>
        <v>1</v>
      </c>
      <c r="W868" s="10">
        <f t="shared" si="84"/>
        <v>3</v>
      </c>
    </row>
    <row r="869" spans="1:23">
      <c r="A869" s="149" t="str">
        <f t="shared" si="79"/>
        <v/>
      </c>
      <c r="B869" s="16"/>
      <c r="C869" s="16"/>
      <c r="D869" s="16"/>
      <c r="E869" s="16"/>
      <c r="F869" s="16"/>
      <c r="G869" s="16"/>
      <c r="H869" s="16"/>
      <c r="I869" s="16"/>
      <c r="J869" s="150" t="str">
        <f>IFERROR(IF(COUNTIF(E869:I869,E869)+COUNTIF(E869:I869,F869)+COUNTIF(E869:I869,G869)+COUNTIF(E869:I869,H869)+COUNTIF(E869:I869,I869)-COUNT(E869:I869)&lt;&gt;0,"學生班級重複",IF(COUNT(E869:I869)=1,VLOOKUP(E869,'附件一之1-開班數'!$A$6:$B$65,2,0),IF(COUNT(E869:I869)=2,VLOOKUP(E869,'附件一之1-開班數'!$A$6:$B$65,2,0)&amp;"、"&amp;VLOOKUP(F869,'附件一之1-開班數'!$A$6:$B$65,2,0),IF(COUNT(E869:I869)=3,VLOOKUP(E869,'附件一之1-開班數'!$A$6:$B$65,2,0)&amp;"、"&amp;VLOOKUP(F869,'附件一之1-開班數'!$A$6:$B$65,2,0)&amp;"、"&amp;VLOOKUP(G869,'附件一之1-開班數'!$A$6:$B$65,2,0),IF(COUNT(E869:I869)=4,VLOOKUP(E869,'附件一之1-開班數'!$A$6:$B$65,2,0)&amp;"、"&amp;VLOOKUP(F869,'附件一之1-開班數'!$A$6:$B$65,2,0)&amp;"、"&amp;VLOOKUP(G869,'附件一之1-開班數'!$A$6:$B$65,2,0)&amp;"、"&amp;VLOOKUP(H869,'附件一之1-開班數'!$A$6:$B$65,2,0),IF(COUNT(E869:I869)=5,VLOOKUP(E869,'附件一之1-開班數'!$A$6:$B$65,2,0)&amp;"、"&amp;VLOOKUP(F869,'附件一之1-開班數'!$A$6:$B$65,2,0)&amp;"、"&amp;VLOOKUP(G869,'附件一之1-開班數'!$A$6:$B$65,2,0)&amp;"、"&amp;VLOOKUP(H869,'附件一之1-開班數'!$A$6:$B$65,2,0)&amp;"、"&amp;VLOOKUP(I869,'附件一之1-開班數'!$A$6:$B$65,2,0),IF(D869="","","學生無班級"))))))),"有班級不存在,或跳格輸入")</f>
        <v/>
      </c>
      <c r="K869" s="16"/>
      <c r="L869" s="16"/>
      <c r="M869" s="16"/>
      <c r="N869" s="16"/>
      <c r="O869" s="16"/>
      <c r="P869" s="16"/>
      <c r="Q869" s="16"/>
      <c r="R869" s="16"/>
      <c r="S869" s="145">
        <f t="shared" si="81"/>
        <v>1</v>
      </c>
      <c r="T869" s="145">
        <f t="shared" si="82"/>
        <v>1</v>
      </c>
      <c r="U869" s="10">
        <f t="shared" si="80"/>
        <v>1</v>
      </c>
      <c r="V869" s="10">
        <f t="shared" si="83"/>
        <v>1</v>
      </c>
      <c r="W869" s="10">
        <f t="shared" si="84"/>
        <v>3</v>
      </c>
    </row>
    <row r="870" spans="1:23">
      <c r="A870" s="149" t="str">
        <f t="shared" si="79"/>
        <v/>
      </c>
      <c r="B870" s="16"/>
      <c r="C870" s="16"/>
      <c r="D870" s="16"/>
      <c r="E870" s="16"/>
      <c r="F870" s="16"/>
      <c r="G870" s="16"/>
      <c r="H870" s="16"/>
      <c r="I870" s="16"/>
      <c r="J870" s="150" t="str">
        <f>IFERROR(IF(COUNTIF(E870:I870,E870)+COUNTIF(E870:I870,F870)+COUNTIF(E870:I870,G870)+COUNTIF(E870:I870,H870)+COUNTIF(E870:I870,I870)-COUNT(E870:I870)&lt;&gt;0,"學生班級重複",IF(COUNT(E870:I870)=1,VLOOKUP(E870,'附件一之1-開班數'!$A$6:$B$65,2,0),IF(COUNT(E870:I870)=2,VLOOKUP(E870,'附件一之1-開班數'!$A$6:$B$65,2,0)&amp;"、"&amp;VLOOKUP(F870,'附件一之1-開班數'!$A$6:$B$65,2,0),IF(COUNT(E870:I870)=3,VLOOKUP(E870,'附件一之1-開班數'!$A$6:$B$65,2,0)&amp;"、"&amp;VLOOKUP(F870,'附件一之1-開班數'!$A$6:$B$65,2,0)&amp;"、"&amp;VLOOKUP(G870,'附件一之1-開班數'!$A$6:$B$65,2,0),IF(COUNT(E870:I870)=4,VLOOKUP(E870,'附件一之1-開班數'!$A$6:$B$65,2,0)&amp;"、"&amp;VLOOKUP(F870,'附件一之1-開班數'!$A$6:$B$65,2,0)&amp;"、"&amp;VLOOKUP(G870,'附件一之1-開班數'!$A$6:$B$65,2,0)&amp;"、"&amp;VLOOKUP(H870,'附件一之1-開班數'!$A$6:$B$65,2,0),IF(COUNT(E870:I870)=5,VLOOKUP(E870,'附件一之1-開班數'!$A$6:$B$65,2,0)&amp;"、"&amp;VLOOKUP(F870,'附件一之1-開班數'!$A$6:$B$65,2,0)&amp;"、"&amp;VLOOKUP(G870,'附件一之1-開班數'!$A$6:$B$65,2,0)&amp;"、"&amp;VLOOKUP(H870,'附件一之1-開班數'!$A$6:$B$65,2,0)&amp;"、"&amp;VLOOKUP(I870,'附件一之1-開班數'!$A$6:$B$65,2,0),IF(D870="","","學生無班級"))))))),"有班級不存在,或跳格輸入")</f>
        <v/>
      </c>
      <c r="K870" s="16"/>
      <c r="L870" s="16"/>
      <c r="M870" s="16"/>
      <c r="N870" s="16"/>
      <c r="O870" s="16"/>
      <c r="P870" s="16"/>
      <c r="Q870" s="16"/>
      <c r="R870" s="16"/>
      <c r="S870" s="145">
        <f t="shared" si="81"/>
        <v>1</v>
      </c>
      <c r="T870" s="145">
        <f t="shared" si="82"/>
        <v>1</v>
      </c>
      <c r="U870" s="10">
        <f t="shared" si="80"/>
        <v>1</v>
      </c>
      <c r="V870" s="10">
        <f t="shared" si="83"/>
        <v>1</v>
      </c>
      <c r="W870" s="10">
        <f t="shared" si="84"/>
        <v>3</v>
      </c>
    </row>
    <row r="871" spans="1:23">
      <c r="A871" s="149" t="str">
        <f t="shared" si="79"/>
        <v/>
      </c>
      <c r="B871" s="16"/>
      <c r="C871" s="16"/>
      <c r="D871" s="16"/>
      <c r="E871" s="16"/>
      <c r="F871" s="16"/>
      <c r="G871" s="16"/>
      <c r="H871" s="16"/>
      <c r="I871" s="16"/>
      <c r="J871" s="150" t="str">
        <f>IFERROR(IF(COUNTIF(E871:I871,E871)+COUNTIF(E871:I871,F871)+COUNTIF(E871:I871,G871)+COUNTIF(E871:I871,H871)+COUNTIF(E871:I871,I871)-COUNT(E871:I871)&lt;&gt;0,"學生班級重複",IF(COUNT(E871:I871)=1,VLOOKUP(E871,'附件一之1-開班數'!$A$6:$B$65,2,0),IF(COUNT(E871:I871)=2,VLOOKUP(E871,'附件一之1-開班數'!$A$6:$B$65,2,0)&amp;"、"&amp;VLOOKUP(F871,'附件一之1-開班數'!$A$6:$B$65,2,0),IF(COUNT(E871:I871)=3,VLOOKUP(E871,'附件一之1-開班數'!$A$6:$B$65,2,0)&amp;"、"&amp;VLOOKUP(F871,'附件一之1-開班數'!$A$6:$B$65,2,0)&amp;"、"&amp;VLOOKUP(G871,'附件一之1-開班數'!$A$6:$B$65,2,0),IF(COUNT(E871:I871)=4,VLOOKUP(E871,'附件一之1-開班數'!$A$6:$B$65,2,0)&amp;"、"&amp;VLOOKUP(F871,'附件一之1-開班數'!$A$6:$B$65,2,0)&amp;"、"&amp;VLOOKUP(G871,'附件一之1-開班數'!$A$6:$B$65,2,0)&amp;"、"&amp;VLOOKUP(H871,'附件一之1-開班數'!$A$6:$B$65,2,0),IF(COUNT(E871:I871)=5,VLOOKUP(E871,'附件一之1-開班數'!$A$6:$B$65,2,0)&amp;"、"&amp;VLOOKUP(F871,'附件一之1-開班數'!$A$6:$B$65,2,0)&amp;"、"&amp;VLOOKUP(G871,'附件一之1-開班數'!$A$6:$B$65,2,0)&amp;"、"&amp;VLOOKUP(H871,'附件一之1-開班數'!$A$6:$B$65,2,0)&amp;"、"&amp;VLOOKUP(I871,'附件一之1-開班數'!$A$6:$B$65,2,0),IF(D871="","","學生無班級"))))))),"有班級不存在,或跳格輸入")</f>
        <v/>
      </c>
      <c r="K871" s="16"/>
      <c r="L871" s="16"/>
      <c r="M871" s="16"/>
      <c r="N871" s="16"/>
      <c r="O871" s="16"/>
      <c r="P871" s="16"/>
      <c r="Q871" s="16"/>
      <c r="R871" s="16"/>
      <c r="S871" s="145">
        <f t="shared" si="81"/>
        <v>1</v>
      </c>
      <c r="T871" s="145">
        <f t="shared" si="82"/>
        <v>1</v>
      </c>
      <c r="U871" s="10">
        <f t="shared" si="80"/>
        <v>1</v>
      </c>
      <c r="V871" s="10">
        <f t="shared" si="83"/>
        <v>1</v>
      </c>
      <c r="W871" s="10">
        <f t="shared" si="84"/>
        <v>3</v>
      </c>
    </row>
    <row r="872" spans="1:23">
      <c r="A872" s="149" t="str">
        <f t="shared" si="79"/>
        <v/>
      </c>
      <c r="B872" s="16"/>
      <c r="C872" s="16"/>
      <c r="D872" s="16"/>
      <c r="E872" s="16"/>
      <c r="F872" s="16"/>
      <c r="G872" s="16"/>
      <c r="H872" s="16"/>
      <c r="I872" s="16"/>
      <c r="J872" s="150" t="str">
        <f>IFERROR(IF(COUNTIF(E872:I872,E872)+COUNTIF(E872:I872,F872)+COUNTIF(E872:I872,G872)+COUNTIF(E872:I872,H872)+COUNTIF(E872:I872,I872)-COUNT(E872:I872)&lt;&gt;0,"學生班級重複",IF(COUNT(E872:I872)=1,VLOOKUP(E872,'附件一之1-開班數'!$A$6:$B$65,2,0),IF(COUNT(E872:I872)=2,VLOOKUP(E872,'附件一之1-開班數'!$A$6:$B$65,2,0)&amp;"、"&amp;VLOOKUP(F872,'附件一之1-開班數'!$A$6:$B$65,2,0),IF(COUNT(E872:I872)=3,VLOOKUP(E872,'附件一之1-開班數'!$A$6:$B$65,2,0)&amp;"、"&amp;VLOOKUP(F872,'附件一之1-開班數'!$A$6:$B$65,2,0)&amp;"、"&amp;VLOOKUP(G872,'附件一之1-開班數'!$A$6:$B$65,2,0),IF(COUNT(E872:I872)=4,VLOOKUP(E872,'附件一之1-開班數'!$A$6:$B$65,2,0)&amp;"、"&amp;VLOOKUP(F872,'附件一之1-開班數'!$A$6:$B$65,2,0)&amp;"、"&amp;VLOOKUP(G872,'附件一之1-開班數'!$A$6:$B$65,2,0)&amp;"、"&amp;VLOOKUP(H872,'附件一之1-開班數'!$A$6:$B$65,2,0),IF(COUNT(E872:I872)=5,VLOOKUP(E872,'附件一之1-開班數'!$A$6:$B$65,2,0)&amp;"、"&amp;VLOOKUP(F872,'附件一之1-開班數'!$A$6:$B$65,2,0)&amp;"、"&amp;VLOOKUP(G872,'附件一之1-開班數'!$A$6:$B$65,2,0)&amp;"、"&amp;VLOOKUP(H872,'附件一之1-開班數'!$A$6:$B$65,2,0)&amp;"、"&amp;VLOOKUP(I872,'附件一之1-開班數'!$A$6:$B$65,2,0),IF(D872="","","學生無班級"))))))),"有班級不存在,或跳格輸入")</f>
        <v/>
      </c>
      <c r="K872" s="16"/>
      <c r="L872" s="16"/>
      <c r="M872" s="16"/>
      <c r="N872" s="16"/>
      <c r="O872" s="16"/>
      <c r="P872" s="16"/>
      <c r="Q872" s="16"/>
      <c r="R872" s="16"/>
      <c r="S872" s="145">
        <f t="shared" si="81"/>
        <v>1</v>
      </c>
      <c r="T872" s="145">
        <f t="shared" si="82"/>
        <v>1</v>
      </c>
      <c r="U872" s="10">
        <f t="shared" si="80"/>
        <v>1</v>
      </c>
      <c r="V872" s="10">
        <f t="shared" si="83"/>
        <v>1</v>
      </c>
      <c r="W872" s="10">
        <f t="shared" si="84"/>
        <v>3</v>
      </c>
    </row>
    <row r="873" spans="1:23">
      <c r="A873" s="149" t="str">
        <f t="shared" si="79"/>
        <v/>
      </c>
      <c r="B873" s="16"/>
      <c r="C873" s="16"/>
      <c r="D873" s="16"/>
      <c r="E873" s="16"/>
      <c r="F873" s="16"/>
      <c r="G873" s="16"/>
      <c r="H873" s="16"/>
      <c r="I873" s="16"/>
      <c r="J873" s="150" t="str">
        <f>IFERROR(IF(COUNTIF(E873:I873,E873)+COUNTIF(E873:I873,F873)+COUNTIF(E873:I873,G873)+COUNTIF(E873:I873,H873)+COUNTIF(E873:I873,I873)-COUNT(E873:I873)&lt;&gt;0,"學生班級重複",IF(COUNT(E873:I873)=1,VLOOKUP(E873,'附件一之1-開班數'!$A$6:$B$65,2,0),IF(COUNT(E873:I873)=2,VLOOKUP(E873,'附件一之1-開班數'!$A$6:$B$65,2,0)&amp;"、"&amp;VLOOKUP(F873,'附件一之1-開班數'!$A$6:$B$65,2,0),IF(COUNT(E873:I873)=3,VLOOKUP(E873,'附件一之1-開班數'!$A$6:$B$65,2,0)&amp;"、"&amp;VLOOKUP(F873,'附件一之1-開班數'!$A$6:$B$65,2,0)&amp;"、"&amp;VLOOKUP(G873,'附件一之1-開班數'!$A$6:$B$65,2,0),IF(COUNT(E873:I873)=4,VLOOKUP(E873,'附件一之1-開班數'!$A$6:$B$65,2,0)&amp;"、"&amp;VLOOKUP(F873,'附件一之1-開班數'!$A$6:$B$65,2,0)&amp;"、"&amp;VLOOKUP(G873,'附件一之1-開班數'!$A$6:$B$65,2,0)&amp;"、"&amp;VLOOKUP(H873,'附件一之1-開班數'!$A$6:$B$65,2,0),IF(COUNT(E873:I873)=5,VLOOKUP(E873,'附件一之1-開班數'!$A$6:$B$65,2,0)&amp;"、"&amp;VLOOKUP(F873,'附件一之1-開班數'!$A$6:$B$65,2,0)&amp;"、"&amp;VLOOKUP(G873,'附件一之1-開班數'!$A$6:$B$65,2,0)&amp;"、"&amp;VLOOKUP(H873,'附件一之1-開班數'!$A$6:$B$65,2,0)&amp;"、"&amp;VLOOKUP(I873,'附件一之1-開班數'!$A$6:$B$65,2,0),IF(D873="","","學生無班級"))))))),"有班級不存在,或跳格輸入")</f>
        <v/>
      </c>
      <c r="K873" s="16"/>
      <c r="L873" s="16"/>
      <c r="M873" s="16"/>
      <c r="N873" s="16"/>
      <c r="O873" s="16"/>
      <c r="P873" s="16"/>
      <c r="Q873" s="16"/>
      <c r="R873" s="16"/>
      <c r="S873" s="145">
        <f t="shared" si="81"/>
        <v>1</v>
      </c>
      <c r="T873" s="145">
        <f t="shared" si="82"/>
        <v>1</v>
      </c>
      <c r="U873" s="10">
        <f t="shared" si="80"/>
        <v>1</v>
      </c>
      <c r="V873" s="10">
        <f t="shared" si="83"/>
        <v>1</v>
      </c>
      <c r="W873" s="10">
        <f t="shared" si="84"/>
        <v>3</v>
      </c>
    </row>
    <row r="874" spans="1:23">
      <c r="A874" s="149" t="str">
        <f t="shared" si="79"/>
        <v/>
      </c>
      <c r="B874" s="16"/>
      <c r="C874" s="16"/>
      <c r="D874" s="16"/>
      <c r="E874" s="16"/>
      <c r="F874" s="16"/>
      <c r="G874" s="16"/>
      <c r="H874" s="16"/>
      <c r="I874" s="16"/>
      <c r="J874" s="150" t="str">
        <f>IFERROR(IF(COUNTIF(E874:I874,E874)+COUNTIF(E874:I874,F874)+COUNTIF(E874:I874,G874)+COUNTIF(E874:I874,H874)+COUNTIF(E874:I874,I874)-COUNT(E874:I874)&lt;&gt;0,"學生班級重複",IF(COUNT(E874:I874)=1,VLOOKUP(E874,'附件一之1-開班數'!$A$6:$B$65,2,0),IF(COUNT(E874:I874)=2,VLOOKUP(E874,'附件一之1-開班數'!$A$6:$B$65,2,0)&amp;"、"&amp;VLOOKUP(F874,'附件一之1-開班數'!$A$6:$B$65,2,0),IF(COUNT(E874:I874)=3,VLOOKUP(E874,'附件一之1-開班數'!$A$6:$B$65,2,0)&amp;"、"&amp;VLOOKUP(F874,'附件一之1-開班數'!$A$6:$B$65,2,0)&amp;"、"&amp;VLOOKUP(G874,'附件一之1-開班數'!$A$6:$B$65,2,0),IF(COUNT(E874:I874)=4,VLOOKUP(E874,'附件一之1-開班數'!$A$6:$B$65,2,0)&amp;"、"&amp;VLOOKUP(F874,'附件一之1-開班數'!$A$6:$B$65,2,0)&amp;"、"&amp;VLOOKUP(G874,'附件一之1-開班數'!$A$6:$B$65,2,0)&amp;"、"&amp;VLOOKUP(H874,'附件一之1-開班數'!$A$6:$B$65,2,0),IF(COUNT(E874:I874)=5,VLOOKUP(E874,'附件一之1-開班數'!$A$6:$B$65,2,0)&amp;"、"&amp;VLOOKUP(F874,'附件一之1-開班數'!$A$6:$B$65,2,0)&amp;"、"&amp;VLOOKUP(G874,'附件一之1-開班數'!$A$6:$B$65,2,0)&amp;"、"&amp;VLOOKUP(H874,'附件一之1-開班數'!$A$6:$B$65,2,0)&amp;"、"&amp;VLOOKUP(I874,'附件一之1-開班數'!$A$6:$B$65,2,0),IF(D874="","","學生無班級"))))))),"有班級不存在,或跳格輸入")</f>
        <v/>
      </c>
      <c r="K874" s="16"/>
      <c r="L874" s="16"/>
      <c r="M874" s="16"/>
      <c r="N874" s="16"/>
      <c r="O874" s="16"/>
      <c r="P874" s="16"/>
      <c r="Q874" s="16"/>
      <c r="R874" s="16"/>
      <c r="S874" s="145">
        <f t="shared" si="81"/>
        <v>1</v>
      </c>
      <c r="T874" s="145">
        <f t="shared" si="82"/>
        <v>1</v>
      </c>
      <c r="U874" s="10">
        <f t="shared" si="80"/>
        <v>1</v>
      </c>
      <c r="V874" s="10">
        <f t="shared" si="83"/>
        <v>1</v>
      </c>
      <c r="W874" s="10">
        <f t="shared" si="84"/>
        <v>3</v>
      </c>
    </row>
    <row r="875" spans="1:23">
      <c r="A875" s="149" t="str">
        <f t="shared" si="79"/>
        <v/>
      </c>
      <c r="B875" s="16"/>
      <c r="C875" s="16"/>
      <c r="D875" s="16"/>
      <c r="E875" s="16"/>
      <c r="F875" s="16"/>
      <c r="G875" s="16"/>
      <c r="H875" s="16"/>
      <c r="I875" s="16"/>
      <c r="J875" s="150" t="str">
        <f>IFERROR(IF(COUNTIF(E875:I875,E875)+COUNTIF(E875:I875,F875)+COUNTIF(E875:I875,G875)+COUNTIF(E875:I875,H875)+COUNTIF(E875:I875,I875)-COUNT(E875:I875)&lt;&gt;0,"學生班級重複",IF(COUNT(E875:I875)=1,VLOOKUP(E875,'附件一之1-開班數'!$A$6:$B$65,2,0),IF(COUNT(E875:I875)=2,VLOOKUP(E875,'附件一之1-開班數'!$A$6:$B$65,2,0)&amp;"、"&amp;VLOOKUP(F875,'附件一之1-開班數'!$A$6:$B$65,2,0),IF(COUNT(E875:I875)=3,VLOOKUP(E875,'附件一之1-開班數'!$A$6:$B$65,2,0)&amp;"、"&amp;VLOOKUP(F875,'附件一之1-開班數'!$A$6:$B$65,2,0)&amp;"、"&amp;VLOOKUP(G875,'附件一之1-開班數'!$A$6:$B$65,2,0),IF(COUNT(E875:I875)=4,VLOOKUP(E875,'附件一之1-開班數'!$A$6:$B$65,2,0)&amp;"、"&amp;VLOOKUP(F875,'附件一之1-開班數'!$A$6:$B$65,2,0)&amp;"、"&amp;VLOOKUP(G875,'附件一之1-開班數'!$A$6:$B$65,2,0)&amp;"、"&amp;VLOOKUP(H875,'附件一之1-開班數'!$A$6:$B$65,2,0),IF(COUNT(E875:I875)=5,VLOOKUP(E875,'附件一之1-開班數'!$A$6:$B$65,2,0)&amp;"、"&amp;VLOOKUP(F875,'附件一之1-開班數'!$A$6:$B$65,2,0)&amp;"、"&amp;VLOOKUP(G875,'附件一之1-開班數'!$A$6:$B$65,2,0)&amp;"、"&amp;VLOOKUP(H875,'附件一之1-開班數'!$A$6:$B$65,2,0)&amp;"、"&amp;VLOOKUP(I875,'附件一之1-開班數'!$A$6:$B$65,2,0),IF(D875="","","學生無班級"))))))),"有班級不存在,或跳格輸入")</f>
        <v/>
      </c>
      <c r="K875" s="16"/>
      <c r="L875" s="16"/>
      <c r="M875" s="16"/>
      <c r="N875" s="16"/>
      <c r="O875" s="16"/>
      <c r="P875" s="16"/>
      <c r="Q875" s="16"/>
      <c r="R875" s="16"/>
      <c r="S875" s="145">
        <f t="shared" si="81"/>
        <v>1</v>
      </c>
      <c r="T875" s="145">
        <f t="shared" si="82"/>
        <v>1</v>
      </c>
      <c r="U875" s="10">
        <f t="shared" si="80"/>
        <v>1</v>
      </c>
      <c r="V875" s="10">
        <f t="shared" si="83"/>
        <v>1</v>
      </c>
      <c r="W875" s="10">
        <f t="shared" si="84"/>
        <v>3</v>
      </c>
    </row>
    <row r="876" spans="1:23">
      <c r="A876" s="149" t="str">
        <f t="shared" si="79"/>
        <v/>
      </c>
      <c r="B876" s="16"/>
      <c r="C876" s="16"/>
      <c r="D876" s="16"/>
      <c r="E876" s="16"/>
      <c r="F876" s="16"/>
      <c r="G876" s="16"/>
      <c r="H876" s="16"/>
      <c r="I876" s="16"/>
      <c r="J876" s="150" t="str">
        <f>IFERROR(IF(COUNTIF(E876:I876,E876)+COUNTIF(E876:I876,F876)+COUNTIF(E876:I876,G876)+COUNTIF(E876:I876,H876)+COUNTIF(E876:I876,I876)-COUNT(E876:I876)&lt;&gt;0,"學生班級重複",IF(COUNT(E876:I876)=1,VLOOKUP(E876,'附件一之1-開班數'!$A$6:$B$65,2,0),IF(COUNT(E876:I876)=2,VLOOKUP(E876,'附件一之1-開班數'!$A$6:$B$65,2,0)&amp;"、"&amp;VLOOKUP(F876,'附件一之1-開班數'!$A$6:$B$65,2,0),IF(COUNT(E876:I876)=3,VLOOKUP(E876,'附件一之1-開班數'!$A$6:$B$65,2,0)&amp;"、"&amp;VLOOKUP(F876,'附件一之1-開班數'!$A$6:$B$65,2,0)&amp;"、"&amp;VLOOKUP(G876,'附件一之1-開班數'!$A$6:$B$65,2,0),IF(COUNT(E876:I876)=4,VLOOKUP(E876,'附件一之1-開班數'!$A$6:$B$65,2,0)&amp;"、"&amp;VLOOKUP(F876,'附件一之1-開班數'!$A$6:$B$65,2,0)&amp;"、"&amp;VLOOKUP(G876,'附件一之1-開班數'!$A$6:$B$65,2,0)&amp;"、"&amp;VLOOKUP(H876,'附件一之1-開班數'!$A$6:$B$65,2,0),IF(COUNT(E876:I876)=5,VLOOKUP(E876,'附件一之1-開班數'!$A$6:$B$65,2,0)&amp;"、"&amp;VLOOKUP(F876,'附件一之1-開班數'!$A$6:$B$65,2,0)&amp;"、"&amp;VLOOKUP(G876,'附件一之1-開班數'!$A$6:$B$65,2,0)&amp;"、"&amp;VLOOKUP(H876,'附件一之1-開班數'!$A$6:$B$65,2,0)&amp;"、"&amp;VLOOKUP(I876,'附件一之1-開班數'!$A$6:$B$65,2,0),IF(D876="","","學生無班級"))))))),"有班級不存在,或跳格輸入")</f>
        <v/>
      </c>
      <c r="K876" s="16"/>
      <c r="L876" s="16"/>
      <c r="M876" s="16"/>
      <c r="N876" s="16"/>
      <c r="O876" s="16"/>
      <c r="P876" s="16"/>
      <c r="Q876" s="16"/>
      <c r="R876" s="16"/>
      <c r="S876" s="145">
        <f t="shared" si="81"/>
        <v>1</v>
      </c>
      <c r="T876" s="145">
        <f t="shared" si="82"/>
        <v>1</v>
      </c>
      <c r="U876" s="10">
        <f t="shared" si="80"/>
        <v>1</v>
      </c>
      <c r="V876" s="10">
        <f t="shared" si="83"/>
        <v>1</v>
      </c>
      <c r="W876" s="10">
        <f t="shared" si="84"/>
        <v>3</v>
      </c>
    </row>
    <row r="877" spans="1:23">
      <c r="A877" s="149" t="str">
        <f t="shared" si="79"/>
        <v/>
      </c>
      <c r="B877" s="16"/>
      <c r="C877" s="16"/>
      <c r="D877" s="16"/>
      <c r="E877" s="16"/>
      <c r="F877" s="16"/>
      <c r="G877" s="16"/>
      <c r="H877" s="16"/>
      <c r="I877" s="16"/>
      <c r="J877" s="150" t="str">
        <f>IFERROR(IF(COUNTIF(E877:I877,E877)+COUNTIF(E877:I877,F877)+COUNTIF(E877:I877,G877)+COUNTIF(E877:I877,H877)+COUNTIF(E877:I877,I877)-COUNT(E877:I877)&lt;&gt;0,"學生班級重複",IF(COUNT(E877:I877)=1,VLOOKUP(E877,'附件一之1-開班數'!$A$6:$B$65,2,0),IF(COUNT(E877:I877)=2,VLOOKUP(E877,'附件一之1-開班數'!$A$6:$B$65,2,0)&amp;"、"&amp;VLOOKUP(F877,'附件一之1-開班數'!$A$6:$B$65,2,0),IF(COUNT(E877:I877)=3,VLOOKUP(E877,'附件一之1-開班數'!$A$6:$B$65,2,0)&amp;"、"&amp;VLOOKUP(F877,'附件一之1-開班數'!$A$6:$B$65,2,0)&amp;"、"&amp;VLOOKUP(G877,'附件一之1-開班數'!$A$6:$B$65,2,0),IF(COUNT(E877:I877)=4,VLOOKUP(E877,'附件一之1-開班數'!$A$6:$B$65,2,0)&amp;"、"&amp;VLOOKUP(F877,'附件一之1-開班數'!$A$6:$B$65,2,0)&amp;"、"&amp;VLOOKUP(G877,'附件一之1-開班數'!$A$6:$B$65,2,0)&amp;"、"&amp;VLOOKUP(H877,'附件一之1-開班數'!$A$6:$B$65,2,0),IF(COUNT(E877:I877)=5,VLOOKUP(E877,'附件一之1-開班數'!$A$6:$B$65,2,0)&amp;"、"&amp;VLOOKUP(F877,'附件一之1-開班數'!$A$6:$B$65,2,0)&amp;"、"&amp;VLOOKUP(G877,'附件一之1-開班數'!$A$6:$B$65,2,0)&amp;"、"&amp;VLOOKUP(H877,'附件一之1-開班數'!$A$6:$B$65,2,0)&amp;"、"&amp;VLOOKUP(I877,'附件一之1-開班數'!$A$6:$B$65,2,0),IF(D877="","","學生無班級"))))))),"有班級不存在,或跳格輸入")</f>
        <v/>
      </c>
      <c r="K877" s="16"/>
      <c r="L877" s="16"/>
      <c r="M877" s="16"/>
      <c r="N877" s="16"/>
      <c r="O877" s="16"/>
      <c r="P877" s="16"/>
      <c r="Q877" s="16"/>
      <c r="R877" s="16"/>
      <c r="S877" s="145">
        <f t="shared" si="81"/>
        <v>1</v>
      </c>
      <c r="T877" s="145">
        <f t="shared" si="82"/>
        <v>1</v>
      </c>
      <c r="U877" s="10">
        <f t="shared" si="80"/>
        <v>1</v>
      </c>
      <c r="V877" s="10">
        <f t="shared" si="83"/>
        <v>1</v>
      </c>
      <c r="W877" s="10">
        <f t="shared" si="84"/>
        <v>3</v>
      </c>
    </row>
    <row r="878" spans="1:23">
      <c r="A878" s="149" t="str">
        <f t="shared" si="79"/>
        <v/>
      </c>
      <c r="B878" s="16"/>
      <c r="C878" s="16"/>
      <c r="D878" s="16"/>
      <c r="E878" s="16"/>
      <c r="F878" s="16"/>
      <c r="G878" s="16"/>
      <c r="H878" s="16"/>
      <c r="I878" s="16"/>
      <c r="J878" s="150" t="str">
        <f>IFERROR(IF(COUNTIF(E878:I878,E878)+COUNTIF(E878:I878,F878)+COUNTIF(E878:I878,G878)+COUNTIF(E878:I878,H878)+COUNTIF(E878:I878,I878)-COUNT(E878:I878)&lt;&gt;0,"學生班級重複",IF(COUNT(E878:I878)=1,VLOOKUP(E878,'附件一之1-開班數'!$A$6:$B$65,2,0),IF(COUNT(E878:I878)=2,VLOOKUP(E878,'附件一之1-開班數'!$A$6:$B$65,2,0)&amp;"、"&amp;VLOOKUP(F878,'附件一之1-開班數'!$A$6:$B$65,2,0),IF(COUNT(E878:I878)=3,VLOOKUP(E878,'附件一之1-開班數'!$A$6:$B$65,2,0)&amp;"、"&amp;VLOOKUP(F878,'附件一之1-開班數'!$A$6:$B$65,2,0)&amp;"、"&amp;VLOOKUP(G878,'附件一之1-開班數'!$A$6:$B$65,2,0),IF(COUNT(E878:I878)=4,VLOOKUP(E878,'附件一之1-開班數'!$A$6:$B$65,2,0)&amp;"、"&amp;VLOOKUP(F878,'附件一之1-開班數'!$A$6:$B$65,2,0)&amp;"、"&amp;VLOOKUP(G878,'附件一之1-開班數'!$A$6:$B$65,2,0)&amp;"、"&amp;VLOOKUP(H878,'附件一之1-開班數'!$A$6:$B$65,2,0),IF(COUNT(E878:I878)=5,VLOOKUP(E878,'附件一之1-開班數'!$A$6:$B$65,2,0)&amp;"、"&amp;VLOOKUP(F878,'附件一之1-開班數'!$A$6:$B$65,2,0)&amp;"、"&amp;VLOOKUP(G878,'附件一之1-開班數'!$A$6:$B$65,2,0)&amp;"、"&amp;VLOOKUP(H878,'附件一之1-開班數'!$A$6:$B$65,2,0)&amp;"、"&amp;VLOOKUP(I878,'附件一之1-開班數'!$A$6:$B$65,2,0),IF(D878="","","學生無班級"))))))),"有班級不存在,或跳格輸入")</f>
        <v/>
      </c>
      <c r="K878" s="16"/>
      <c r="L878" s="16"/>
      <c r="M878" s="16"/>
      <c r="N878" s="16"/>
      <c r="O878" s="16"/>
      <c r="P878" s="16"/>
      <c r="Q878" s="16"/>
      <c r="R878" s="16"/>
      <c r="S878" s="145">
        <f t="shared" si="81"/>
        <v>1</v>
      </c>
      <c r="T878" s="145">
        <f t="shared" si="82"/>
        <v>1</v>
      </c>
      <c r="U878" s="10">
        <f t="shared" si="80"/>
        <v>1</v>
      </c>
      <c r="V878" s="10">
        <f t="shared" si="83"/>
        <v>1</v>
      </c>
      <c r="W878" s="10">
        <f t="shared" si="84"/>
        <v>3</v>
      </c>
    </row>
    <row r="879" spans="1:23">
      <c r="A879" s="149" t="str">
        <f t="shared" si="79"/>
        <v/>
      </c>
      <c r="B879" s="16"/>
      <c r="C879" s="16"/>
      <c r="D879" s="16"/>
      <c r="E879" s="16"/>
      <c r="F879" s="16"/>
      <c r="G879" s="16"/>
      <c r="H879" s="16"/>
      <c r="I879" s="16"/>
      <c r="J879" s="150" t="str">
        <f>IFERROR(IF(COUNTIF(E879:I879,E879)+COUNTIF(E879:I879,F879)+COUNTIF(E879:I879,G879)+COUNTIF(E879:I879,H879)+COUNTIF(E879:I879,I879)-COUNT(E879:I879)&lt;&gt;0,"學生班級重複",IF(COUNT(E879:I879)=1,VLOOKUP(E879,'附件一之1-開班數'!$A$6:$B$65,2,0),IF(COUNT(E879:I879)=2,VLOOKUP(E879,'附件一之1-開班數'!$A$6:$B$65,2,0)&amp;"、"&amp;VLOOKUP(F879,'附件一之1-開班數'!$A$6:$B$65,2,0),IF(COUNT(E879:I879)=3,VLOOKUP(E879,'附件一之1-開班數'!$A$6:$B$65,2,0)&amp;"、"&amp;VLOOKUP(F879,'附件一之1-開班數'!$A$6:$B$65,2,0)&amp;"、"&amp;VLOOKUP(G879,'附件一之1-開班數'!$A$6:$B$65,2,0),IF(COUNT(E879:I879)=4,VLOOKUP(E879,'附件一之1-開班數'!$A$6:$B$65,2,0)&amp;"、"&amp;VLOOKUP(F879,'附件一之1-開班數'!$A$6:$B$65,2,0)&amp;"、"&amp;VLOOKUP(G879,'附件一之1-開班數'!$A$6:$B$65,2,0)&amp;"、"&amp;VLOOKUP(H879,'附件一之1-開班數'!$A$6:$B$65,2,0),IF(COUNT(E879:I879)=5,VLOOKUP(E879,'附件一之1-開班數'!$A$6:$B$65,2,0)&amp;"、"&amp;VLOOKUP(F879,'附件一之1-開班數'!$A$6:$B$65,2,0)&amp;"、"&amp;VLOOKUP(G879,'附件一之1-開班數'!$A$6:$B$65,2,0)&amp;"、"&amp;VLOOKUP(H879,'附件一之1-開班數'!$A$6:$B$65,2,0)&amp;"、"&amp;VLOOKUP(I879,'附件一之1-開班數'!$A$6:$B$65,2,0),IF(D879="","","學生無班級"))))))),"有班級不存在,或跳格輸入")</f>
        <v/>
      </c>
      <c r="K879" s="16"/>
      <c r="L879" s="16"/>
      <c r="M879" s="16"/>
      <c r="N879" s="16"/>
      <c r="O879" s="16"/>
      <c r="P879" s="16"/>
      <c r="Q879" s="16"/>
      <c r="R879" s="16"/>
      <c r="S879" s="145">
        <f t="shared" si="81"/>
        <v>1</v>
      </c>
      <c r="T879" s="145">
        <f t="shared" si="82"/>
        <v>1</v>
      </c>
      <c r="U879" s="10">
        <f t="shared" si="80"/>
        <v>1</v>
      </c>
      <c r="V879" s="10">
        <f t="shared" si="83"/>
        <v>1</v>
      </c>
      <c r="W879" s="10">
        <f t="shared" si="84"/>
        <v>3</v>
      </c>
    </row>
    <row r="880" spans="1:23">
      <c r="A880" s="149" t="str">
        <f t="shared" si="79"/>
        <v/>
      </c>
      <c r="B880" s="16"/>
      <c r="C880" s="16"/>
      <c r="D880" s="16"/>
      <c r="E880" s="16"/>
      <c r="F880" s="16"/>
      <c r="G880" s="16"/>
      <c r="H880" s="16"/>
      <c r="I880" s="16"/>
      <c r="J880" s="150" t="str">
        <f>IFERROR(IF(COUNTIF(E880:I880,E880)+COUNTIF(E880:I880,F880)+COUNTIF(E880:I880,G880)+COUNTIF(E880:I880,H880)+COUNTIF(E880:I880,I880)-COUNT(E880:I880)&lt;&gt;0,"學生班級重複",IF(COUNT(E880:I880)=1,VLOOKUP(E880,'附件一之1-開班數'!$A$6:$B$65,2,0),IF(COUNT(E880:I880)=2,VLOOKUP(E880,'附件一之1-開班數'!$A$6:$B$65,2,0)&amp;"、"&amp;VLOOKUP(F880,'附件一之1-開班數'!$A$6:$B$65,2,0),IF(COUNT(E880:I880)=3,VLOOKUP(E880,'附件一之1-開班數'!$A$6:$B$65,2,0)&amp;"、"&amp;VLOOKUP(F880,'附件一之1-開班數'!$A$6:$B$65,2,0)&amp;"、"&amp;VLOOKUP(G880,'附件一之1-開班數'!$A$6:$B$65,2,0),IF(COUNT(E880:I880)=4,VLOOKUP(E880,'附件一之1-開班數'!$A$6:$B$65,2,0)&amp;"、"&amp;VLOOKUP(F880,'附件一之1-開班數'!$A$6:$B$65,2,0)&amp;"、"&amp;VLOOKUP(G880,'附件一之1-開班數'!$A$6:$B$65,2,0)&amp;"、"&amp;VLOOKUP(H880,'附件一之1-開班數'!$A$6:$B$65,2,0),IF(COUNT(E880:I880)=5,VLOOKUP(E880,'附件一之1-開班數'!$A$6:$B$65,2,0)&amp;"、"&amp;VLOOKUP(F880,'附件一之1-開班數'!$A$6:$B$65,2,0)&amp;"、"&amp;VLOOKUP(G880,'附件一之1-開班數'!$A$6:$B$65,2,0)&amp;"、"&amp;VLOOKUP(H880,'附件一之1-開班數'!$A$6:$B$65,2,0)&amp;"、"&amp;VLOOKUP(I880,'附件一之1-開班數'!$A$6:$B$65,2,0),IF(D880="","","學生無班級"))))))),"有班級不存在,或跳格輸入")</f>
        <v/>
      </c>
      <c r="K880" s="16"/>
      <c r="L880" s="16"/>
      <c r="M880" s="16"/>
      <c r="N880" s="16"/>
      <c r="O880" s="16"/>
      <c r="P880" s="16"/>
      <c r="Q880" s="16"/>
      <c r="R880" s="16"/>
      <c r="S880" s="145">
        <f t="shared" si="81"/>
        <v>1</v>
      </c>
      <c r="T880" s="145">
        <f t="shared" si="82"/>
        <v>1</v>
      </c>
      <c r="U880" s="10">
        <f t="shared" si="80"/>
        <v>1</v>
      </c>
      <c r="V880" s="10">
        <f t="shared" si="83"/>
        <v>1</v>
      </c>
      <c r="W880" s="10">
        <f t="shared" si="84"/>
        <v>3</v>
      </c>
    </row>
    <row r="881" spans="1:23">
      <c r="A881" s="149" t="str">
        <f t="shared" si="79"/>
        <v/>
      </c>
      <c r="B881" s="16"/>
      <c r="C881" s="16"/>
      <c r="D881" s="16"/>
      <c r="E881" s="16"/>
      <c r="F881" s="16"/>
      <c r="G881" s="16"/>
      <c r="H881" s="16"/>
      <c r="I881" s="16"/>
      <c r="J881" s="150" t="str">
        <f>IFERROR(IF(COUNTIF(E881:I881,E881)+COUNTIF(E881:I881,F881)+COUNTIF(E881:I881,G881)+COUNTIF(E881:I881,H881)+COUNTIF(E881:I881,I881)-COUNT(E881:I881)&lt;&gt;0,"學生班級重複",IF(COUNT(E881:I881)=1,VLOOKUP(E881,'附件一之1-開班數'!$A$6:$B$65,2,0),IF(COUNT(E881:I881)=2,VLOOKUP(E881,'附件一之1-開班數'!$A$6:$B$65,2,0)&amp;"、"&amp;VLOOKUP(F881,'附件一之1-開班數'!$A$6:$B$65,2,0),IF(COUNT(E881:I881)=3,VLOOKUP(E881,'附件一之1-開班數'!$A$6:$B$65,2,0)&amp;"、"&amp;VLOOKUP(F881,'附件一之1-開班數'!$A$6:$B$65,2,0)&amp;"、"&amp;VLOOKUP(G881,'附件一之1-開班數'!$A$6:$B$65,2,0),IF(COUNT(E881:I881)=4,VLOOKUP(E881,'附件一之1-開班數'!$A$6:$B$65,2,0)&amp;"、"&amp;VLOOKUP(F881,'附件一之1-開班數'!$A$6:$B$65,2,0)&amp;"、"&amp;VLOOKUP(G881,'附件一之1-開班數'!$A$6:$B$65,2,0)&amp;"、"&amp;VLOOKUP(H881,'附件一之1-開班數'!$A$6:$B$65,2,0),IF(COUNT(E881:I881)=5,VLOOKUP(E881,'附件一之1-開班數'!$A$6:$B$65,2,0)&amp;"、"&amp;VLOOKUP(F881,'附件一之1-開班數'!$A$6:$B$65,2,0)&amp;"、"&amp;VLOOKUP(G881,'附件一之1-開班數'!$A$6:$B$65,2,0)&amp;"、"&amp;VLOOKUP(H881,'附件一之1-開班數'!$A$6:$B$65,2,0)&amp;"、"&amp;VLOOKUP(I881,'附件一之1-開班數'!$A$6:$B$65,2,0),IF(D881="","","學生無班級"))))))),"有班級不存在,或跳格輸入")</f>
        <v/>
      </c>
      <c r="K881" s="16"/>
      <c r="L881" s="16"/>
      <c r="M881" s="16"/>
      <c r="N881" s="16"/>
      <c r="O881" s="16"/>
      <c r="P881" s="16"/>
      <c r="Q881" s="16"/>
      <c r="R881" s="16"/>
      <c r="S881" s="145">
        <f t="shared" si="81"/>
        <v>1</v>
      </c>
      <c r="T881" s="145">
        <f t="shared" si="82"/>
        <v>1</v>
      </c>
      <c r="U881" s="10">
        <f t="shared" si="80"/>
        <v>1</v>
      </c>
      <c r="V881" s="10">
        <f t="shared" si="83"/>
        <v>1</v>
      </c>
      <c r="W881" s="10">
        <f t="shared" si="84"/>
        <v>3</v>
      </c>
    </row>
    <row r="882" spans="1:23">
      <c r="A882" s="149" t="str">
        <f t="shared" si="79"/>
        <v/>
      </c>
      <c r="B882" s="16"/>
      <c r="C882" s="16"/>
      <c r="D882" s="16"/>
      <c r="E882" s="16"/>
      <c r="F882" s="16"/>
      <c r="G882" s="16"/>
      <c r="H882" s="16"/>
      <c r="I882" s="16"/>
      <c r="J882" s="150" t="str">
        <f>IFERROR(IF(COUNTIF(E882:I882,E882)+COUNTIF(E882:I882,F882)+COUNTIF(E882:I882,G882)+COUNTIF(E882:I882,H882)+COUNTIF(E882:I882,I882)-COUNT(E882:I882)&lt;&gt;0,"學生班級重複",IF(COUNT(E882:I882)=1,VLOOKUP(E882,'附件一之1-開班數'!$A$6:$B$65,2,0),IF(COUNT(E882:I882)=2,VLOOKUP(E882,'附件一之1-開班數'!$A$6:$B$65,2,0)&amp;"、"&amp;VLOOKUP(F882,'附件一之1-開班數'!$A$6:$B$65,2,0),IF(COUNT(E882:I882)=3,VLOOKUP(E882,'附件一之1-開班數'!$A$6:$B$65,2,0)&amp;"、"&amp;VLOOKUP(F882,'附件一之1-開班數'!$A$6:$B$65,2,0)&amp;"、"&amp;VLOOKUP(G882,'附件一之1-開班數'!$A$6:$B$65,2,0),IF(COUNT(E882:I882)=4,VLOOKUP(E882,'附件一之1-開班數'!$A$6:$B$65,2,0)&amp;"、"&amp;VLOOKUP(F882,'附件一之1-開班數'!$A$6:$B$65,2,0)&amp;"、"&amp;VLOOKUP(G882,'附件一之1-開班數'!$A$6:$B$65,2,0)&amp;"、"&amp;VLOOKUP(H882,'附件一之1-開班數'!$A$6:$B$65,2,0),IF(COUNT(E882:I882)=5,VLOOKUP(E882,'附件一之1-開班數'!$A$6:$B$65,2,0)&amp;"、"&amp;VLOOKUP(F882,'附件一之1-開班數'!$A$6:$B$65,2,0)&amp;"、"&amp;VLOOKUP(G882,'附件一之1-開班數'!$A$6:$B$65,2,0)&amp;"、"&amp;VLOOKUP(H882,'附件一之1-開班數'!$A$6:$B$65,2,0)&amp;"、"&amp;VLOOKUP(I882,'附件一之1-開班數'!$A$6:$B$65,2,0),IF(D882="","","學生無班級"))))))),"有班級不存在,或跳格輸入")</f>
        <v/>
      </c>
      <c r="K882" s="16"/>
      <c r="L882" s="16"/>
      <c r="M882" s="16"/>
      <c r="N882" s="16"/>
      <c r="O882" s="16"/>
      <c r="P882" s="16"/>
      <c r="Q882" s="16"/>
      <c r="R882" s="16"/>
      <c r="S882" s="145">
        <f t="shared" si="81"/>
        <v>1</v>
      </c>
      <c r="T882" s="145">
        <f t="shared" si="82"/>
        <v>1</v>
      </c>
      <c r="U882" s="10">
        <f t="shared" si="80"/>
        <v>1</v>
      </c>
      <c r="V882" s="10">
        <f t="shared" si="83"/>
        <v>1</v>
      </c>
      <c r="W882" s="10">
        <f t="shared" si="84"/>
        <v>3</v>
      </c>
    </row>
    <row r="883" spans="1:23">
      <c r="A883" s="149" t="str">
        <f t="shared" si="79"/>
        <v/>
      </c>
      <c r="B883" s="16"/>
      <c r="C883" s="16"/>
      <c r="D883" s="16"/>
      <c r="E883" s="16"/>
      <c r="F883" s="16"/>
      <c r="G883" s="16"/>
      <c r="H883" s="16"/>
      <c r="I883" s="16"/>
      <c r="J883" s="150" t="str">
        <f>IFERROR(IF(COUNTIF(E883:I883,E883)+COUNTIF(E883:I883,F883)+COUNTIF(E883:I883,G883)+COUNTIF(E883:I883,H883)+COUNTIF(E883:I883,I883)-COUNT(E883:I883)&lt;&gt;0,"學生班級重複",IF(COUNT(E883:I883)=1,VLOOKUP(E883,'附件一之1-開班數'!$A$6:$B$65,2,0),IF(COUNT(E883:I883)=2,VLOOKUP(E883,'附件一之1-開班數'!$A$6:$B$65,2,0)&amp;"、"&amp;VLOOKUP(F883,'附件一之1-開班數'!$A$6:$B$65,2,0),IF(COUNT(E883:I883)=3,VLOOKUP(E883,'附件一之1-開班數'!$A$6:$B$65,2,0)&amp;"、"&amp;VLOOKUP(F883,'附件一之1-開班數'!$A$6:$B$65,2,0)&amp;"、"&amp;VLOOKUP(G883,'附件一之1-開班數'!$A$6:$B$65,2,0),IF(COUNT(E883:I883)=4,VLOOKUP(E883,'附件一之1-開班數'!$A$6:$B$65,2,0)&amp;"、"&amp;VLOOKUP(F883,'附件一之1-開班數'!$A$6:$B$65,2,0)&amp;"、"&amp;VLOOKUP(G883,'附件一之1-開班數'!$A$6:$B$65,2,0)&amp;"、"&amp;VLOOKUP(H883,'附件一之1-開班數'!$A$6:$B$65,2,0),IF(COUNT(E883:I883)=5,VLOOKUP(E883,'附件一之1-開班數'!$A$6:$B$65,2,0)&amp;"、"&amp;VLOOKUP(F883,'附件一之1-開班數'!$A$6:$B$65,2,0)&amp;"、"&amp;VLOOKUP(G883,'附件一之1-開班數'!$A$6:$B$65,2,0)&amp;"、"&amp;VLOOKUP(H883,'附件一之1-開班數'!$A$6:$B$65,2,0)&amp;"、"&amp;VLOOKUP(I883,'附件一之1-開班數'!$A$6:$B$65,2,0),IF(D883="","","學生無班級"))))))),"有班級不存在,或跳格輸入")</f>
        <v/>
      </c>
      <c r="K883" s="16"/>
      <c r="L883" s="16"/>
      <c r="M883" s="16"/>
      <c r="N883" s="16"/>
      <c r="O883" s="16"/>
      <c r="P883" s="16"/>
      <c r="Q883" s="16"/>
      <c r="R883" s="16"/>
      <c r="S883" s="145">
        <f t="shared" si="81"/>
        <v>1</v>
      </c>
      <c r="T883" s="145">
        <f t="shared" si="82"/>
        <v>1</v>
      </c>
      <c r="U883" s="10">
        <f t="shared" si="80"/>
        <v>1</v>
      </c>
      <c r="V883" s="10">
        <f t="shared" si="83"/>
        <v>1</v>
      </c>
      <c r="W883" s="10">
        <f t="shared" si="84"/>
        <v>3</v>
      </c>
    </row>
    <row r="884" spans="1:23">
      <c r="A884" s="149" t="str">
        <f t="shared" si="79"/>
        <v/>
      </c>
      <c r="B884" s="16"/>
      <c r="C884" s="16"/>
      <c r="D884" s="16"/>
      <c r="E884" s="16"/>
      <c r="F884" s="16"/>
      <c r="G884" s="16"/>
      <c r="H884" s="16"/>
      <c r="I884" s="16"/>
      <c r="J884" s="150" t="str">
        <f>IFERROR(IF(COUNTIF(E884:I884,E884)+COUNTIF(E884:I884,F884)+COUNTIF(E884:I884,G884)+COUNTIF(E884:I884,H884)+COUNTIF(E884:I884,I884)-COUNT(E884:I884)&lt;&gt;0,"學生班級重複",IF(COUNT(E884:I884)=1,VLOOKUP(E884,'附件一之1-開班數'!$A$6:$B$65,2,0),IF(COUNT(E884:I884)=2,VLOOKUP(E884,'附件一之1-開班數'!$A$6:$B$65,2,0)&amp;"、"&amp;VLOOKUP(F884,'附件一之1-開班數'!$A$6:$B$65,2,0),IF(COUNT(E884:I884)=3,VLOOKUP(E884,'附件一之1-開班數'!$A$6:$B$65,2,0)&amp;"、"&amp;VLOOKUP(F884,'附件一之1-開班數'!$A$6:$B$65,2,0)&amp;"、"&amp;VLOOKUP(G884,'附件一之1-開班數'!$A$6:$B$65,2,0),IF(COUNT(E884:I884)=4,VLOOKUP(E884,'附件一之1-開班數'!$A$6:$B$65,2,0)&amp;"、"&amp;VLOOKUP(F884,'附件一之1-開班數'!$A$6:$B$65,2,0)&amp;"、"&amp;VLOOKUP(G884,'附件一之1-開班數'!$A$6:$B$65,2,0)&amp;"、"&amp;VLOOKUP(H884,'附件一之1-開班數'!$A$6:$B$65,2,0),IF(COUNT(E884:I884)=5,VLOOKUP(E884,'附件一之1-開班數'!$A$6:$B$65,2,0)&amp;"、"&amp;VLOOKUP(F884,'附件一之1-開班數'!$A$6:$B$65,2,0)&amp;"、"&amp;VLOOKUP(G884,'附件一之1-開班數'!$A$6:$B$65,2,0)&amp;"、"&amp;VLOOKUP(H884,'附件一之1-開班數'!$A$6:$B$65,2,0)&amp;"、"&amp;VLOOKUP(I884,'附件一之1-開班數'!$A$6:$B$65,2,0),IF(D884="","","學生無班級"))))))),"有班級不存在,或跳格輸入")</f>
        <v/>
      </c>
      <c r="K884" s="16"/>
      <c r="L884" s="16"/>
      <c r="M884" s="16"/>
      <c r="N884" s="16"/>
      <c r="O884" s="16"/>
      <c r="P884" s="16"/>
      <c r="Q884" s="16"/>
      <c r="R884" s="16"/>
      <c r="S884" s="145">
        <f t="shared" si="81"/>
        <v>1</v>
      </c>
      <c r="T884" s="145">
        <f t="shared" si="82"/>
        <v>1</v>
      </c>
      <c r="U884" s="10">
        <f t="shared" si="80"/>
        <v>1</v>
      </c>
      <c r="V884" s="10">
        <f t="shared" si="83"/>
        <v>1</v>
      </c>
      <c r="W884" s="10">
        <f t="shared" si="84"/>
        <v>3</v>
      </c>
    </row>
    <row r="885" spans="1:23">
      <c r="A885" s="149" t="str">
        <f t="shared" si="79"/>
        <v/>
      </c>
      <c r="B885" s="16"/>
      <c r="C885" s="16"/>
      <c r="D885" s="16"/>
      <c r="E885" s="16"/>
      <c r="F885" s="16"/>
      <c r="G885" s="16"/>
      <c r="H885" s="16"/>
      <c r="I885" s="16"/>
      <c r="J885" s="150" t="str">
        <f>IFERROR(IF(COUNTIF(E885:I885,E885)+COUNTIF(E885:I885,F885)+COUNTIF(E885:I885,G885)+COUNTIF(E885:I885,H885)+COUNTIF(E885:I885,I885)-COUNT(E885:I885)&lt;&gt;0,"學生班級重複",IF(COUNT(E885:I885)=1,VLOOKUP(E885,'附件一之1-開班數'!$A$6:$B$65,2,0),IF(COUNT(E885:I885)=2,VLOOKUP(E885,'附件一之1-開班數'!$A$6:$B$65,2,0)&amp;"、"&amp;VLOOKUP(F885,'附件一之1-開班數'!$A$6:$B$65,2,0),IF(COUNT(E885:I885)=3,VLOOKUP(E885,'附件一之1-開班數'!$A$6:$B$65,2,0)&amp;"、"&amp;VLOOKUP(F885,'附件一之1-開班數'!$A$6:$B$65,2,0)&amp;"、"&amp;VLOOKUP(G885,'附件一之1-開班數'!$A$6:$B$65,2,0),IF(COUNT(E885:I885)=4,VLOOKUP(E885,'附件一之1-開班數'!$A$6:$B$65,2,0)&amp;"、"&amp;VLOOKUP(F885,'附件一之1-開班數'!$A$6:$B$65,2,0)&amp;"、"&amp;VLOOKUP(G885,'附件一之1-開班數'!$A$6:$B$65,2,0)&amp;"、"&amp;VLOOKUP(H885,'附件一之1-開班數'!$A$6:$B$65,2,0),IF(COUNT(E885:I885)=5,VLOOKUP(E885,'附件一之1-開班數'!$A$6:$B$65,2,0)&amp;"、"&amp;VLOOKUP(F885,'附件一之1-開班數'!$A$6:$B$65,2,0)&amp;"、"&amp;VLOOKUP(G885,'附件一之1-開班數'!$A$6:$B$65,2,0)&amp;"、"&amp;VLOOKUP(H885,'附件一之1-開班數'!$A$6:$B$65,2,0)&amp;"、"&amp;VLOOKUP(I885,'附件一之1-開班數'!$A$6:$B$65,2,0),IF(D885="","","學生無班級"))))))),"有班級不存在,或跳格輸入")</f>
        <v/>
      </c>
      <c r="K885" s="16"/>
      <c r="L885" s="16"/>
      <c r="M885" s="16"/>
      <c r="N885" s="16"/>
      <c r="O885" s="16"/>
      <c r="P885" s="16"/>
      <c r="Q885" s="16"/>
      <c r="R885" s="16"/>
      <c r="S885" s="145">
        <f t="shared" si="81"/>
        <v>1</v>
      </c>
      <c r="T885" s="145">
        <f t="shared" si="82"/>
        <v>1</v>
      </c>
      <c r="U885" s="10">
        <f t="shared" si="80"/>
        <v>1</v>
      </c>
      <c r="V885" s="10">
        <f t="shared" si="83"/>
        <v>1</v>
      </c>
      <c r="W885" s="10">
        <f t="shared" si="84"/>
        <v>3</v>
      </c>
    </row>
    <row r="886" spans="1:23">
      <c r="A886" s="149" t="str">
        <f t="shared" si="79"/>
        <v/>
      </c>
      <c r="B886" s="16"/>
      <c r="C886" s="16"/>
      <c r="D886" s="16"/>
      <c r="E886" s="16"/>
      <c r="F886" s="16"/>
      <c r="G886" s="16"/>
      <c r="H886" s="16"/>
      <c r="I886" s="16"/>
      <c r="J886" s="150" t="str">
        <f>IFERROR(IF(COUNTIF(E886:I886,E886)+COUNTIF(E886:I886,F886)+COUNTIF(E886:I886,G886)+COUNTIF(E886:I886,H886)+COUNTIF(E886:I886,I886)-COUNT(E886:I886)&lt;&gt;0,"學生班級重複",IF(COUNT(E886:I886)=1,VLOOKUP(E886,'附件一之1-開班數'!$A$6:$B$65,2,0),IF(COUNT(E886:I886)=2,VLOOKUP(E886,'附件一之1-開班數'!$A$6:$B$65,2,0)&amp;"、"&amp;VLOOKUP(F886,'附件一之1-開班數'!$A$6:$B$65,2,0),IF(COUNT(E886:I886)=3,VLOOKUP(E886,'附件一之1-開班數'!$A$6:$B$65,2,0)&amp;"、"&amp;VLOOKUP(F886,'附件一之1-開班數'!$A$6:$B$65,2,0)&amp;"、"&amp;VLOOKUP(G886,'附件一之1-開班數'!$A$6:$B$65,2,0),IF(COUNT(E886:I886)=4,VLOOKUP(E886,'附件一之1-開班數'!$A$6:$B$65,2,0)&amp;"、"&amp;VLOOKUP(F886,'附件一之1-開班數'!$A$6:$B$65,2,0)&amp;"、"&amp;VLOOKUP(G886,'附件一之1-開班數'!$A$6:$B$65,2,0)&amp;"、"&amp;VLOOKUP(H886,'附件一之1-開班數'!$A$6:$B$65,2,0),IF(COUNT(E886:I886)=5,VLOOKUP(E886,'附件一之1-開班數'!$A$6:$B$65,2,0)&amp;"、"&amp;VLOOKUP(F886,'附件一之1-開班數'!$A$6:$B$65,2,0)&amp;"、"&amp;VLOOKUP(G886,'附件一之1-開班數'!$A$6:$B$65,2,0)&amp;"、"&amp;VLOOKUP(H886,'附件一之1-開班數'!$A$6:$B$65,2,0)&amp;"、"&amp;VLOOKUP(I886,'附件一之1-開班數'!$A$6:$B$65,2,0),IF(D886="","","學生無班級"))))))),"有班級不存在,或跳格輸入")</f>
        <v/>
      </c>
      <c r="K886" s="16"/>
      <c r="L886" s="16"/>
      <c r="M886" s="16"/>
      <c r="N886" s="16"/>
      <c r="O886" s="16"/>
      <c r="P886" s="16"/>
      <c r="Q886" s="16"/>
      <c r="R886" s="16"/>
      <c r="S886" s="145">
        <f t="shared" si="81"/>
        <v>1</v>
      </c>
      <c r="T886" s="145">
        <f t="shared" si="82"/>
        <v>1</v>
      </c>
      <c r="U886" s="10">
        <f t="shared" si="80"/>
        <v>1</v>
      </c>
      <c r="V886" s="10">
        <f t="shared" si="83"/>
        <v>1</v>
      </c>
      <c r="W886" s="10">
        <f t="shared" si="84"/>
        <v>3</v>
      </c>
    </row>
    <row r="887" spans="1:23">
      <c r="A887" s="149" t="str">
        <f t="shared" si="79"/>
        <v/>
      </c>
      <c r="B887" s="16"/>
      <c r="C887" s="16"/>
      <c r="D887" s="16"/>
      <c r="E887" s="16"/>
      <c r="F887" s="16"/>
      <c r="G887" s="16"/>
      <c r="H887" s="16"/>
      <c r="I887" s="16"/>
      <c r="J887" s="150" t="str">
        <f>IFERROR(IF(COUNTIF(E887:I887,E887)+COUNTIF(E887:I887,F887)+COUNTIF(E887:I887,G887)+COUNTIF(E887:I887,H887)+COUNTIF(E887:I887,I887)-COUNT(E887:I887)&lt;&gt;0,"學生班級重複",IF(COUNT(E887:I887)=1,VLOOKUP(E887,'附件一之1-開班數'!$A$6:$B$65,2,0),IF(COUNT(E887:I887)=2,VLOOKUP(E887,'附件一之1-開班數'!$A$6:$B$65,2,0)&amp;"、"&amp;VLOOKUP(F887,'附件一之1-開班數'!$A$6:$B$65,2,0),IF(COUNT(E887:I887)=3,VLOOKUP(E887,'附件一之1-開班數'!$A$6:$B$65,2,0)&amp;"、"&amp;VLOOKUP(F887,'附件一之1-開班數'!$A$6:$B$65,2,0)&amp;"、"&amp;VLOOKUP(G887,'附件一之1-開班數'!$A$6:$B$65,2,0),IF(COUNT(E887:I887)=4,VLOOKUP(E887,'附件一之1-開班數'!$A$6:$B$65,2,0)&amp;"、"&amp;VLOOKUP(F887,'附件一之1-開班數'!$A$6:$B$65,2,0)&amp;"、"&amp;VLOOKUP(G887,'附件一之1-開班數'!$A$6:$B$65,2,0)&amp;"、"&amp;VLOOKUP(H887,'附件一之1-開班數'!$A$6:$B$65,2,0),IF(COUNT(E887:I887)=5,VLOOKUP(E887,'附件一之1-開班數'!$A$6:$B$65,2,0)&amp;"、"&amp;VLOOKUP(F887,'附件一之1-開班數'!$A$6:$B$65,2,0)&amp;"、"&amp;VLOOKUP(G887,'附件一之1-開班數'!$A$6:$B$65,2,0)&amp;"、"&amp;VLOOKUP(H887,'附件一之1-開班數'!$A$6:$B$65,2,0)&amp;"、"&amp;VLOOKUP(I887,'附件一之1-開班數'!$A$6:$B$65,2,0),IF(D887="","","學生無班級"))))))),"有班級不存在,或跳格輸入")</f>
        <v/>
      </c>
      <c r="K887" s="16"/>
      <c r="L887" s="16"/>
      <c r="M887" s="16"/>
      <c r="N887" s="16"/>
      <c r="O887" s="16"/>
      <c r="P887" s="16"/>
      <c r="Q887" s="16"/>
      <c r="R887" s="16"/>
      <c r="S887" s="145">
        <f t="shared" si="81"/>
        <v>1</v>
      </c>
      <c r="T887" s="145">
        <f t="shared" si="82"/>
        <v>1</v>
      </c>
      <c r="U887" s="10">
        <f t="shared" si="80"/>
        <v>1</v>
      </c>
      <c r="V887" s="10">
        <f t="shared" si="83"/>
        <v>1</v>
      </c>
      <c r="W887" s="10">
        <f t="shared" si="84"/>
        <v>3</v>
      </c>
    </row>
    <row r="888" spans="1:23">
      <c r="A888" s="149" t="str">
        <f t="shared" si="79"/>
        <v/>
      </c>
      <c r="B888" s="16"/>
      <c r="C888" s="16"/>
      <c r="D888" s="16"/>
      <c r="E888" s="16"/>
      <c r="F888" s="16"/>
      <c r="G888" s="16"/>
      <c r="H888" s="16"/>
      <c r="I888" s="16"/>
      <c r="J888" s="150" t="str">
        <f>IFERROR(IF(COUNTIF(E888:I888,E888)+COUNTIF(E888:I888,F888)+COUNTIF(E888:I888,G888)+COUNTIF(E888:I888,H888)+COUNTIF(E888:I888,I888)-COUNT(E888:I888)&lt;&gt;0,"學生班級重複",IF(COUNT(E888:I888)=1,VLOOKUP(E888,'附件一之1-開班數'!$A$6:$B$65,2,0),IF(COUNT(E888:I888)=2,VLOOKUP(E888,'附件一之1-開班數'!$A$6:$B$65,2,0)&amp;"、"&amp;VLOOKUP(F888,'附件一之1-開班數'!$A$6:$B$65,2,0),IF(COUNT(E888:I888)=3,VLOOKUP(E888,'附件一之1-開班數'!$A$6:$B$65,2,0)&amp;"、"&amp;VLOOKUP(F888,'附件一之1-開班數'!$A$6:$B$65,2,0)&amp;"、"&amp;VLOOKUP(G888,'附件一之1-開班數'!$A$6:$B$65,2,0),IF(COUNT(E888:I888)=4,VLOOKUP(E888,'附件一之1-開班數'!$A$6:$B$65,2,0)&amp;"、"&amp;VLOOKUP(F888,'附件一之1-開班數'!$A$6:$B$65,2,0)&amp;"、"&amp;VLOOKUP(G888,'附件一之1-開班數'!$A$6:$B$65,2,0)&amp;"、"&amp;VLOOKUP(H888,'附件一之1-開班數'!$A$6:$B$65,2,0),IF(COUNT(E888:I888)=5,VLOOKUP(E888,'附件一之1-開班數'!$A$6:$B$65,2,0)&amp;"、"&amp;VLOOKUP(F888,'附件一之1-開班數'!$A$6:$B$65,2,0)&amp;"、"&amp;VLOOKUP(G888,'附件一之1-開班數'!$A$6:$B$65,2,0)&amp;"、"&amp;VLOOKUP(H888,'附件一之1-開班數'!$A$6:$B$65,2,0)&amp;"、"&amp;VLOOKUP(I888,'附件一之1-開班數'!$A$6:$B$65,2,0),IF(D888="","","學生無班級"))))))),"有班級不存在,或跳格輸入")</f>
        <v/>
      </c>
      <c r="K888" s="16"/>
      <c r="L888" s="16"/>
      <c r="M888" s="16"/>
      <c r="N888" s="16"/>
      <c r="O888" s="16"/>
      <c r="P888" s="16"/>
      <c r="Q888" s="16"/>
      <c r="R888" s="16"/>
      <c r="S888" s="145">
        <f t="shared" si="81"/>
        <v>1</v>
      </c>
      <c r="T888" s="145">
        <f t="shared" si="82"/>
        <v>1</v>
      </c>
      <c r="U888" s="10">
        <f t="shared" si="80"/>
        <v>1</v>
      </c>
      <c r="V888" s="10">
        <f t="shared" si="83"/>
        <v>1</v>
      </c>
      <c r="W888" s="10">
        <f t="shared" si="84"/>
        <v>3</v>
      </c>
    </row>
    <row r="889" spans="1:23">
      <c r="A889" s="149" t="str">
        <f t="shared" si="79"/>
        <v/>
      </c>
      <c r="B889" s="16"/>
      <c r="C889" s="16"/>
      <c r="D889" s="16"/>
      <c r="E889" s="16"/>
      <c r="F889" s="16"/>
      <c r="G889" s="16"/>
      <c r="H889" s="16"/>
      <c r="I889" s="16"/>
      <c r="J889" s="150" t="str">
        <f>IFERROR(IF(COUNTIF(E889:I889,E889)+COUNTIF(E889:I889,F889)+COUNTIF(E889:I889,G889)+COUNTIF(E889:I889,H889)+COUNTIF(E889:I889,I889)-COUNT(E889:I889)&lt;&gt;0,"學生班級重複",IF(COUNT(E889:I889)=1,VLOOKUP(E889,'附件一之1-開班數'!$A$6:$B$65,2,0),IF(COUNT(E889:I889)=2,VLOOKUP(E889,'附件一之1-開班數'!$A$6:$B$65,2,0)&amp;"、"&amp;VLOOKUP(F889,'附件一之1-開班數'!$A$6:$B$65,2,0),IF(COUNT(E889:I889)=3,VLOOKUP(E889,'附件一之1-開班數'!$A$6:$B$65,2,0)&amp;"、"&amp;VLOOKUP(F889,'附件一之1-開班數'!$A$6:$B$65,2,0)&amp;"、"&amp;VLOOKUP(G889,'附件一之1-開班數'!$A$6:$B$65,2,0),IF(COUNT(E889:I889)=4,VLOOKUP(E889,'附件一之1-開班數'!$A$6:$B$65,2,0)&amp;"、"&amp;VLOOKUP(F889,'附件一之1-開班數'!$A$6:$B$65,2,0)&amp;"、"&amp;VLOOKUP(G889,'附件一之1-開班數'!$A$6:$B$65,2,0)&amp;"、"&amp;VLOOKUP(H889,'附件一之1-開班數'!$A$6:$B$65,2,0),IF(COUNT(E889:I889)=5,VLOOKUP(E889,'附件一之1-開班數'!$A$6:$B$65,2,0)&amp;"、"&amp;VLOOKUP(F889,'附件一之1-開班數'!$A$6:$B$65,2,0)&amp;"、"&amp;VLOOKUP(G889,'附件一之1-開班數'!$A$6:$B$65,2,0)&amp;"、"&amp;VLOOKUP(H889,'附件一之1-開班數'!$A$6:$B$65,2,0)&amp;"、"&amp;VLOOKUP(I889,'附件一之1-開班數'!$A$6:$B$65,2,0),IF(D889="","","學生無班級"))))))),"有班級不存在,或跳格輸入")</f>
        <v/>
      </c>
      <c r="K889" s="16"/>
      <c r="L889" s="16"/>
      <c r="M889" s="16"/>
      <c r="N889" s="16"/>
      <c r="O889" s="16"/>
      <c r="P889" s="16"/>
      <c r="Q889" s="16"/>
      <c r="R889" s="16"/>
      <c r="S889" s="145">
        <f t="shared" si="81"/>
        <v>1</v>
      </c>
      <c r="T889" s="145">
        <f t="shared" si="82"/>
        <v>1</v>
      </c>
      <c r="U889" s="10">
        <f t="shared" si="80"/>
        <v>1</v>
      </c>
      <c r="V889" s="10">
        <f t="shared" si="83"/>
        <v>1</v>
      </c>
      <c r="W889" s="10">
        <f t="shared" si="84"/>
        <v>3</v>
      </c>
    </row>
    <row r="890" spans="1:23">
      <c r="A890" s="149" t="str">
        <f t="shared" si="79"/>
        <v/>
      </c>
      <c r="B890" s="16"/>
      <c r="C890" s="16"/>
      <c r="D890" s="16"/>
      <c r="E890" s="16"/>
      <c r="F890" s="16"/>
      <c r="G890" s="16"/>
      <c r="H890" s="16"/>
      <c r="I890" s="16"/>
      <c r="J890" s="150" t="str">
        <f>IFERROR(IF(COUNTIF(E890:I890,E890)+COUNTIF(E890:I890,F890)+COUNTIF(E890:I890,G890)+COUNTIF(E890:I890,H890)+COUNTIF(E890:I890,I890)-COUNT(E890:I890)&lt;&gt;0,"學生班級重複",IF(COUNT(E890:I890)=1,VLOOKUP(E890,'附件一之1-開班數'!$A$6:$B$65,2,0),IF(COUNT(E890:I890)=2,VLOOKUP(E890,'附件一之1-開班數'!$A$6:$B$65,2,0)&amp;"、"&amp;VLOOKUP(F890,'附件一之1-開班數'!$A$6:$B$65,2,0),IF(COUNT(E890:I890)=3,VLOOKUP(E890,'附件一之1-開班數'!$A$6:$B$65,2,0)&amp;"、"&amp;VLOOKUP(F890,'附件一之1-開班數'!$A$6:$B$65,2,0)&amp;"、"&amp;VLOOKUP(G890,'附件一之1-開班數'!$A$6:$B$65,2,0),IF(COUNT(E890:I890)=4,VLOOKUP(E890,'附件一之1-開班數'!$A$6:$B$65,2,0)&amp;"、"&amp;VLOOKUP(F890,'附件一之1-開班數'!$A$6:$B$65,2,0)&amp;"、"&amp;VLOOKUP(G890,'附件一之1-開班數'!$A$6:$B$65,2,0)&amp;"、"&amp;VLOOKUP(H890,'附件一之1-開班數'!$A$6:$B$65,2,0),IF(COUNT(E890:I890)=5,VLOOKUP(E890,'附件一之1-開班數'!$A$6:$B$65,2,0)&amp;"、"&amp;VLOOKUP(F890,'附件一之1-開班數'!$A$6:$B$65,2,0)&amp;"、"&amp;VLOOKUP(G890,'附件一之1-開班數'!$A$6:$B$65,2,0)&amp;"、"&amp;VLOOKUP(H890,'附件一之1-開班數'!$A$6:$B$65,2,0)&amp;"、"&amp;VLOOKUP(I890,'附件一之1-開班數'!$A$6:$B$65,2,0),IF(D890="","","學生無班級"))))))),"有班級不存在,或跳格輸入")</f>
        <v/>
      </c>
      <c r="K890" s="16"/>
      <c r="L890" s="16"/>
      <c r="M890" s="16"/>
      <c r="N890" s="16"/>
      <c r="O890" s="16"/>
      <c r="P890" s="16"/>
      <c r="Q890" s="16"/>
      <c r="R890" s="16"/>
      <c r="S890" s="145">
        <f t="shared" si="81"/>
        <v>1</v>
      </c>
      <c r="T890" s="145">
        <f t="shared" si="82"/>
        <v>1</v>
      </c>
      <c r="U890" s="10">
        <f t="shared" si="80"/>
        <v>1</v>
      </c>
      <c r="V890" s="10">
        <f t="shared" si="83"/>
        <v>1</v>
      </c>
      <c r="W890" s="10">
        <f t="shared" si="84"/>
        <v>3</v>
      </c>
    </row>
    <row r="891" spans="1:23">
      <c r="A891" s="149" t="str">
        <f t="shared" si="79"/>
        <v/>
      </c>
      <c r="B891" s="16"/>
      <c r="C891" s="16"/>
      <c r="D891" s="16"/>
      <c r="E891" s="16"/>
      <c r="F891" s="16"/>
      <c r="G891" s="16"/>
      <c r="H891" s="16"/>
      <c r="I891" s="16"/>
      <c r="J891" s="150" t="str">
        <f>IFERROR(IF(COUNTIF(E891:I891,E891)+COUNTIF(E891:I891,F891)+COUNTIF(E891:I891,G891)+COUNTIF(E891:I891,H891)+COUNTIF(E891:I891,I891)-COUNT(E891:I891)&lt;&gt;0,"學生班級重複",IF(COUNT(E891:I891)=1,VLOOKUP(E891,'附件一之1-開班數'!$A$6:$B$65,2,0),IF(COUNT(E891:I891)=2,VLOOKUP(E891,'附件一之1-開班數'!$A$6:$B$65,2,0)&amp;"、"&amp;VLOOKUP(F891,'附件一之1-開班數'!$A$6:$B$65,2,0),IF(COUNT(E891:I891)=3,VLOOKUP(E891,'附件一之1-開班數'!$A$6:$B$65,2,0)&amp;"、"&amp;VLOOKUP(F891,'附件一之1-開班數'!$A$6:$B$65,2,0)&amp;"、"&amp;VLOOKUP(G891,'附件一之1-開班數'!$A$6:$B$65,2,0),IF(COUNT(E891:I891)=4,VLOOKUP(E891,'附件一之1-開班數'!$A$6:$B$65,2,0)&amp;"、"&amp;VLOOKUP(F891,'附件一之1-開班數'!$A$6:$B$65,2,0)&amp;"、"&amp;VLOOKUP(G891,'附件一之1-開班數'!$A$6:$B$65,2,0)&amp;"、"&amp;VLOOKUP(H891,'附件一之1-開班數'!$A$6:$B$65,2,0),IF(COUNT(E891:I891)=5,VLOOKUP(E891,'附件一之1-開班數'!$A$6:$B$65,2,0)&amp;"、"&amp;VLOOKUP(F891,'附件一之1-開班數'!$A$6:$B$65,2,0)&amp;"、"&amp;VLOOKUP(G891,'附件一之1-開班數'!$A$6:$B$65,2,0)&amp;"、"&amp;VLOOKUP(H891,'附件一之1-開班數'!$A$6:$B$65,2,0)&amp;"、"&amp;VLOOKUP(I891,'附件一之1-開班數'!$A$6:$B$65,2,0),IF(D891="","","學生無班級"))))))),"有班級不存在,或跳格輸入")</f>
        <v/>
      </c>
      <c r="K891" s="16"/>
      <c r="L891" s="16"/>
      <c r="M891" s="16"/>
      <c r="N891" s="16"/>
      <c r="O891" s="16"/>
      <c r="P891" s="16"/>
      <c r="Q891" s="16"/>
      <c r="R891" s="16"/>
      <c r="S891" s="145">
        <f t="shared" si="81"/>
        <v>1</v>
      </c>
      <c r="T891" s="145">
        <f t="shared" si="82"/>
        <v>1</v>
      </c>
      <c r="U891" s="10">
        <f t="shared" si="80"/>
        <v>1</v>
      </c>
      <c r="V891" s="10">
        <f t="shared" si="83"/>
        <v>1</v>
      </c>
      <c r="W891" s="10">
        <f t="shared" si="84"/>
        <v>3</v>
      </c>
    </row>
    <row r="892" spans="1:23">
      <c r="A892" s="149" t="str">
        <f t="shared" si="79"/>
        <v/>
      </c>
      <c r="B892" s="16"/>
      <c r="C892" s="16"/>
      <c r="D892" s="16"/>
      <c r="E892" s="16"/>
      <c r="F892" s="16"/>
      <c r="G892" s="16"/>
      <c r="H892" s="16"/>
      <c r="I892" s="16"/>
      <c r="J892" s="150" t="str">
        <f>IFERROR(IF(COUNTIF(E892:I892,E892)+COUNTIF(E892:I892,F892)+COUNTIF(E892:I892,G892)+COUNTIF(E892:I892,H892)+COUNTIF(E892:I892,I892)-COUNT(E892:I892)&lt;&gt;0,"學生班級重複",IF(COUNT(E892:I892)=1,VLOOKUP(E892,'附件一之1-開班數'!$A$6:$B$65,2,0),IF(COUNT(E892:I892)=2,VLOOKUP(E892,'附件一之1-開班數'!$A$6:$B$65,2,0)&amp;"、"&amp;VLOOKUP(F892,'附件一之1-開班數'!$A$6:$B$65,2,0),IF(COUNT(E892:I892)=3,VLOOKUP(E892,'附件一之1-開班數'!$A$6:$B$65,2,0)&amp;"、"&amp;VLOOKUP(F892,'附件一之1-開班數'!$A$6:$B$65,2,0)&amp;"、"&amp;VLOOKUP(G892,'附件一之1-開班數'!$A$6:$B$65,2,0),IF(COUNT(E892:I892)=4,VLOOKUP(E892,'附件一之1-開班數'!$A$6:$B$65,2,0)&amp;"、"&amp;VLOOKUP(F892,'附件一之1-開班數'!$A$6:$B$65,2,0)&amp;"、"&amp;VLOOKUP(G892,'附件一之1-開班數'!$A$6:$B$65,2,0)&amp;"、"&amp;VLOOKUP(H892,'附件一之1-開班數'!$A$6:$B$65,2,0),IF(COUNT(E892:I892)=5,VLOOKUP(E892,'附件一之1-開班數'!$A$6:$B$65,2,0)&amp;"、"&amp;VLOOKUP(F892,'附件一之1-開班數'!$A$6:$B$65,2,0)&amp;"、"&amp;VLOOKUP(G892,'附件一之1-開班數'!$A$6:$B$65,2,0)&amp;"、"&amp;VLOOKUP(H892,'附件一之1-開班數'!$A$6:$B$65,2,0)&amp;"、"&amp;VLOOKUP(I892,'附件一之1-開班數'!$A$6:$B$65,2,0),IF(D892="","","學生無班級"))))))),"有班級不存在,或跳格輸入")</f>
        <v/>
      </c>
      <c r="K892" s="16"/>
      <c r="L892" s="16"/>
      <c r="M892" s="16"/>
      <c r="N892" s="16"/>
      <c r="O892" s="16"/>
      <c r="P892" s="16"/>
      <c r="Q892" s="16"/>
      <c r="R892" s="16"/>
      <c r="S892" s="145">
        <f t="shared" si="81"/>
        <v>1</v>
      </c>
      <c r="T892" s="145">
        <f t="shared" si="82"/>
        <v>1</v>
      </c>
      <c r="U892" s="10">
        <f t="shared" si="80"/>
        <v>1</v>
      </c>
      <c r="V892" s="10">
        <f t="shared" si="83"/>
        <v>1</v>
      </c>
      <c r="W892" s="10">
        <f t="shared" si="84"/>
        <v>3</v>
      </c>
    </row>
    <row r="893" spans="1:23">
      <c r="A893" s="149" t="str">
        <f t="shared" si="79"/>
        <v/>
      </c>
      <c r="B893" s="16"/>
      <c r="C893" s="16"/>
      <c r="D893" s="16"/>
      <c r="E893" s="16"/>
      <c r="F893" s="16"/>
      <c r="G893" s="16"/>
      <c r="H893" s="16"/>
      <c r="I893" s="16"/>
      <c r="J893" s="150" t="str">
        <f>IFERROR(IF(COUNTIF(E893:I893,E893)+COUNTIF(E893:I893,F893)+COUNTIF(E893:I893,G893)+COUNTIF(E893:I893,H893)+COUNTIF(E893:I893,I893)-COUNT(E893:I893)&lt;&gt;0,"學生班級重複",IF(COUNT(E893:I893)=1,VLOOKUP(E893,'附件一之1-開班數'!$A$6:$B$65,2,0),IF(COUNT(E893:I893)=2,VLOOKUP(E893,'附件一之1-開班數'!$A$6:$B$65,2,0)&amp;"、"&amp;VLOOKUP(F893,'附件一之1-開班數'!$A$6:$B$65,2,0),IF(COUNT(E893:I893)=3,VLOOKUP(E893,'附件一之1-開班數'!$A$6:$B$65,2,0)&amp;"、"&amp;VLOOKUP(F893,'附件一之1-開班數'!$A$6:$B$65,2,0)&amp;"、"&amp;VLOOKUP(G893,'附件一之1-開班數'!$A$6:$B$65,2,0),IF(COUNT(E893:I893)=4,VLOOKUP(E893,'附件一之1-開班數'!$A$6:$B$65,2,0)&amp;"、"&amp;VLOOKUP(F893,'附件一之1-開班數'!$A$6:$B$65,2,0)&amp;"、"&amp;VLOOKUP(G893,'附件一之1-開班數'!$A$6:$B$65,2,0)&amp;"、"&amp;VLOOKUP(H893,'附件一之1-開班數'!$A$6:$B$65,2,0),IF(COUNT(E893:I893)=5,VLOOKUP(E893,'附件一之1-開班數'!$A$6:$B$65,2,0)&amp;"、"&amp;VLOOKUP(F893,'附件一之1-開班數'!$A$6:$B$65,2,0)&amp;"、"&amp;VLOOKUP(G893,'附件一之1-開班數'!$A$6:$B$65,2,0)&amp;"、"&amp;VLOOKUP(H893,'附件一之1-開班數'!$A$6:$B$65,2,0)&amp;"、"&amp;VLOOKUP(I893,'附件一之1-開班數'!$A$6:$B$65,2,0),IF(D893="","","學生無班級"))))))),"有班級不存在,或跳格輸入")</f>
        <v/>
      </c>
      <c r="K893" s="16"/>
      <c r="L893" s="16"/>
      <c r="M893" s="16"/>
      <c r="N893" s="16"/>
      <c r="O893" s="16"/>
      <c r="P893" s="16"/>
      <c r="Q893" s="16"/>
      <c r="R893" s="16"/>
      <c r="S893" s="145">
        <f t="shared" si="81"/>
        <v>1</v>
      </c>
      <c r="T893" s="145">
        <f t="shared" si="82"/>
        <v>1</v>
      </c>
      <c r="U893" s="10">
        <f t="shared" si="80"/>
        <v>1</v>
      </c>
      <c r="V893" s="10">
        <f t="shared" si="83"/>
        <v>1</v>
      </c>
      <c r="W893" s="10">
        <f t="shared" si="84"/>
        <v>3</v>
      </c>
    </row>
    <row r="894" spans="1:23">
      <c r="A894" s="149" t="str">
        <f t="shared" si="79"/>
        <v/>
      </c>
      <c r="B894" s="16"/>
      <c r="C894" s="16"/>
      <c r="D894" s="16"/>
      <c r="E894" s="16"/>
      <c r="F894" s="16"/>
      <c r="G894" s="16"/>
      <c r="H894" s="16"/>
      <c r="I894" s="16"/>
      <c r="J894" s="150" t="str">
        <f>IFERROR(IF(COUNTIF(E894:I894,E894)+COUNTIF(E894:I894,F894)+COUNTIF(E894:I894,G894)+COUNTIF(E894:I894,H894)+COUNTIF(E894:I894,I894)-COUNT(E894:I894)&lt;&gt;0,"學生班級重複",IF(COUNT(E894:I894)=1,VLOOKUP(E894,'附件一之1-開班數'!$A$6:$B$65,2,0),IF(COUNT(E894:I894)=2,VLOOKUP(E894,'附件一之1-開班數'!$A$6:$B$65,2,0)&amp;"、"&amp;VLOOKUP(F894,'附件一之1-開班數'!$A$6:$B$65,2,0),IF(COUNT(E894:I894)=3,VLOOKUP(E894,'附件一之1-開班數'!$A$6:$B$65,2,0)&amp;"、"&amp;VLOOKUP(F894,'附件一之1-開班數'!$A$6:$B$65,2,0)&amp;"、"&amp;VLOOKUP(G894,'附件一之1-開班數'!$A$6:$B$65,2,0),IF(COUNT(E894:I894)=4,VLOOKUP(E894,'附件一之1-開班數'!$A$6:$B$65,2,0)&amp;"、"&amp;VLOOKUP(F894,'附件一之1-開班數'!$A$6:$B$65,2,0)&amp;"、"&amp;VLOOKUP(G894,'附件一之1-開班數'!$A$6:$B$65,2,0)&amp;"、"&amp;VLOOKUP(H894,'附件一之1-開班數'!$A$6:$B$65,2,0),IF(COUNT(E894:I894)=5,VLOOKUP(E894,'附件一之1-開班數'!$A$6:$B$65,2,0)&amp;"、"&amp;VLOOKUP(F894,'附件一之1-開班數'!$A$6:$B$65,2,0)&amp;"、"&amp;VLOOKUP(G894,'附件一之1-開班數'!$A$6:$B$65,2,0)&amp;"、"&amp;VLOOKUP(H894,'附件一之1-開班數'!$A$6:$B$65,2,0)&amp;"、"&amp;VLOOKUP(I894,'附件一之1-開班數'!$A$6:$B$65,2,0),IF(D894="","","學生無班級"))))))),"有班級不存在,或跳格輸入")</f>
        <v/>
      </c>
      <c r="K894" s="16"/>
      <c r="L894" s="16"/>
      <c r="M894" s="16"/>
      <c r="N894" s="16"/>
      <c r="O894" s="16"/>
      <c r="P894" s="16"/>
      <c r="Q894" s="16"/>
      <c r="R894" s="16"/>
      <c r="S894" s="145">
        <f t="shared" si="81"/>
        <v>1</v>
      </c>
      <c r="T894" s="145">
        <f t="shared" si="82"/>
        <v>1</v>
      </c>
      <c r="U894" s="10">
        <f t="shared" si="80"/>
        <v>1</v>
      </c>
      <c r="V894" s="10">
        <f t="shared" si="83"/>
        <v>1</v>
      </c>
      <c r="W894" s="10">
        <f t="shared" si="84"/>
        <v>3</v>
      </c>
    </row>
    <row r="895" spans="1:23">
      <c r="A895" s="149" t="str">
        <f t="shared" si="79"/>
        <v/>
      </c>
      <c r="B895" s="16"/>
      <c r="C895" s="16"/>
      <c r="D895" s="16"/>
      <c r="E895" s="16"/>
      <c r="F895" s="16"/>
      <c r="G895" s="16"/>
      <c r="H895" s="16"/>
      <c r="I895" s="16"/>
      <c r="J895" s="150" t="str">
        <f>IFERROR(IF(COUNTIF(E895:I895,E895)+COUNTIF(E895:I895,F895)+COUNTIF(E895:I895,G895)+COUNTIF(E895:I895,H895)+COUNTIF(E895:I895,I895)-COUNT(E895:I895)&lt;&gt;0,"學生班級重複",IF(COUNT(E895:I895)=1,VLOOKUP(E895,'附件一之1-開班數'!$A$6:$B$65,2,0),IF(COUNT(E895:I895)=2,VLOOKUP(E895,'附件一之1-開班數'!$A$6:$B$65,2,0)&amp;"、"&amp;VLOOKUP(F895,'附件一之1-開班數'!$A$6:$B$65,2,0),IF(COUNT(E895:I895)=3,VLOOKUP(E895,'附件一之1-開班數'!$A$6:$B$65,2,0)&amp;"、"&amp;VLOOKUP(F895,'附件一之1-開班數'!$A$6:$B$65,2,0)&amp;"、"&amp;VLOOKUP(G895,'附件一之1-開班數'!$A$6:$B$65,2,0),IF(COUNT(E895:I895)=4,VLOOKUP(E895,'附件一之1-開班數'!$A$6:$B$65,2,0)&amp;"、"&amp;VLOOKUP(F895,'附件一之1-開班數'!$A$6:$B$65,2,0)&amp;"、"&amp;VLOOKUP(G895,'附件一之1-開班數'!$A$6:$B$65,2,0)&amp;"、"&amp;VLOOKUP(H895,'附件一之1-開班數'!$A$6:$B$65,2,0),IF(COUNT(E895:I895)=5,VLOOKUP(E895,'附件一之1-開班數'!$A$6:$B$65,2,0)&amp;"、"&amp;VLOOKUP(F895,'附件一之1-開班數'!$A$6:$B$65,2,0)&amp;"、"&amp;VLOOKUP(G895,'附件一之1-開班數'!$A$6:$B$65,2,0)&amp;"、"&amp;VLOOKUP(H895,'附件一之1-開班數'!$A$6:$B$65,2,0)&amp;"、"&amp;VLOOKUP(I895,'附件一之1-開班數'!$A$6:$B$65,2,0),IF(D895="","","學生無班級"))))))),"有班級不存在,或跳格輸入")</f>
        <v/>
      </c>
      <c r="K895" s="16"/>
      <c r="L895" s="16"/>
      <c r="M895" s="16"/>
      <c r="N895" s="16"/>
      <c r="O895" s="16"/>
      <c r="P895" s="16"/>
      <c r="Q895" s="16"/>
      <c r="R895" s="16"/>
      <c r="S895" s="145">
        <f t="shared" si="81"/>
        <v>1</v>
      </c>
      <c r="T895" s="145">
        <f t="shared" si="82"/>
        <v>1</v>
      </c>
      <c r="U895" s="10">
        <f t="shared" si="80"/>
        <v>1</v>
      </c>
      <c r="V895" s="10">
        <f t="shared" si="83"/>
        <v>1</v>
      </c>
      <c r="W895" s="10">
        <f t="shared" si="84"/>
        <v>3</v>
      </c>
    </row>
    <row r="896" spans="1:23">
      <c r="A896" s="149" t="str">
        <f t="shared" si="79"/>
        <v/>
      </c>
      <c r="B896" s="16"/>
      <c r="C896" s="16"/>
      <c r="D896" s="16"/>
      <c r="E896" s="16"/>
      <c r="F896" s="16"/>
      <c r="G896" s="16"/>
      <c r="H896" s="16"/>
      <c r="I896" s="16"/>
      <c r="J896" s="150" t="str">
        <f>IFERROR(IF(COUNTIF(E896:I896,E896)+COUNTIF(E896:I896,F896)+COUNTIF(E896:I896,G896)+COUNTIF(E896:I896,H896)+COUNTIF(E896:I896,I896)-COUNT(E896:I896)&lt;&gt;0,"學生班級重複",IF(COUNT(E896:I896)=1,VLOOKUP(E896,'附件一之1-開班數'!$A$6:$B$65,2,0),IF(COUNT(E896:I896)=2,VLOOKUP(E896,'附件一之1-開班數'!$A$6:$B$65,2,0)&amp;"、"&amp;VLOOKUP(F896,'附件一之1-開班數'!$A$6:$B$65,2,0),IF(COUNT(E896:I896)=3,VLOOKUP(E896,'附件一之1-開班數'!$A$6:$B$65,2,0)&amp;"、"&amp;VLOOKUP(F896,'附件一之1-開班數'!$A$6:$B$65,2,0)&amp;"、"&amp;VLOOKUP(G896,'附件一之1-開班數'!$A$6:$B$65,2,0),IF(COUNT(E896:I896)=4,VLOOKUP(E896,'附件一之1-開班數'!$A$6:$B$65,2,0)&amp;"、"&amp;VLOOKUP(F896,'附件一之1-開班數'!$A$6:$B$65,2,0)&amp;"、"&amp;VLOOKUP(G896,'附件一之1-開班數'!$A$6:$B$65,2,0)&amp;"、"&amp;VLOOKUP(H896,'附件一之1-開班數'!$A$6:$B$65,2,0),IF(COUNT(E896:I896)=5,VLOOKUP(E896,'附件一之1-開班數'!$A$6:$B$65,2,0)&amp;"、"&amp;VLOOKUP(F896,'附件一之1-開班數'!$A$6:$B$65,2,0)&amp;"、"&amp;VLOOKUP(G896,'附件一之1-開班數'!$A$6:$B$65,2,0)&amp;"、"&amp;VLOOKUP(H896,'附件一之1-開班數'!$A$6:$B$65,2,0)&amp;"、"&amp;VLOOKUP(I896,'附件一之1-開班數'!$A$6:$B$65,2,0),IF(D896="","","學生無班級"))))))),"有班級不存在,或跳格輸入")</f>
        <v/>
      </c>
      <c r="K896" s="16"/>
      <c r="L896" s="16"/>
      <c r="M896" s="16"/>
      <c r="N896" s="16"/>
      <c r="O896" s="16"/>
      <c r="P896" s="16"/>
      <c r="Q896" s="16"/>
      <c r="R896" s="16"/>
      <c r="S896" s="145">
        <f t="shared" si="81"/>
        <v>1</v>
      </c>
      <c r="T896" s="145">
        <f t="shared" si="82"/>
        <v>1</v>
      </c>
      <c r="U896" s="10">
        <f t="shared" si="80"/>
        <v>1</v>
      </c>
      <c r="V896" s="10">
        <f t="shared" si="83"/>
        <v>1</v>
      </c>
      <c r="W896" s="10">
        <f t="shared" si="84"/>
        <v>3</v>
      </c>
    </row>
    <row r="897" spans="1:23">
      <c r="A897" s="149" t="str">
        <f t="shared" si="79"/>
        <v/>
      </c>
      <c r="B897" s="16"/>
      <c r="C897" s="16"/>
      <c r="D897" s="16"/>
      <c r="E897" s="16"/>
      <c r="F897" s="16"/>
      <c r="G897" s="16"/>
      <c r="H897" s="16"/>
      <c r="I897" s="16"/>
      <c r="J897" s="150" t="str">
        <f>IFERROR(IF(COUNTIF(E897:I897,E897)+COUNTIF(E897:I897,F897)+COUNTIF(E897:I897,G897)+COUNTIF(E897:I897,H897)+COUNTIF(E897:I897,I897)-COUNT(E897:I897)&lt;&gt;0,"學生班級重複",IF(COUNT(E897:I897)=1,VLOOKUP(E897,'附件一之1-開班數'!$A$6:$B$65,2,0),IF(COUNT(E897:I897)=2,VLOOKUP(E897,'附件一之1-開班數'!$A$6:$B$65,2,0)&amp;"、"&amp;VLOOKUP(F897,'附件一之1-開班數'!$A$6:$B$65,2,0),IF(COUNT(E897:I897)=3,VLOOKUP(E897,'附件一之1-開班數'!$A$6:$B$65,2,0)&amp;"、"&amp;VLOOKUP(F897,'附件一之1-開班數'!$A$6:$B$65,2,0)&amp;"、"&amp;VLOOKUP(G897,'附件一之1-開班數'!$A$6:$B$65,2,0),IF(COUNT(E897:I897)=4,VLOOKUP(E897,'附件一之1-開班數'!$A$6:$B$65,2,0)&amp;"、"&amp;VLOOKUP(F897,'附件一之1-開班數'!$A$6:$B$65,2,0)&amp;"、"&amp;VLOOKUP(G897,'附件一之1-開班數'!$A$6:$B$65,2,0)&amp;"、"&amp;VLOOKUP(H897,'附件一之1-開班數'!$A$6:$B$65,2,0),IF(COUNT(E897:I897)=5,VLOOKUP(E897,'附件一之1-開班數'!$A$6:$B$65,2,0)&amp;"、"&amp;VLOOKUP(F897,'附件一之1-開班數'!$A$6:$B$65,2,0)&amp;"、"&amp;VLOOKUP(G897,'附件一之1-開班數'!$A$6:$B$65,2,0)&amp;"、"&amp;VLOOKUP(H897,'附件一之1-開班數'!$A$6:$B$65,2,0)&amp;"、"&amp;VLOOKUP(I897,'附件一之1-開班數'!$A$6:$B$65,2,0),IF(D897="","","學生無班級"))))))),"有班級不存在,或跳格輸入")</f>
        <v/>
      </c>
      <c r="K897" s="16"/>
      <c r="L897" s="16"/>
      <c r="M897" s="16"/>
      <c r="N897" s="16"/>
      <c r="O897" s="16"/>
      <c r="P897" s="16"/>
      <c r="Q897" s="16"/>
      <c r="R897" s="16"/>
      <c r="S897" s="145">
        <f t="shared" si="81"/>
        <v>1</v>
      </c>
      <c r="T897" s="145">
        <f t="shared" si="82"/>
        <v>1</v>
      </c>
      <c r="U897" s="10">
        <f t="shared" si="80"/>
        <v>1</v>
      </c>
      <c r="V897" s="10">
        <f t="shared" si="83"/>
        <v>1</v>
      </c>
      <c r="W897" s="10">
        <f t="shared" si="84"/>
        <v>3</v>
      </c>
    </row>
    <row r="898" spans="1:23">
      <c r="A898" s="149" t="str">
        <f t="shared" si="79"/>
        <v/>
      </c>
      <c r="B898" s="16"/>
      <c r="C898" s="16"/>
      <c r="D898" s="16"/>
      <c r="E898" s="16"/>
      <c r="F898" s="16"/>
      <c r="G898" s="16"/>
      <c r="H898" s="16"/>
      <c r="I898" s="16"/>
      <c r="J898" s="150" t="str">
        <f>IFERROR(IF(COUNTIF(E898:I898,E898)+COUNTIF(E898:I898,F898)+COUNTIF(E898:I898,G898)+COUNTIF(E898:I898,H898)+COUNTIF(E898:I898,I898)-COUNT(E898:I898)&lt;&gt;0,"學生班級重複",IF(COUNT(E898:I898)=1,VLOOKUP(E898,'附件一之1-開班數'!$A$6:$B$65,2,0),IF(COUNT(E898:I898)=2,VLOOKUP(E898,'附件一之1-開班數'!$A$6:$B$65,2,0)&amp;"、"&amp;VLOOKUP(F898,'附件一之1-開班數'!$A$6:$B$65,2,0),IF(COUNT(E898:I898)=3,VLOOKUP(E898,'附件一之1-開班數'!$A$6:$B$65,2,0)&amp;"、"&amp;VLOOKUP(F898,'附件一之1-開班數'!$A$6:$B$65,2,0)&amp;"、"&amp;VLOOKUP(G898,'附件一之1-開班數'!$A$6:$B$65,2,0),IF(COUNT(E898:I898)=4,VLOOKUP(E898,'附件一之1-開班數'!$A$6:$B$65,2,0)&amp;"、"&amp;VLOOKUP(F898,'附件一之1-開班數'!$A$6:$B$65,2,0)&amp;"、"&amp;VLOOKUP(G898,'附件一之1-開班數'!$A$6:$B$65,2,0)&amp;"、"&amp;VLOOKUP(H898,'附件一之1-開班數'!$A$6:$B$65,2,0),IF(COUNT(E898:I898)=5,VLOOKUP(E898,'附件一之1-開班數'!$A$6:$B$65,2,0)&amp;"、"&amp;VLOOKUP(F898,'附件一之1-開班數'!$A$6:$B$65,2,0)&amp;"、"&amp;VLOOKUP(G898,'附件一之1-開班數'!$A$6:$B$65,2,0)&amp;"、"&amp;VLOOKUP(H898,'附件一之1-開班數'!$A$6:$B$65,2,0)&amp;"、"&amp;VLOOKUP(I898,'附件一之1-開班數'!$A$6:$B$65,2,0),IF(D898="","","學生無班級"))))))),"有班級不存在,或跳格輸入")</f>
        <v/>
      </c>
      <c r="K898" s="16"/>
      <c r="L898" s="16"/>
      <c r="M898" s="16"/>
      <c r="N898" s="16"/>
      <c r="O898" s="16"/>
      <c r="P898" s="16"/>
      <c r="Q898" s="16"/>
      <c r="R898" s="16"/>
      <c r="S898" s="145">
        <f t="shared" si="81"/>
        <v>1</v>
      </c>
      <c r="T898" s="145">
        <f t="shared" si="82"/>
        <v>1</v>
      </c>
      <c r="U898" s="10">
        <f t="shared" si="80"/>
        <v>1</v>
      </c>
      <c r="V898" s="10">
        <f t="shared" si="83"/>
        <v>1</v>
      </c>
      <c r="W898" s="10">
        <f t="shared" si="84"/>
        <v>3</v>
      </c>
    </row>
    <row r="899" spans="1:23">
      <c r="A899" s="149" t="str">
        <f t="shared" si="79"/>
        <v/>
      </c>
      <c r="B899" s="16"/>
      <c r="C899" s="16"/>
      <c r="D899" s="16"/>
      <c r="E899" s="16"/>
      <c r="F899" s="16"/>
      <c r="G899" s="16"/>
      <c r="H899" s="16"/>
      <c r="I899" s="16"/>
      <c r="J899" s="150" t="str">
        <f>IFERROR(IF(COUNTIF(E899:I899,E899)+COUNTIF(E899:I899,F899)+COUNTIF(E899:I899,G899)+COUNTIF(E899:I899,H899)+COUNTIF(E899:I899,I899)-COUNT(E899:I899)&lt;&gt;0,"學生班級重複",IF(COUNT(E899:I899)=1,VLOOKUP(E899,'附件一之1-開班數'!$A$6:$B$65,2,0),IF(COUNT(E899:I899)=2,VLOOKUP(E899,'附件一之1-開班數'!$A$6:$B$65,2,0)&amp;"、"&amp;VLOOKUP(F899,'附件一之1-開班數'!$A$6:$B$65,2,0),IF(COUNT(E899:I899)=3,VLOOKUP(E899,'附件一之1-開班數'!$A$6:$B$65,2,0)&amp;"、"&amp;VLOOKUP(F899,'附件一之1-開班數'!$A$6:$B$65,2,0)&amp;"、"&amp;VLOOKUP(G899,'附件一之1-開班數'!$A$6:$B$65,2,0),IF(COUNT(E899:I899)=4,VLOOKUP(E899,'附件一之1-開班數'!$A$6:$B$65,2,0)&amp;"、"&amp;VLOOKUP(F899,'附件一之1-開班數'!$A$6:$B$65,2,0)&amp;"、"&amp;VLOOKUP(G899,'附件一之1-開班數'!$A$6:$B$65,2,0)&amp;"、"&amp;VLOOKUP(H899,'附件一之1-開班數'!$A$6:$B$65,2,0),IF(COUNT(E899:I899)=5,VLOOKUP(E899,'附件一之1-開班數'!$A$6:$B$65,2,0)&amp;"、"&amp;VLOOKUP(F899,'附件一之1-開班數'!$A$6:$B$65,2,0)&amp;"、"&amp;VLOOKUP(G899,'附件一之1-開班數'!$A$6:$B$65,2,0)&amp;"、"&amp;VLOOKUP(H899,'附件一之1-開班數'!$A$6:$B$65,2,0)&amp;"、"&amp;VLOOKUP(I899,'附件一之1-開班數'!$A$6:$B$65,2,0),IF(D899="","","學生無班級"))))))),"有班級不存在,或跳格輸入")</f>
        <v/>
      </c>
      <c r="K899" s="16"/>
      <c r="L899" s="16"/>
      <c r="M899" s="16"/>
      <c r="N899" s="16"/>
      <c r="O899" s="16"/>
      <c r="P899" s="16"/>
      <c r="Q899" s="16"/>
      <c r="R899" s="16"/>
      <c r="S899" s="145">
        <f t="shared" si="81"/>
        <v>1</v>
      </c>
      <c r="T899" s="145">
        <f t="shared" si="82"/>
        <v>1</v>
      </c>
      <c r="U899" s="10">
        <f t="shared" si="80"/>
        <v>1</v>
      </c>
      <c r="V899" s="10">
        <f t="shared" si="83"/>
        <v>1</v>
      </c>
      <c r="W899" s="10">
        <f t="shared" si="84"/>
        <v>3</v>
      </c>
    </row>
    <row r="900" spans="1:23">
      <c r="A900" s="149" t="str">
        <f t="shared" si="79"/>
        <v/>
      </c>
      <c r="B900" s="16"/>
      <c r="C900" s="16"/>
      <c r="D900" s="16"/>
      <c r="E900" s="16"/>
      <c r="F900" s="16"/>
      <c r="G900" s="16"/>
      <c r="H900" s="16"/>
      <c r="I900" s="16"/>
      <c r="J900" s="150" t="str">
        <f>IFERROR(IF(COUNTIF(E900:I900,E900)+COUNTIF(E900:I900,F900)+COUNTIF(E900:I900,G900)+COUNTIF(E900:I900,H900)+COUNTIF(E900:I900,I900)-COUNT(E900:I900)&lt;&gt;0,"學生班級重複",IF(COUNT(E900:I900)=1,VLOOKUP(E900,'附件一之1-開班數'!$A$6:$B$65,2,0),IF(COUNT(E900:I900)=2,VLOOKUP(E900,'附件一之1-開班數'!$A$6:$B$65,2,0)&amp;"、"&amp;VLOOKUP(F900,'附件一之1-開班數'!$A$6:$B$65,2,0),IF(COUNT(E900:I900)=3,VLOOKUP(E900,'附件一之1-開班數'!$A$6:$B$65,2,0)&amp;"、"&amp;VLOOKUP(F900,'附件一之1-開班數'!$A$6:$B$65,2,0)&amp;"、"&amp;VLOOKUP(G900,'附件一之1-開班數'!$A$6:$B$65,2,0),IF(COUNT(E900:I900)=4,VLOOKUP(E900,'附件一之1-開班數'!$A$6:$B$65,2,0)&amp;"、"&amp;VLOOKUP(F900,'附件一之1-開班數'!$A$6:$B$65,2,0)&amp;"、"&amp;VLOOKUP(G900,'附件一之1-開班數'!$A$6:$B$65,2,0)&amp;"、"&amp;VLOOKUP(H900,'附件一之1-開班數'!$A$6:$B$65,2,0),IF(COUNT(E900:I900)=5,VLOOKUP(E900,'附件一之1-開班數'!$A$6:$B$65,2,0)&amp;"、"&amp;VLOOKUP(F900,'附件一之1-開班數'!$A$6:$B$65,2,0)&amp;"、"&amp;VLOOKUP(G900,'附件一之1-開班數'!$A$6:$B$65,2,0)&amp;"、"&amp;VLOOKUP(H900,'附件一之1-開班數'!$A$6:$B$65,2,0)&amp;"、"&amp;VLOOKUP(I900,'附件一之1-開班數'!$A$6:$B$65,2,0),IF(D900="","","學生無班級"))))))),"有班級不存在,或跳格輸入")</f>
        <v/>
      </c>
      <c r="K900" s="16"/>
      <c r="L900" s="16"/>
      <c r="M900" s="16"/>
      <c r="N900" s="16"/>
      <c r="O900" s="16"/>
      <c r="P900" s="16"/>
      <c r="Q900" s="16"/>
      <c r="R900" s="16"/>
      <c r="S900" s="145">
        <f t="shared" si="81"/>
        <v>1</v>
      </c>
      <c r="T900" s="145">
        <f t="shared" si="82"/>
        <v>1</v>
      </c>
      <c r="U900" s="10">
        <f t="shared" si="80"/>
        <v>1</v>
      </c>
      <c r="V900" s="10">
        <f t="shared" si="83"/>
        <v>1</v>
      </c>
      <c r="W900" s="10">
        <f t="shared" si="84"/>
        <v>3</v>
      </c>
    </row>
    <row r="901" spans="1:23">
      <c r="A901" s="149" t="str">
        <f t="shared" si="79"/>
        <v/>
      </c>
      <c r="B901" s="16"/>
      <c r="C901" s="16"/>
      <c r="D901" s="16"/>
      <c r="E901" s="16"/>
      <c r="F901" s="16"/>
      <c r="G901" s="16"/>
      <c r="H901" s="16"/>
      <c r="I901" s="16"/>
      <c r="J901" s="150" t="str">
        <f>IFERROR(IF(COUNTIF(E901:I901,E901)+COUNTIF(E901:I901,F901)+COUNTIF(E901:I901,G901)+COUNTIF(E901:I901,H901)+COUNTIF(E901:I901,I901)-COUNT(E901:I901)&lt;&gt;0,"學生班級重複",IF(COUNT(E901:I901)=1,VLOOKUP(E901,'附件一之1-開班數'!$A$6:$B$65,2,0),IF(COUNT(E901:I901)=2,VLOOKUP(E901,'附件一之1-開班數'!$A$6:$B$65,2,0)&amp;"、"&amp;VLOOKUP(F901,'附件一之1-開班數'!$A$6:$B$65,2,0),IF(COUNT(E901:I901)=3,VLOOKUP(E901,'附件一之1-開班數'!$A$6:$B$65,2,0)&amp;"、"&amp;VLOOKUP(F901,'附件一之1-開班數'!$A$6:$B$65,2,0)&amp;"、"&amp;VLOOKUP(G901,'附件一之1-開班數'!$A$6:$B$65,2,0),IF(COUNT(E901:I901)=4,VLOOKUP(E901,'附件一之1-開班數'!$A$6:$B$65,2,0)&amp;"、"&amp;VLOOKUP(F901,'附件一之1-開班數'!$A$6:$B$65,2,0)&amp;"、"&amp;VLOOKUP(G901,'附件一之1-開班數'!$A$6:$B$65,2,0)&amp;"、"&amp;VLOOKUP(H901,'附件一之1-開班數'!$A$6:$B$65,2,0),IF(COUNT(E901:I901)=5,VLOOKUP(E901,'附件一之1-開班數'!$A$6:$B$65,2,0)&amp;"、"&amp;VLOOKUP(F901,'附件一之1-開班數'!$A$6:$B$65,2,0)&amp;"、"&amp;VLOOKUP(G901,'附件一之1-開班數'!$A$6:$B$65,2,0)&amp;"、"&amp;VLOOKUP(H901,'附件一之1-開班數'!$A$6:$B$65,2,0)&amp;"、"&amp;VLOOKUP(I901,'附件一之1-開班數'!$A$6:$B$65,2,0),IF(D901="","","學生無班級"))))))),"有班級不存在,或跳格輸入")</f>
        <v/>
      </c>
      <c r="K901" s="16"/>
      <c r="L901" s="16"/>
      <c r="M901" s="16"/>
      <c r="N901" s="16"/>
      <c r="O901" s="16"/>
      <c r="P901" s="16"/>
      <c r="Q901" s="16"/>
      <c r="R901" s="16"/>
      <c r="S901" s="145">
        <f t="shared" si="81"/>
        <v>1</v>
      </c>
      <c r="T901" s="145">
        <f t="shared" si="82"/>
        <v>1</v>
      </c>
      <c r="U901" s="10">
        <f t="shared" si="80"/>
        <v>1</v>
      </c>
      <c r="V901" s="10">
        <f t="shared" si="83"/>
        <v>1</v>
      </c>
      <c r="W901" s="10">
        <f t="shared" si="84"/>
        <v>3</v>
      </c>
    </row>
    <row r="902" spans="1:23">
      <c r="A902" s="149" t="str">
        <f t="shared" ref="A902:A965" si="85">IF(D902&lt;&gt;"",ROW()-5,"")</f>
        <v/>
      </c>
      <c r="B902" s="16"/>
      <c r="C902" s="16"/>
      <c r="D902" s="16"/>
      <c r="E902" s="16"/>
      <c r="F902" s="16"/>
      <c r="G902" s="16"/>
      <c r="H902" s="16"/>
      <c r="I902" s="16"/>
      <c r="J902" s="150" t="str">
        <f>IFERROR(IF(COUNTIF(E902:I902,E902)+COUNTIF(E902:I902,F902)+COUNTIF(E902:I902,G902)+COUNTIF(E902:I902,H902)+COUNTIF(E902:I902,I902)-COUNT(E902:I902)&lt;&gt;0,"學生班級重複",IF(COUNT(E902:I902)=1,VLOOKUP(E902,'附件一之1-開班數'!$A$6:$B$65,2,0),IF(COUNT(E902:I902)=2,VLOOKUP(E902,'附件一之1-開班數'!$A$6:$B$65,2,0)&amp;"、"&amp;VLOOKUP(F902,'附件一之1-開班數'!$A$6:$B$65,2,0),IF(COUNT(E902:I902)=3,VLOOKUP(E902,'附件一之1-開班數'!$A$6:$B$65,2,0)&amp;"、"&amp;VLOOKUP(F902,'附件一之1-開班數'!$A$6:$B$65,2,0)&amp;"、"&amp;VLOOKUP(G902,'附件一之1-開班數'!$A$6:$B$65,2,0),IF(COUNT(E902:I902)=4,VLOOKUP(E902,'附件一之1-開班數'!$A$6:$B$65,2,0)&amp;"、"&amp;VLOOKUP(F902,'附件一之1-開班數'!$A$6:$B$65,2,0)&amp;"、"&amp;VLOOKUP(G902,'附件一之1-開班數'!$A$6:$B$65,2,0)&amp;"、"&amp;VLOOKUP(H902,'附件一之1-開班數'!$A$6:$B$65,2,0),IF(COUNT(E902:I902)=5,VLOOKUP(E902,'附件一之1-開班數'!$A$6:$B$65,2,0)&amp;"、"&amp;VLOOKUP(F902,'附件一之1-開班數'!$A$6:$B$65,2,0)&amp;"、"&amp;VLOOKUP(G902,'附件一之1-開班數'!$A$6:$B$65,2,0)&amp;"、"&amp;VLOOKUP(H902,'附件一之1-開班數'!$A$6:$B$65,2,0)&amp;"、"&amp;VLOOKUP(I902,'附件一之1-開班數'!$A$6:$B$65,2,0),IF(D902="","","學生無班級"))))))),"有班級不存在,或跳格輸入")</f>
        <v/>
      </c>
      <c r="K902" s="16"/>
      <c r="L902" s="16"/>
      <c r="M902" s="16"/>
      <c r="N902" s="16"/>
      <c r="O902" s="16"/>
      <c r="P902" s="16"/>
      <c r="Q902" s="16"/>
      <c r="R902" s="16"/>
      <c r="S902" s="145">
        <f t="shared" si="81"/>
        <v>1</v>
      </c>
      <c r="T902" s="145">
        <f t="shared" si="82"/>
        <v>1</v>
      </c>
      <c r="U902" s="10">
        <f t="shared" ref="U902:U965" si="86">IF(COUNTA(B902:D902)=0,1,IF(AND(D902="",COUNTA(B902:C902)&lt;&gt;0),2,IF(COUNTA(B902:C902)&gt;1,3,4)))</f>
        <v>1</v>
      </c>
      <c r="V902" s="10">
        <f t="shared" si="83"/>
        <v>1</v>
      </c>
      <c r="W902" s="10">
        <f t="shared" si="84"/>
        <v>3</v>
      </c>
    </row>
    <row r="903" spans="1:23">
      <c r="A903" s="149" t="str">
        <f t="shared" si="85"/>
        <v/>
      </c>
      <c r="B903" s="16"/>
      <c r="C903" s="16"/>
      <c r="D903" s="16"/>
      <c r="E903" s="16"/>
      <c r="F903" s="16"/>
      <c r="G903" s="16"/>
      <c r="H903" s="16"/>
      <c r="I903" s="16"/>
      <c r="J903" s="150" t="str">
        <f>IFERROR(IF(COUNTIF(E903:I903,E903)+COUNTIF(E903:I903,F903)+COUNTIF(E903:I903,G903)+COUNTIF(E903:I903,H903)+COUNTIF(E903:I903,I903)-COUNT(E903:I903)&lt;&gt;0,"學生班級重複",IF(COUNT(E903:I903)=1,VLOOKUP(E903,'附件一之1-開班數'!$A$6:$B$65,2,0),IF(COUNT(E903:I903)=2,VLOOKUP(E903,'附件一之1-開班數'!$A$6:$B$65,2,0)&amp;"、"&amp;VLOOKUP(F903,'附件一之1-開班數'!$A$6:$B$65,2,0),IF(COUNT(E903:I903)=3,VLOOKUP(E903,'附件一之1-開班數'!$A$6:$B$65,2,0)&amp;"、"&amp;VLOOKUP(F903,'附件一之1-開班數'!$A$6:$B$65,2,0)&amp;"、"&amp;VLOOKUP(G903,'附件一之1-開班數'!$A$6:$B$65,2,0),IF(COUNT(E903:I903)=4,VLOOKUP(E903,'附件一之1-開班數'!$A$6:$B$65,2,0)&amp;"、"&amp;VLOOKUP(F903,'附件一之1-開班數'!$A$6:$B$65,2,0)&amp;"、"&amp;VLOOKUP(G903,'附件一之1-開班數'!$A$6:$B$65,2,0)&amp;"、"&amp;VLOOKUP(H903,'附件一之1-開班數'!$A$6:$B$65,2,0),IF(COUNT(E903:I903)=5,VLOOKUP(E903,'附件一之1-開班數'!$A$6:$B$65,2,0)&amp;"、"&amp;VLOOKUP(F903,'附件一之1-開班數'!$A$6:$B$65,2,0)&amp;"、"&amp;VLOOKUP(G903,'附件一之1-開班數'!$A$6:$B$65,2,0)&amp;"、"&amp;VLOOKUP(H903,'附件一之1-開班數'!$A$6:$B$65,2,0)&amp;"、"&amp;VLOOKUP(I903,'附件一之1-開班數'!$A$6:$B$65,2,0),IF(D903="","","學生無班級"))))))),"有班級不存在,或跳格輸入")</f>
        <v/>
      </c>
      <c r="K903" s="16"/>
      <c r="L903" s="16"/>
      <c r="M903" s="16"/>
      <c r="N903" s="16"/>
      <c r="O903" s="16"/>
      <c r="P903" s="16"/>
      <c r="Q903" s="16"/>
      <c r="R903" s="16"/>
      <c r="S903" s="145">
        <f t="shared" ref="S903:S966" si="87">IF(COUNTA(D903,K903:L903)=0,1,IF(AND(D903="",SUM(K903:L903)&lt;&gt;0),2,IF(SUM(K903:L903)&lt;&gt;1,3,4)))</f>
        <v>1</v>
      </c>
      <c r="T903" s="145">
        <f t="shared" ref="T903:T966" si="88">IF(COUNTA(D903,M903:Q903)=0,1,IF(AND(D903="",SUM(M903:Q903)&lt;&gt;0),2,IF(SUM(M903:Q903)&lt;&gt;1,3,4)))</f>
        <v>1</v>
      </c>
      <c r="U903" s="10">
        <f t="shared" si="86"/>
        <v>1</v>
      </c>
      <c r="V903" s="10">
        <f t="shared" ref="V903:V966" si="89">IF(COUNTA(D903:I903)=0,1,IF(AND(D903="",COUNTA(E903:I903)&lt;&gt;0),2,3))</f>
        <v>1</v>
      </c>
      <c r="W903" s="10">
        <f t="shared" ref="W903:W966" si="90">IF(AND(D903="",COUNTA(R903)&lt;&gt;0),2,3)</f>
        <v>3</v>
      </c>
    </row>
    <row r="904" spans="1:23">
      <c r="A904" s="149" t="str">
        <f t="shared" si="85"/>
        <v/>
      </c>
      <c r="B904" s="16"/>
      <c r="C904" s="16"/>
      <c r="D904" s="16"/>
      <c r="E904" s="16"/>
      <c r="F904" s="16"/>
      <c r="G904" s="16"/>
      <c r="H904" s="16"/>
      <c r="I904" s="16"/>
      <c r="J904" s="150" t="str">
        <f>IFERROR(IF(COUNTIF(E904:I904,E904)+COUNTIF(E904:I904,F904)+COUNTIF(E904:I904,G904)+COUNTIF(E904:I904,H904)+COUNTIF(E904:I904,I904)-COUNT(E904:I904)&lt;&gt;0,"學生班級重複",IF(COUNT(E904:I904)=1,VLOOKUP(E904,'附件一之1-開班數'!$A$6:$B$65,2,0),IF(COUNT(E904:I904)=2,VLOOKUP(E904,'附件一之1-開班數'!$A$6:$B$65,2,0)&amp;"、"&amp;VLOOKUP(F904,'附件一之1-開班數'!$A$6:$B$65,2,0),IF(COUNT(E904:I904)=3,VLOOKUP(E904,'附件一之1-開班數'!$A$6:$B$65,2,0)&amp;"、"&amp;VLOOKUP(F904,'附件一之1-開班數'!$A$6:$B$65,2,0)&amp;"、"&amp;VLOOKUP(G904,'附件一之1-開班數'!$A$6:$B$65,2,0),IF(COUNT(E904:I904)=4,VLOOKUP(E904,'附件一之1-開班數'!$A$6:$B$65,2,0)&amp;"、"&amp;VLOOKUP(F904,'附件一之1-開班數'!$A$6:$B$65,2,0)&amp;"、"&amp;VLOOKUP(G904,'附件一之1-開班數'!$A$6:$B$65,2,0)&amp;"、"&amp;VLOOKUP(H904,'附件一之1-開班數'!$A$6:$B$65,2,0),IF(COUNT(E904:I904)=5,VLOOKUP(E904,'附件一之1-開班數'!$A$6:$B$65,2,0)&amp;"、"&amp;VLOOKUP(F904,'附件一之1-開班數'!$A$6:$B$65,2,0)&amp;"、"&amp;VLOOKUP(G904,'附件一之1-開班數'!$A$6:$B$65,2,0)&amp;"、"&amp;VLOOKUP(H904,'附件一之1-開班數'!$A$6:$B$65,2,0)&amp;"、"&amp;VLOOKUP(I904,'附件一之1-開班數'!$A$6:$B$65,2,0),IF(D904="","","學生無班級"))))))),"有班級不存在,或跳格輸入")</f>
        <v/>
      </c>
      <c r="K904" s="16"/>
      <c r="L904" s="16"/>
      <c r="M904" s="16"/>
      <c r="N904" s="16"/>
      <c r="O904" s="16"/>
      <c r="P904" s="16"/>
      <c r="Q904" s="16"/>
      <c r="R904" s="16"/>
      <c r="S904" s="145">
        <f t="shared" si="87"/>
        <v>1</v>
      </c>
      <c r="T904" s="145">
        <f t="shared" si="88"/>
        <v>1</v>
      </c>
      <c r="U904" s="10">
        <f t="shared" si="86"/>
        <v>1</v>
      </c>
      <c r="V904" s="10">
        <f t="shared" si="89"/>
        <v>1</v>
      </c>
      <c r="W904" s="10">
        <f t="shared" si="90"/>
        <v>3</v>
      </c>
    </row>
    <row r="905" spans="1:23">
      <c r="A905" s="149" t="str">
        <f t="shared" si="85"/>
        <v/>
      </c>
      <c r="B905" s="16"/>
      <c r="C905" s="16"/>
      <c r="D905" s="16"/>
      <c r="E905" s="16"/>
      <c r="F905" s="16"/>
      <c r="G905" s="16"/>
      <c r="H905" s="16"/>
      <c r="I905" s="16"/>
      <c r="J905" s="150" t="str">
        <f>IFERROR(IF(COUNTIF(E905:I905,E905)+COUNTIF(E905:I905,F905)+COUNTIF(E905:I905,G905)+COUNTIF(E905:I905,H905)+COUNTIF(E905:I905,I905)-COUNT(E905:I905)&lt;&gt;0,"學生班級重複",IF(COUNT(E905:I905)=1,VLOOKUP(E905,'附件一之1-開班數'!$A$6:$B$65,2,0),IF(COUNT(E905:I905)=2,VLOOKUP(E905,'附件一之1-開班數'!$A$6:$B$65,2,0)&amp;"、"&amp;VLOOKUP(F905,'附件一之1-開班數'!$A$6:$B$65,2,0),IF(COUNT(E905:I905)=3,VLOOKUP(E905,'附件一之1-開班數'!$A$6:$B$65,2,0)&amp;"、"&amp;VLOOKUP(F905,'附件一之1-開班數'!$A$6:$B$65,2,0)&amp;"、"&amp;VLOOKUP(G905,'附件一之1-開班數'!$A$6:$B$65,2,0),IF(COUNT(E905:I905)=4,VLOOKUP(E905,'附件一之1-開班數'!$A$6:$B$65,2,0)&amp;"、"&amp;VLOOKUP(F905,'附件一之1-開班數'!$A$6:$B$65,2,0)&amp;"、"&amp;VLOOKUP(G905,'附件一之1-開班數'!$A$6:$B$65,2,0)&amp;"、"&amp;VLOOKUP(H905,'附件一之1-開班數'!$A$6:$B$65,2,0),IF(COUNT(E905:I905)=5,VLOOKUP(E905,'附件一之1-開班數'!$A$6:$B$65,2,0)&amp;"、"&amp;VLOOKUP(F905,'附件一之1-開班數'!$A$6:$B$65,2,0)&amp;"、"&amp;VLOOKUP(G905,'附件一之1-開班數'!$A$6:$B$65,2,0)&amp;"、"&amp;VLOOKUP(H905,'附件一之1-開班數'!$A$6:$B$65,2,0)&amp;"、"&amp;VLOOKUP(I905,'附件一之1-開班數'!$A$6:$B$65,2,0),IF(D905="","","學生無班級"))))))),"有班級不存在,或跳格輸入")</f>
        <v/>
      </c>
      <c r="K905" s="16"/>
      <c r="L905" s="16"/>
      <c r="M905" s="16"/>
      <c r="N905" s="16"/>
      <c r="O905" s="16"/>
      <c r="P905" s="16"/>
      <c r="Q905" s="16"/>
      <c r="R905" s="16"/>
      <c r="S905" s="145">
        <f t="shared" si="87"/>
        <v>1</v>
      </c>
      <c r="T905" s="145">
        <f t="shared" si="88"/>
        <v>1</v>
      </c>
      <c r="U905" s="10">
        <f t="shared" si="86"/>
        <v>1</v>
      </c>
      <c r="V905" s="10">
        <f t="shared" si="89"/>
        <v>1</v>
      </c>
      <c r="W905" s="10">
        <f t="shared" si="90"/>
        <v>3</v>
      </c>
    </row>
    <row r="906" spans="1:23">
      <c r="A906" s="149" t="str">
        <f t="shared" si="85"/>
        <v/>
      </c>
      <c r="B906" s="16"/>
      <c r="C906" s="16"/>
      <c r="D906" s="16"/>
      <c r="E906" s="16"/>
      <c r="F906" s="16"/>
      <c r="G906" s="16"/>
      <c r="H906" s="16"/>
      <c r="I906" s="16"/>
      <c r="J906" s="150" t="str">
        <f>IFERROR(IF(COUNTIF(E906:I906,E906)+COUNTIF(E906:I906,F906)+COUNTIF(E906:I906,G906)+COUNTIF(E906:I906,H906)+COUNTIF(E906:I906,I906)-COUNT(E906:I906)&lt;&gt;0,"學生班級重複",IF(COUNT(E906:I906)=1,VLOOKUP(E906,'附件一之1-開班數'!$A$6:$B$65,2,0),IF(COUNT(E906:I906)=2,VLOOKUP(E906,'附件一之1-開班數'!$A$6:$B$65,2,0)&amp;"、"&amp;VLOOKUP(F906,'附件一之1-開班數'!$A$6:$B$65,2,0),IF(COUNT(E906:I906)=3,VLOOKUP(E906,'附件一之1-開班數'!$A$6:$B$65,2,0)&amp;"、"&amp;VLOOKUP(F906,'附件一之1-開班數'!$A$6:$B$65,2,0)&amp;"、"&amp;VLOOKUP(G906,'附件一之1-開班數'!$A$6:$B$65,2,0),IF(COUNT(E906:I906)=4,VLOOKUP(E906,'附件一之1-開班數'!$A$6:$B$65,2,0)&amp;"、"&amp;VLOOKUP(F906,'附件一之1-開班數'!$A$6:$B$65,2,0)&amp;"、"&amp;VLOOKUP(G906,'附件一之1-開班數'!$A$6:$B$65,2,0)&amp;"、"&amp;VLOOKUP(H906,'附件一之1-開班數'!$A$6:$B$65,2,0),IF(COUNT(E906:I906)=5,VLOOKUP(E906,'附件一之1-開班數'!$A$6:$B$65,2,0)&amp;"、"&amp;VLOOKUP(F906,'附件一之1-開班數'!$A$6:$B$65,2,0)&amp;"、"&amp;VLOOKUP(G906,'附件一之1-開班數'!$A$6:$B$65,2,0)&amp;"、"&amp;VLOOKUP(H906,'附件一之1-開班數'!$A$6:$B$65,2,0)&amp;"、"&amp;VLOOKUP(I906,'附件一之1-開班數'!$A$6:$B$65,2,0),IF(D906="","","學生無班級"))))))),"有班級不存在,或跳格輸入")</f>
        <v/>
      </c>
      <c r="K906" s="16"/>
      <c r="L906" s="16"/>
      <c r="M906" s="16"/>
      <c r="N906" s="16"/>
      <c r="O906" s="16"/>
      <c r="P906" s="16"/>
      <c r="Q906" s="16"/>
      <c r="R906" s="16"/>
      <c r="S906" s="145">
        <f t="shared" si="87"/>
        <v>1</v>
      </c>
      <c r="T906" s="145">
        <f t="shared" si="88"/>
        <v>1</v>
      </c>
      <c r="U906" s="10">
        <f t="shared" si="86"/>
        <v>1</v>
      </c>
      <c r="V906" s="10">
        <f t="shared" si="89"/>
        <v>1</v>
      </c>
      <c r="W906" s="10">
        <f t="shared" si="90"/>
        <v>3</v>
      </c>
    </row>
    <row r="907" spans="1:23">
      <c r="A907" s="149" t="str">
        <f t="shared" si="85"/>
        <v/>
      </c>
      <c r="B907" s="16"/>
      <c r="C907" s="16"/>
      <c r="D907" s="16"/>
      <c r="E907" s="16"/>
      <c r="F907" s="16"/>
      <c r="G907" s="16"/>
      <c r="H907" s="16"/>
      <c r="I907" s="16"/>
      <c r="J907" s="150" t="str">
        <f>IFERROR(IF(COUNTIF(E907:I907,E907)+COUNTIF(E907:I907,F907)+COUNTIF(E907:I907,G907)+COUNTIF(E907:I907,H907)+COUNTIF(E907:I907,I907)-COUNT(E907:I907)&lt;&gt;0,"學生班級重複",IF(COUNT(E907:I907)=1,VLOOKUP(E907,'附件一之1-開班數'!$A$6:$B$65,2,0),IF(COUNT(E907:I907)=2,VLOOKUP(E907,'附件一之1-開班數'!$A$6:$B$65,2,0)&amp;"、"&amp;VLOOKUP(F907,'附件一之1-開班數'!$A$6:$B$65,2,0),IF(COUNT(E907:I907)=3,VLOOKUP(E907,'附件一之1-開班數'!$A$6:$B$65,2,0)&amp;"、"&amp;VLOOKUP(F907,'附件一之1-開班數'!$A$6:$B$65,2,0)&amp;"、"&amp;VLOOKUP(G907,'附件一之1-開班數'!$A$6:$B$65,2,0),IF(COUNT(E907:I907)=4,VLOOKUP(E907,'附件一之1-開班數'!$A$6:$B$65,2,0)&amp;"、"&amp;VLOOKUP(F907,'附件一之1-開班數'!$A$6:$B$65,2,0)&amp;"、"&amp;VLOOKUP(G907,'附件一之1-開班數'!$A$6:$B$65,2,0)&amp;"、"&amp;VLOOKUP(H907,'附件一之1-開班數'!$A$6:$B$65,2,0),IF(COUNT(E907:I907)=5,VLOOKUP(E907,'附件一之1-開班數'!$A$6:$B$65,2,0)&amp;"、"&amp;VLOOKUP(F907,'附件一之1-開班數'!$A$6:$B$65,2,0)&amp;"、"&amp;VLOOKUP(G907,'附件一之1-開班數'!$A$6:$B$65,2,0)&amp;"、"&amp;VLOOKUP(H907,'附件一之1-開班數'!$A$6:$B$65,2,0)&amp;"、"&amp;VLOOKUP(I907,'附件一之1-開班數'!$A$6:$B$65,2,0),IF(D907="","","學生無班級"))))))),"有班級不存在,或跳格輸入")</f>
        <v/>
      </c>
      <c r="K907" s="16"/>
      <c r="L907" s="16"/>
      <c r="M907" s="16"/>
      <c r="N907" s="16"/>
      <c r="O907" s="16"/>
      <c r="P907" s="16"/>
      <c r="Q907" s="16"/>
      <c r="R907" s="16"/>
      <c r="S907" s="145">
        <f t="shared" si="87"/>
        <v>1</v>
      </c>
      <c r="T907" s="145">
        <f t="shared" si="88"/>
        <v>1</v>
      </c>
      <c r="U907" s="10">
        <f t="shared" si="86"/>
        <v>1</v>
      </c>
      <c r="V907" s="10">
        <f t="shared" si="89"/>
        <v>1</v>
      </c>
      <c r="W907" s="10">
        <f t="shared" si="90"/>
        <v>3</v>
      </c>
    </row>
    <row r="908" spans="1:23">
      <c r="A908" s="149" t="str">
        <f t="shared" si="85"/>
        <v/>
      </c>
      <c r="B908" s="16"/>
      <c r="C908" s="16"/>
      <c r="D908" s="16"/>
      <c r="E908" s="16"/>
      <c r="F908" s="16"/>
      <c r="G908" s="16"/>
      <c r="H908" s="16"/>
      <c r="I908" s="16"/>
      <c r="J908" s="150" t="str">
        <f>IFERROR(IF(COUNTIF(E908:I908,E908)+COUNTIF(E908:I908,F908)+COUNTIF(E908:I908,G908)+COUNTIF(E908:I908,H908)+COUNTIF(E908:I908,I908)-COUNT(E908:I908)&lt;&gt;0,"學生班級重複",IF(COUNT(E908:I908)=1,VLOOKUP(E908,'附件一之1-開班數'!$A$6:$B$65,2,0),IF(COUNT(E908:I908)=2,VLOOKUP(E908,'附件一之1-開班數'!$A$6:$B$65,2,0)&amp;"、"&amp;VLOOKUP(F908,'附件一之1-開班數'!$A$6:$B$65,2,0),IF(COUNT(E908:I908)=3,VLOOKUP(E908,'附件一之1-開班數'!$A$6:$B$65,2,0)&amp;"、"&amp;VLOOKUP(F908,'附件一之1-開班數'!$A$6:$B$65,2,0)&amp;"、"&amp;VLOOKUP(G908,'附件一之1-開班數'!$A$6:$B$65,2,0),IF(COUNT(E908:I908)=4,VLOOKUP(E908,'附件一之1-開班數'!$A$6:$B$65,2,0)&amp;"、"&amp;VLOOKUP(F908,'附件一之1-開班數'!$A$6:$B$65,2,0)&amp;"、"&amp;VLOOKUP(G908,'附件一之1-開班數'!$A$6:$B$65,2,0)&amp;"、"&amp;VLOOKUP(H908,'附件一之1-開班數'!$A$6:$B$65,2,0),IF(COUNT(E908:I908)=5,VLOOKUP(E908,'附件一之1-開班數'!$A$6:$B$65,2,0)&amp;"、"&amp;VLOOKUP(F908,'附件一之1-開班數'!$A$6:$B$65,2,0)&amp;"、"&amp;VLOOKUP(G908,'附件一之1-開班數'!$A$6:$B$65,2,0)&amp;"、"&amp;VLOOKUP(H908,'附件一之1-開班數'!$A$6:$B$65,2,0)&amp;"、"&amp;VLOOKUP(I908,'附件一之1-開班數'!$A$6:$B$65,2,0),IF(D908="","","學生無班級"))))))),"有班級不存在,或跳格輸入")</f>
        <v/>
      </c>
      <c r="K908" s="16"/>
      <c r="L908" s="16"/>
      <c r="M908" s="16"/>
      <c r="N908" s="16"/>
      <c r="O908" s="16"/>
      <c r="P908" s="16"/>
      <c r="Q908" s="16"/>
      <c r="R908" s="16"/>
      <c r="S908" s="145">
        <f t="shared" si="87"/>
        <v>1</v>
      </c>
      <c r="T908" s="145">
        <f t="shared" si="88"/>
        <v>1</v>
      </c>
      <c r="U908" s="10">
        <f t="shared" si="86"/>
        <v>1</v>
      </c>
      <c r="V908" s="10">
        <f t="shared" si="89"/>
        <v>1</v>
      </c>
      <c r="W908" s="10">
        <f t="shared" si="90"/>
        <v>3</v>
      </c>
    </row>
    <row r="909" spans="1:23">
      <c r="A909" s="149" t="str">
        <f t="shared" si="85"/>
        <v/>
      </c>
      <c r="B909" s="16"/>
      <c r="C909" s="16"/>
      <c r="D909" s="16"/>
      <c r="E909" s="16"/>
      <c r="F909" s="16"/>
      <c r="G909" s="16"/>
      <c r="H909" s="16"/>
      <c r="I909" s="16"/>
      <c r="J909" s="150" t="str">
        <f>IFERROR(IF(COUNTIF(E909:I909,E909)+COUNTIF(E909:I909,F909)+COUNTIF(E909:I909,G909)+COUNTIF(E909:I909,H909)+COUNTIF(E909:I909,I909)-COUNT(E909:I909)&lt;&gt;0,"學生班級重複",IF(COUNT(E909:I909)=1,VLOOKUP(E909,'附件一之1-開班數'!$A$6:$B$65,2,0),IF(COUNT(E909:I909)=2,VLOOKUP(E909,'附件一之1-開班數'!$A$6:$B$65,2,0)&amp;"、"&amp;VLOOKUP(F909,'附件一之1-開班數'!$A$6:$B$65,2,0),IF(COUNT(E909:I909)=3,VLOOKUP(E909,'附件一之1-開班數'!$A$6:$B$65,2,0)&amp;"、"&amp;VLOOKUP(F909,'附件一之1-開班數'!$A$6:$B$65,2,0)&amp;"、"&amp;VLOOKUP(G909,'附件一之1-開班數'!$A$6:$B$65,2,0),IF(COUNT(E909:I909)=4,VLOOKUP(E909,'附件一之1-開班數'!$A$6:$B$65,2,0)&amp;"、"&amp;VLOOKUP(F909,'附件一之1-開班數'!$A$6:$B$65,2,0)&amp;"、"&amp;VLOOKUP(G909,'附件一之1-開班數'!$A$6:$B$65,2,0)&amp;"、"&amp;VLOOKUP(H909,'附件一之1-開班數'!$A$6:$B$65,2,0),IF(COUNT(E909:I909)=5,VLOOKUP(E909,'附件一之1-開班數'!$A$6:$B$65,2,0)&amp;"、"&amp;VLOOKUP(F909,'附件一之1-開班數'!$A$6:$B$65,2,0)&amp;"、"&amp;VLOOKUP(G909,'附件一之1-開班數'!$A$6:$B$65,2,0)&amp;"、"&amp;VLOOKUP(H909,'附件一之1-開班數'!$A$6:$B$65,2,0)&amp;"、"&amp;VLOOKUP(I909,'附件一之1-開班數'!$A$6:$B$65,2,0),IF(D909="","","學生無班級"))))))),"有班級不存在,或跳格輸入")</f>
        <v/>
      </c>
      <c r="K909" s="16"/>
      <c r="L909" s="16"/>
      <c r="M909" s="16"/>
      <c r="N909" s="16"/>
      <c r="O909" s="16"/>
      <c r="P909" s="16"/>
      <c r="Q909" s="16"/>
      <c r="R909" s="16"/>
      <c r="S909" s="145">
        <f t="shared" si="87"/>
        <v>1</v>
      </c>
      <c r="T909" s="145">
        <f t="shared" si="88"/>
        <v>1</v>
      </c>
      <c r="U909" s="10">
        <f t="shared" si="86"/>
        <v>1</v>
      </c>
      <c r="V909" s="10">
        <f t="shared" si="89"/>
        <v>1</v>
      </c>
      <c r="W909" s="10">
        <f t="shared" si="90"/>
        <v>3</v>
      </c>
    </row>
    <row r="910" spans="1:23">
      <c r="A910" s="149" t="str">
        <f t="shared" si="85"/>
        <v/>
      </c>
      <c r="B910" s="16"/>
      <c r="C910" s="16"/>
      <c r="D910" s="16"/>
      <c r="E910" s="16"/>
      <c r="F910" s="16"/>
      <c r="G910" s="16"/>
      <c r="H910" s="16"/>
      <c r="I910" s="16"/>
      <c r="J910" s="150" t="str">
        <f>IFERROR(IF(COUNTIF(E910:I910,E910)+COUNTIF(E910:I910,F910)+COUNTIF(E910:I910,G910)+COUNTIF(E910:I910,H910)+COUNTIF(E910:I910,I910)-COUNT(E910:I910)&lt;&gt;0,"學生班級重複",IF(COUNT(E910:I910)=1,VLOOKUP(E910,'附件一之1-開班數'!$A$6:$B$65,2,0),IF(COUNT(E910:I910)=2,VLOOKUP(E910,'附件一之1-開班數'!$A$6:$B$65,2,0)&amp;"、"&amp;VLOOKUP(F910,'附件一之1-開班數'!$A$6:$B$65,2,0),IF(COUNT(E910:I910)=3,VLOOKUP(E910,'附件一之1-開班數'!$A$6:$B$65,2,0)&amp;"、"&amp;VLOOKUP(F910,'附件一之1-開班數'!$A$6:$B$65,2,0)&amp;"、"&amp;VLOOKUP(G910,'附件一之1-開班數'!$A$6:$B$65,2,0),IF(COUNT(E910:I910)=4,VLOOKUP(E910,'附件一之1-開班數'!$A$6:$B$65,2,0)&amp;"、"&amp;VLOOKUP(F910,'附件一之1-開班數'!$A$6:$B$65,2,0)&amp;"、"&amp;VLOOKUP(G910,'附件一之1-開班數'!$A$6:$B$65,2,0)&amp;"、"&amp;VLOOKUP(H910,'附件一之1-開班數'!$A$6:$B$65,2,0),IF(COUNT(E910:I910)=5,VLOOKUP(E910,'附件一之1-開班數'!$A$6:$B$65,2,0)&amp;"、"&amp;VLOOKUP(F910,'附件一之1-開班數'!$A$6:$B$65,2,0)&amp;"、"&amp;VLOOKUP(G910,'附件一之1-開班數'!$A$6:$B$65,2,0)&amp;"、"&amp;VLOOKUP(H910,'附件一之1-開班數'!$A$6:$B$65,2,0)&amp;"、"&amp;VLOOKUP(I910,'附件一之1-開班數'!$A$6:$B$65,2,0),IF(D910="","","學生無班級"))))))),"有班級不存在,或跳格輸入")</f>
        <v/>
      </c>
      <c r="K910" s="16"/>
      <c r="L910" s="16"/>
      <c r="M910" s="16"/>
      <c r="N910" s="16"/>
      <c r="O910" s="16"/>
      <c r="P910" s="16"/>
      <c r="Q910" s="16"/>
      <c r="R910" s="16"/>
      <c r="S910" s="145">
        <f t="shared" si="87"/>
        <v>1</v>
      </c>
      <c r="T910" s="145">
        <f t="shared" si="88"/>
        <v>1</v>
      </c>
      <c r="U910" s="10">
        <f t="shared" si="86"/>
        <v>1</v>
      </c>
      <c r="V910" s="10">
        <f t="shared" si="89"/>
        <v>1</v>
      </c>
      <c r="W910" s="10">
        <f t="shared" si="90"/>
        <v>3</v>
      </c>
    </row>
    <row r="911" spans="1:23">
      <c r="A911" s="149" t="str">
        <f t="shared" si="85"/>
        <v/>
      </c>
      <c r="B911" s="16"/>
      <c r="C911" s="16"/>
      <c r="D911" s="16"/>
      <c r="E911" s="16"/>
      <c r="F911" s="16"/>
      <c r="G911" s="16"/>
      <c r="H911" s="16"/>
      <c r="I911" s="16"/>
      <c r="J911" s="150" t="str">
        <f>IFERROR(IF(COUNTIF(E911:I911,E911)+COUNTIF(E911:I911,F911)+COUNTIF(E911:I911,G911)+COUNTIF(E911:I911,H911)+COUNTIF(E911:I911,I911)-COUNT(E911:I911)&lt;&gt;0,"學生班級重複",IF(COUNT(E911:I911)=1,VLOOKUP(E911,'附件一之1-開班數'!$A$6:$B$65,2,0),IF(COUNT(E911:I911)=2,VLOOKUP(E911,'附件一之1-開班數'!$A$6:$B$65,2,0)&amp;"、"&amp;VLOOKUP(F911,'附件一之1-開班數'!$A$6:$B$65,2,0),IF(COUNT(E911:I911)=3,VLOOKUP(E911,'附件一之1-開班數'!$A$6:$B$65,2,0)&amp;"、"&amp;VLOOKUP(F911,'附件一之1-開班數'!$A$6:$B$65,2,0)&amp;"、"&amp;VLOOKUP(G911,'附件一之1-開班數'!$A$6:$B$65,2,0),IF(COUNT(E911:I911)=4,VLOOKUP(E911,'附件一之1-開班數'!$A$6:$B$65,2,0)&amp;"、"&amp;VLOOKUP(F911,'附件一之1-開班數'!$A$6:$B$65,2,0)&amp;"、"&amp;VLOOKUP(G911,'附件一之1-開班數'!$A$6:$B$65,2,0)&amp;"、"&amp;VLOOKUP(H911,'附件一之1-開班數'!$A$6:$B$65,2,0),IF(COUNT(E911:I911)=5,VLOOKUP(E911,'附件一之1-開班數'!$A$6:$B$65,2,0)&amp;"、"&amp;VLOOKUP(F911,'附件一之1-開班數'!$A$6:$B$65,2,0)&amp;"、"&amp;VLOOKUP(G911,'附件一之1-開班數'!$A$6:$B$65,2,0)&amp;"、"&amp;VLOOKUP(H911,'附件一之1-開班數'!$A$6:$B$65,2,0)&amp;"、"&amp;VLOOKUP(I911,'附件一之1-開班數'!$A$6:$B$65,2,0),IF(D911="","","學生無班級"))))))),"有班級不存在,或跳格輸入")</f>
        <v/>
      </c>
      <c r="K911" s="16"/>
      <c r="L911" s="16"/>
      <c r="M911" s="16"/>
      <c r="N911" s="16"/>
      <c r="O911" s="16"/>
      <c r="P911" s="16"/>
      <c r="Q911" s="16"/>
      <c r="R911" s="16"/>
      <c r="S911" s="145">
        <f t="shared" si="87"/>
        <v>1</v>
      </c>
      <c r="T911" s="145">
        <f t="shared" si="88"/>
        <v>1</v>
      </c>
      <c r="U911" s="10">
        <f t="shared" si="86"/>
        <v>1</v>
      </c>
      <c r="V911" s="10">
        <f t="shared" si="89"/>
        <v>1</v>
      </c>
      <c r="W911" s="10">
        <f t="shared" si="90"/>
        <v>3</v>
      </c>
    </row>
    <row r="912" spans="1:23">
      <c r="A912" s="149" t="str">
        <f t="shared" si="85"/>
        <v/>
      </c>
      <c r="B912" s="16"/>
      <c r="C912" s="16"/>
      <c r="D912" s="16"/>
      <c r="E912" s="16"/>
      <c r="F912" s="16"/>
      <c r="G912" s="16"/>
      <c r="H912" s="16"/>
      <c r="I912" s="16"/>
      <c r="J912" s="150" t="str">
        <f>IFERROR(IF(COUNTIF(E912:I912,E912)+COUNTIF(E912:I912,F912)+COUNTIF(E912:I912,G912)+COUNTIF(E912:I912,H912)+COUNTIF(E912:I912,I912)-COUNT(E912:I912)&lt;&gt;0,"學生班級重複",IF(COUNT(E912:I912)=1,VLOOKUP(E912,'附件一之1-開班數'!$A$6:$B$65,2,0),IF(COUNT(E912:I912)=2,VLOOKUP(E912,'附件一之1-開班數'!$A$6:$B$65,2,0)&amp;"、"&amp;VLOOKUP(F912,'附件一之1-開班數'!$A$6:$B$65,2,0),IF(COUNT(E912:I912)=3,VLOOKUP(E912,'附件一之1-開班數'!$A$6:$B$65,2,0)&amp;"、"&amp;VLOOKUP(F912,'附件一之1-開班數'!$A$6:$B$65,2,0)&amp;"、"&amp;VLOOKUP(G912,'附件一之1-開班數'!$A$6:$B$65,2,0),IF(COUNT(E912:I912)=4,VLOOKUP(E912,'附件一之1-開班數'!$A$6:$B$65,2,0)&amp;"、"&amp;VLOOKUP(F912,'附件一之1-開班數'!$A$6:$B$65,2,0)&amp;"、"&amp;VLOOKUP(G912,'附件一之1-開班數'!$A$6:$B$65,2,0)&amp;"、"&amp;VLOOKUP(H912,'附件一之1-開班數'!$A$6:$B$65,2,0),IF(COUNT(E912:I912)=5,VLOOKUP(E912,'附件一之1-開班數'!$A$6:$B$65,2,0)&amp;"、"&amp;VLOOKUP(F912,'附件一之1-開班數'!$A$6:$B$65,2,0)&amp;"、"&amp;VLOOKUP(G912,'附件一之1-開班數'!$A$6:$B$65,2,0)&amp;"、"&amp;VLOOKUP(H912,'附件一之1-開班數'!$A$6:$B$65,2,0)&amp;"、"&amp;VLOOKUP(I912,'附件一之1-開班數'!$A$6:$B$65,2,0),IF(D912="","","學生無班級"))))))),"有班級不存在,或跳格輸入")</f>
        <v/>
      </c>
      <c r="K912" s="16"/>
      <c r="L912" s="16"/>
      <c r="M912" s="16"/>
      <c r="N912" s="16"/>
      <c r="O912" s="16"/>
      <c r="P912" s="16"/>
      <c r="Q912" s="16"/>
      <c r="R912" s="16"/>
      <c r="S912" s="145">
        <f t="shared" si="87"/>
        <v>1</v>
      </c>
      <c r="T912" s="145">
        <f t="shared" si="88"/>
        <v>1</v>
      </c>
      <c r="U912" s="10">
        <f t="shared" si="86"/>
        <v>1</v>
      </c>
      <c r="V912" s="10">
        <f t="shared" si="89"/>
        <v>1</v>
      </c>
      <c r="W912" s="10">
        <f t="shared" si="90"/>
        <v>3</v>
      </c>
    </row>
    <row r="913" spans="1:23">
      <c r="A913" s="149" t="str">
        <f t="shared" si="85"/>
        <v/>
      </c>
      <c r="B913" s="16"/>
      <c r="C913" s="16"/>
      <c r="D913" s="16"/>
      <c r="E913" s="16"/>
      <c r="F913" s="16"/>
      <c r="G913" s="16"/>
      <c r="H913" s="16"/>
      <c r="I913" s="16"/>
      <c r="J913" s="150" t="str">
        <f>IFERROR(IF(COUNTIF(E913:I913,E913)+COUNTIF(E913:I913,F913)+COUNTIF(E913:I913,G913)+COUNTIF(E913:I913,H913)+COUNTIF(E913:I913,I913)-COUNT(E913:I913)&lt;&gt;0,"學生班級重複",IF(COUNT(E913:I913)=1,VLOOKUP(E913,'附件一之1-開班數'!$A$6:$B$65,2,0),IF(COUNT(E913:I913)=2,VLOOKUP(E913,'附件一之1-開班數'!$A$6:$B$65,2,0)&amp;"、"&amp;VLOOKUP(F913,'附件一之1-開班數'!$A$6:$B$65,2,0),IF(COUNT(E913:I913)=3,VLOOKUP(E913,'附件一之1-開班數'!$A$6:$B$65,2,0)&amp;"、"&amp;VLOOKUP(F913,'附件一之1-開班數'!$A$6:$B$65,2,0)&amp;"、"&amp;VLOOKUP(G913,'附件一之1-開班數'!$A$6:$B$65,2,0),IF(COUNT(E913:I913)=4,VLOOKUP(E913,'附件一之1-開班數'!$A$6:$B$65,2,0)&amp;"、"&amp;VLOOKUP(F913,'附件一之1-開班數'!$A$6:$B$65,2,0)&amp;"、"&amp;VLOOKUP(G913,'附件一之1-開班數'!$A$6:$B$65,2,0)&amp;"、"&amp;VLOOKUP(H913,'附件一之1-開班數'!$A$6:$B$65,2,0),IF(COUNT(E913:I913)=5,VLOOKUP(E913,'附件一之1-開班數'!$A$6:$B$65,2,0)&amp;"、"&amp;VLOOKUP(F913,'附件一之1-開班數'!$A$6:$B$65,2,0)&amp;"、"&amp;VLOOKUP(G913,'附件一之1-開班數'!$A$6:$B$65,2,0)&amp;"、"&amp;VLOOKUP(H913,'附件一之1-開班數'!$A$6:$B$65,2,0)&amp;"、"&amp;VLOOKUP(I913,'附件一之1-開班數'!$A$6:$B$65,2,0),IF(D913="","","學生無班級"))))))),"有班級不存在,或跳格輸入")</f>
        <v/>
      </c>
      <c r="K913" s="16"/>
      <c r="L913" s="16"/>
      <c r="M913" s="16"/>
      <c r="N913" s="16"/>
      <c r="O913" s="16"/>
      <c r="P913" s="16"/>
      <c r="Q913" s="16"/>
      <c r="R913" s="16"/>
      <c r="S913" s="145">
        <f t="shared" si="87"/>
        <v>1</v>
      </c>
      <c r="T913" s="145">
        <f t="shared" si="88"/>
        <v>1</v>
      </c>
      <c r="U913" s="10">
        <f t="shared" si="86"/>
        <v>1</v>
      </c>
      <c r="V913" s="10">
        <f t="shared" si="89"/>
        <v>1</v>
      </c>
      <c r="W913" s="10">
        <f t="shared" si="90"/>
        <v>3</v>
      </c>
    </row>
    <row r="914" spans="1:23">
      <c r="A914" s="149" t="str">
        <f t="shared" si="85"/>
        <v/>
      </c>
      <c r="B914" s="16"/>
      <c r="C914" s="16"/>
      <c r="D914" s="16"/>
      <c r="E914" s="16"/>
      <c r="F914" s="16"/>
      <c r="G914" s="16"/>
      <c r="H914" s="16"/>
      <c r="I914" s="16"/>
      <c r="J914" s="150" t="str">
        <f>IFERROR(IF(COUNTIF(E914:I914,E914)+COUNTIF(E914:I914,F914)+COUNTIF(E914:I914,G914)+COUNTIF(E914:I914,H914)+COUNTIF(E914:I914,I914)-COUNT(E914:I914)&lt;&gt;0,"學生班級重複",IF(COUNT(E914:I914)=1,VLOOKUP(E914,'附件一之1-開班數'!$A$6:$B$65,2,0),IF(COUNT(E914:I914)=2,VLOOKUP(E914,'附件一之1-開班數'!$A$6:$B$65,2,0)&amp;"、"&amp;VLOOKUP(F914,'附件一之1-開班數'!$A$6:$B$65,2,0),IF(COUNT(E914:I914)=3,VLOOKUP(E914,'附件一之1-開班數'!$A$6:$B$65,2,0)&amp;"、"&amp;VLOOKUP(F914,'附件一之1-開班數'!$A$6:$B$65,2,0)&amp;"、"&amp;VLOOKUP(G914,'附件一之1-開班數'!$A$6:$B$65,2,0),IF(COUNT(E914:I914)=4,VLOOKUP(E914,'附件一之1-開班數'!$A$6:$B$65,2,0)&amp;"、"&amp;VLOOKUP(F914,'附件一之1-開班數'!$A$6:$B$65,2,0)&amp;"、"&amp;VLOOKUP(G914,'附件一之1-開班數'!$A$6:$B$65,2,0)&amp;"、"&amp;VLOOKUP(H914,'附件一之1-開班數'!$A$6:$B$65,2,0),IF(COUNT(E914:I914)=5,VLOOKUP(E914,'附件一之1-開班數'!$A$6:$B$65,2,0)&amp;"、"&amp;VLOOKUP(F914,'附件一之1-開班數'!$A$6:$B$65,2,0)&amp;"、"&amp;VLOOKUP(G914,'附件一之1-開班數'!$A$6:$B$65,2,0)&amp;"、"&amp;VLOOKUP(H914,'附件一之1-開班數'!$A$6:$B$65,2,0)&amp;"、"&amp;VLOOKUP(I914,'附件一之1-開班數'!$A$6:$B$65,2,0),IF(D914="","","學生無班級"))))))),"有班級不存在,或跳格輸入")</f>
        <v/>
      </c>
      <c r="K914" s="16"/>
      <c r="L914" s="16"/>
      <c r="M914" s="16"/>
      <c r="N914" s="16"/>
      <c r="O914" s="16"/>
      <c r="P914" s="16"/>
      <c r="Q914" s="16"/>
      <c r="R914" s="16"/>
      <c r="S914" s="145">
        <f t="shared" si="87"/>
        <v>1</v>
      </c>
      <c r="T914" s="145">
        <f t="shared" si="88"/>
        <v>1</v>
      </c>
      <c r="U914" s="10">
        <f t="shared" si="86"/>
        <v>1</v>
      </c>
      <c r="V914" s="10">
        <f t="shared" si="89"/>
        <v>1</v>
      </c>
      <c r="W914" s="10">
        <f t="shared" si="90"/>
        <v>3</v>
      </c>
    </row>
    <row r="915" spans="1:23">
      <c r="A915" s="149" t="str">
        <f t="shared" si="85"/>
        <v/>
      </c>
      <c r="B915" s="16"/>
      <c r="C915" s="16"/>
      <c r="D915" s="16"/>
      <c r="E915" s="16"/>
      <c r="F915" s="16"/>
      <c r="G915" s="16"/>
      <c r="H915" s="16"/>
      <c r="I915" s="16"/>
      <c r="J915" s="150" t="str">
        <f>IFERROR(IF(COUNTIF(E915:I915,E915)+COUNTIF(E915:I915,F915)+COUNTIF(E915:I915,G915)+COUNTIF(E915:I915,H915)+COUNTIF(E915:I915,I915)-COUNT(E915:I915)&lt;&gt;0,"學生班級重複",IF(COUNT(E915:I915)=1,VLOOKUP(E915,'附件一之1-開班數'!$A$6:$B$65,2,0),IF(COUNT(E915:I915)=2,VLOOKUP(E915,'附件一之1-開班數'!$A$6:$B$65,2,0)&amp;"、"&amp;VLOOKUP(F915,'附件一之1-開班數'!$A$6:$B$65,2,0),IF(COUNT(E915:I915)=3,VLOOKUP(E915,'附件一之1-開班數'!$A$6:$B$65,2,0)&amp;"、"&amp;VLOOKUP(F915,'附件一之1-開班數'!$A$6:$B$65,2,0)&amp;"、"&amp;VLOOKUP(G915,'附件一之1-開班數'!$A$6:$B$65,2,0),IF(COUNT(E915:I915)=4,VLOOKUP(E915,'附件一之1-開班數'!$A$6:$B$65,2,0)&amp;"、"&amp;VLOOKUP(F915,'附件一之1-開班數'!$A$6:$B$65,2,0)&amp;"、"&amp;VLOOKUP(G915,'附件一之1-開班數'!$A$6:$B$65,2,0)&amp;"、"&amp;VLOOKUP(H915,'附件一之1-開班數'!$A$6:$B$65,2,0),IF(COUNT(E915:I915)=5,VLOOKUP(E915,'附件一之1-開班數'!$A$6:$B$65,2,0)&amp;"、"&amp;VLOOKUP(F915,'附件一之1-開班數'!$A$6:$B$65,2,0)&amp;"、"&amp;VLOOKUP(G915,'附件一之1-開班數'!$A$6:$B$65,2,0)&amp;"、"&amp;VLOOKUP(H915,'附件一之1-開班數'!$A$6:$B$65,2,0)&amp;"、"&amp;VLOOKUP(I915,'附件一之1-開班數'!$A$6:$B$65,2,0),IF(D915="","","學生無班級"))))))),"有班級不存在,或跳格輸入")</f>
        <v/>
      </c>
      <c r="K915" s="16"/>
      <c r="L915" s="16"/>
      <c r="M915" s="16"/>
      <c r="N915" s="16"/>
      <c r="O915" s="16"/>
      <c r="P915" s="16"/>
      <c r="Q915" s="16"/>
      <c r="R915" s="16"/>
      <c r="S915" s="145">
        <f t="shared" si="87"/>
        <v>1</v>
      </c>
      <c r="T915" s="145">
        <f t="shared" si="88"/>
        <v>1</v>
      </c>
      <c r="U915" s="10">
        <f t="shared" si="86"/>
        <v>1</v>
      </c>
      <c r="V915" s="10">
        <f t="shared" si="89"/>
        <v>1</v>
      </c>
      <c r="W915" s="10">
        <f t="shared" si="90"/>
        <v>3</v>
      </c>
    </row>
    <row r="916" spans="1:23">
      <c r="A916" s="149" t="str">
        <f t="shared" si="85"/>
        <v/>
      </c>
      <c r="B916" s="16"/>
      <c r="C916" s="16"/>
      <c r="D916" s="16"/>
      <c r="E916" s="16"/>
      <c r="F916" s="16"/>
      <c r="G916" s="16"/>
      <c r="H916" s="16"/>
      <c r="I916" s="16"/>
      <c r="J916" s="150" t="str">
        <f>IFERROR(IF(COUNTIF(E916:I916,E916)+COUNTIF(E916:I916,F916)+COUNTIF(E916:I916,G916)+COUNTIF(E916:I916,H916)+COUNTIF(E916:I916,I916)-COUNT(E916:I916)&lt;&gt;0,"學生班級重複",IF(COUNT(E916:I916)=1,VLOOKUP(E916,'附件一之1-開班數'!$A$6:$B$65,2,0),IF(COUNT(E916:I916)=2,VLOOKUP(E916,'附件一之1-開班數'!$A$6:$B$65,2,0)&amp;"、"&amp;VLOOKUP(F916,'附件一之1-開班數'!$A$6:$B$65,2,0),IF(COUNT(E916:I916)=3,VLOOKUP(E916,'附件一之1-開班數'!$A$6:$B$65,2,0)&amp;"、"&amp;VLOOKUP(F916,'附件一之1-開班數'!$A$6:$B$65,2,0)&amp;"、"&amp;VLOOKUP(G916,'附件一之1-開班數'!$A$6:$B$65,2,0),IF(COUNT(E916:I916)=4,VLOOKUP(E916,'附件一之1-開班數'!$A$6:$B$65,2,0)&amp;"、"&amp;VLOOKUP(F916,'附件一之1-開班數'!$A$6:$B$65,2,0)&amp;"、"&amp;VLOOKUP(G916,'附件一之1-開班數'!$A$6:$B$65,2,0)&amp;"、"&amp;VLOOKUP(H916,'附件一之1-開班數'!$A$6:$B$65,2,0),IF(COUNT(E916:I916)=5,VLOOKUP(E916,'附件一之1-開班數'!$A$6:$B$65,2,0)&amp;"、"&amp;VLOOKUP(F916,'附件一之1-開班數'!$A$6:$B$65,2,0)&amp;"、"&amp;VLOOKUP(G916,'附件一之1-開班數'!$A$6:$B$65,2,0)&amp;"、"&amp;VLOOKUP(H916,'附件一之1-開班數'!$A$6:$B$65,2,0)&amp;"、"&amp;VLOOKUP(I916,'附件一之1-開班數'!$A$6:$B$65,2,0),IF(D916="","","學生無班級"))))))),"有班級不存在,或跳格輸入")</f>
        <v/>
      </c>
      <c r="K916" s="16"/>
      <c r="L916" s="16"/>
      <c r="M916" s="16"/>
      <c r="N916" s="16"/>
      <c r="O916" s="16"/>
      <c r="P916" s="16"/>
      <c r="Q916" s="16"/>
      <c r="R916" s="16"/>
      <c r="S916" s="145">
        <f t="shared" si="87"/>
        <v>1</v>
      </c>
      <c r="T916" s="145">
        <f t="shared" si="88"/>
        <v>1</v>
      </c>
      <c r="U916" s="10">
        <f t="shared" si="86"/>
        <v>1</v>
      </c>
      <c r="V916" s="10">
        <f t="shared" si="89"/>
        <v>1</v>
      </c>
      <c r="W916" s="10">
        <f t="shared" si="90"/>
        <v>3</v>
      </c>
    </row>
    <row r="917" spans="1:23">
      <c r="A917" s="149" t="str">
        <f t="shared" si="85"/>
        <v/>
      </c>
      <c r="B917" s="16"/>
      <c r="C917" s="16"/>
      <c r="D917" s="16"/>
      <c r="E917" s="16"/>
      <c r="F917" s="16"/>
      <c r="G917" s="16"/>
      <c r="H917" s="16"/>
      <c r="I917" s="16"/>
      <c r="J917" s="150" t="str">
        <f>IFERROR(IF(COUNTIF(E917:I917,E917)+COUNTIF(E917:I917,F917)+COUNTIF(E917:I917,G917)+COUNTIF(E917:I917,H917)+COUNTIF(E917:I917,I917)-COUNT(E917:I917)&lt;&gt;0,"學生班級重複",IF(COUNT(E917:I917)=1,VLOOKUP(E917,'附件一之1-開班數'!$A$6:$B$65,2,0),IF(COUNT(E917:I917)=2,VLOOKUP(E917,'附件一之1-開班數'!$A$6:$B$65,2,0)&amp;"、"&amp;VLOOKUP(F917,'附件一之1-開班數'!$A$6:$B$65,2,0),IF(COUNT(E917:I917)=3,VLOOKUP(E917,'附件一之1-開班數'!$A$6:$B$65,2,0)&amp;"、"&amp;VLOOKUP(F917,'附件一之1-開班數'!$A$6:$B$65,2,0)&amp;"、"&amp;VLOOKUP(G917,'附件一之1-開班數'!$A$6:$B$65,2,0),IF(COUNT(E917:I917)=4,VLOOKUP(E917,'附件一之1-開班數'!$A$6:$B$65,2,0)&amp;"、"&amp;VLOOKUP(F917,'附件一之1-開班數'!$A$6:$B$65,2,0)&amp;"、"&amp;VLOOKUP(G917,'附件一之1-開班數'!$A$6:$B$65,2,0)&amp;"、"&amp;VLOOKUP(H917,'附件一之1-開班數'!$A$6:$B$65,2,0),IF(COUNT(E917:I917)=5,VLOOKUP(E917,'附件一之1-開班數'!$A$6:$B$65,2,0)&amp;"、"&amp;VLOOKUP(F917,'附件一之1-開班數'!$A$6:$B$65,2,0)&amp;"、"&amp;VLOOKUP(G917,'附件一之1-開班數'!$A$6:$B$65,2,0)&amp;"、"&amp;VLOOKUP(H917,'附件一之1-開班數'!$A$6:$B$65,2,0)&amp;"、"&amp;VLOOKUP(I917,'附件一之1-開班數'!$A$6:$B$65,2,0),IF(D917="","","學生無班級"))))))),"有班級不存在,或跳格輸入")</f>
        <v/>
      </c>
      <c r="K917" s="16"/>
      <c r="L917" s="16"/>
      <c r="M917" s="16"/>
      <c r="N917" s="16"/>
      <c r="O917" s="16"/>
      <c r="P917" s="16"/>
      <c r="Q917" s="16"/>
      <c r="R917" s="16"/>
      <c r="S917" s="145">
        <f t="shared" si="87"/>
        <v>1</v>
      </c>
      <c r="T917" s="145">
        <f t="shared" si="88"/>
        <v>1</v>
      </c>
      <c r="U917" s="10">
        <f t="shared" si="86"/>
        <v>1</v>
      </c>
      <c r="V917" s="10">
        <f t="shared" si="89"/>
        <v>1</v>
      </c>
      <c r="W917" s="10">
        <f t="shared" si="90"/>
        <v>3</v>
      </c>
    </row>
    <row r="918" spans="1:23">
      <c r="A918" s="149" t="str">
        <f t="shared" si="85"/>
        <v/>
      </c>
      <c r="B918" s="16"/>
      <c r="C918" s="16"/>
      <c r="D918" s="16"/>
      <c r="E918" s="16"/>
      <c r="F918" s="16"/>
      <c r="G918" s="16"/>
      <c r="H918" s="16"/>
      <c r="I918" s="16"/>
      <c r="J918" s="150" t="str">
        <f>IFERROR(IF(COUNTIF(E918:I918,E918)+COUNTIF(E918:I918,F918)+COUNTIF(E918:I918,G918)+COUNTIF(E918:I918,H918)+COUNTIF(E918:I918,I918)-COUNT(E918:I918)&lt;&gt;0,"學生班級重複",IF(COUNT(E918:I918)=1,VLOOKUP(E918,'附件一之1-開班數'!$A$6:$B$65,2,0),IF(COUNT(E918:I918)=2,VLOOKUP(E918,'附件一之1-開班數'!$A$6:$B$65,2,0)&amp;"、"&amp;VLOOKUP(F918,'附件一之1-開班數'!$A$6:$B$65,2,0),IF(COUNT(E918:I918)=3,VLOOKUP(E918,'附件一之1-開班數'!$A$6:$B$65,2,0)&amp;"、"&amp;VLOOKUP(F918,'附件一之1-開班數'!$A$6:$B$65,2,0)&amp;"、"&amp;VLOOKUP(G918,'附件一之1-開班數'!$A$6:$B$65,2,0),IF(COUNT(E918:I918)=4,VLOOKUP(E918,'附件一之1-開班數'!$A$6:$B$65,2,0)&amp;"、"&amp;VLOOKUP(F918,'附件一之1-開班數'!$A$6:$B$65,2,0)&amp;"、"&amp;VLOOKUP(G918,'附件一之1-開班數'!$A$6:$B$65,2,0)&amp;"、"&amp;VLOOKUP(H918,'附件一之1-開班數'!$A$6:$B$65,2,0),IF(COUNT(E918:I918)=5,VLOOKUP(E918,'附件一之1-開班數'!$A$6:$B$65,2,0)&amp;"、"&amp;VLOOKUP(F918,'附件一之1-開班數'!$A$6:$B$65,2,0)&amp;"、"&amp;VLOOKUP(G918,'附件一之1-開班數'!$A$6:$B$65,2,0)&amp;"、"&amp;VLOOKUP(H918,'附件一之1-開班數'!$A$6:$B$65,2,0)&amp;"、"&amp;VLOOKUP(I918,'附件一之1-開班數'!$A$6:$B$65,2,0),IF(D918="","","學生無班級"))))))),"有班級不存在,或跳格輸入")</f>
        <v/>
      </c>
      <c r="K918" s="16"/>
      <c r="L918" s="16"/>
      <c r="M918" s="16"/>
      <c r="N918" s="16"/>
      <c r="O918" s="16"/>
      <c r="P918" s="16"/>
      <c r="Q918" s="16"/>
      <c r="R918" s="16"/>
      <c r="S918" s="145">
        <f t="shared" si="87"/>
        <v>1</v>
      </c>
      <c r="T918" s="145">
        <f t="shared" si="88"/>
        <v>1</v>
      </c>
      <c r="U918" s="10">
        <f t="shared" si="86"/>
        <v>1</v>
      </c>
      <c r="V918" s="10">
        <f t="shared" si="89"/>
        <v>1</v>
      </c>
      <c r="W918" s="10">
        <f t="shared" si="90"/>
        <v>3</v>
      </c>
    </row>
    <row r="919" spans="1:23">
      <c r="A919" s="149" t="str">
        <f t="shared" si="85"/>
        <v/>
      </c>
      <c r="B919" s="16"/>
      <c r="C919" s="16"/>
      <c r="D919" s="16"/>
      <c r="E919" s="16"/>
      <c r="F919" s="16"/>
      <c r="G919" s="16"/>
      <c r="H919" s="16"/>
      <c r="I919" s="16"/>
      <c r="J919" s="150" t="str">
        <f>IFERROR(IF(COUNTIF(E919:I919,E919)+COUNTIF(E919:I919,F919)+COUNTIF(E919:I919,G919)+COUNTIF(E919:I919,H919)+COUNTIF(E919:I919,I919)-COUNT(E919:I919)&lt;&gt;0,"學生班級重複",IF(COUNT(E919:I919)=1,VLOOKUP(E919,'附件一之1-開班數'!$A$6:$B$65,2,0),IF(COUNT(E919:I919)=2,VLOOKUP(E919,'附件一之1-開班數'!$A$6:$B$65,2,0)&amp;"、"&amp;VLOOKUP(F919,'附件一之1-開班數'!$A$6:$B$65,2,0),IF(COUNT(E919:I919)=3,VLOOKUP(E919,'附件一之1-開班數'!$A$6:$B$65,2,0)&amp;"、"&amp;VLOOKUP(F919,'附件一之1-開班數'!$A$6:$B$65,2,0)&amp;"、"&amp;VLOOKUP(G919,'附件一之1-開班數'!$A$6:$B$65,2,0),IF(COUNT(E919:I919)=4,VLOOKUP(E919,'附件一之1-開班數'!$A$6:$B$65,2,0)&amp;"、"&amp;VLOOKUP(F919,'附件一之1-開班數'!$A$6:$B$65,2,0)&amp;"、"&amp;VLOOKUP(G919,'附件一之1-開班數'!$A$6:$B$65,2,0)&amp;"、"&amp;VLOOKUP(H919,'附件一之1-開班數'!$A$6:$B$65,2,0),IF(COUNT(E919:I919)=5,VLOOKUP(E919,'附件一之1-開班數'!$A$6:$B$65,2,0)&amp;"、"&amp;VLOOKUP(F919,'附件一之1-開班數'!$A$6:$B$65,2,0)&amp;"、"&amp;VLOOKUP(G919,'附件一之1-開班數'!$A$6:$B$65,2,0)&amp;"、"&amp;VLOOKUP(H919,'附件一之1-開班數'!$A$6:$B$65,2,0)&amp;"、"&amp;VLOOKUP(I919,'附件一之1-開班數'!$A$6:$B$65,2,0),IF(D919="","","學生無班級"))))))),"有班級不存在,或跳格輸入")</f>
        <v/>
      </c>
      <c r="K919" s="16"/>
      <c r="L919" s="16"/>
      <c r="M919" s="16"/>
      <c r="N919" s="16"/>
      <c r="O919" s="16"/>
      <c r="P919" s="16"/>
      <c r="Q919" s="16"/>
      <c r="R919" s="16"/>
      <c r="S919" s="145">
        <f t="shared" si="87"/>
        <v>1</v>
      </c>
      <c r="T919" s="145">
        <f t="shared" si="88"/>
        <v>1</v>
      </c>
      <c r="U919" s="10">
        <f t="shared" si="86"/>
        <v>1</v>
      </c>
      <c r="V919" s="10">
        <f t="shared" si="89"/>
        <v>1</v>
      </c>
      <c r="W919" s="10">
        <f t="shared" si="90"/>
        <v>3</v>
      </c>
    </row>
    <row r="920" spans="1:23">
      <c r="A920" s="149" t="str">
        <f t="shared" si="85"/>
        <v/>
      </c>
      <c r="B920" s="16"/>
      <c r="C920" s="16"/>
      <c r="D920" s="16"/>
      <c r="E920" s="16"/>
      <c r="F920" s="16"/>
      <c r="G920" s="16"/>
      <c r="H920" s="16"/>
      <c r="I920" s="16"/>
      <c r="J920" s="150" t="str">
        <f>IFERROR(IF(COUNTIF(E920:I920,E920)+COUNTIF(E920:I920,F920)+COUNTIF(E920:I920,G920)+COUNTIF(E920:I920,H920)+COUNTIF(E920:I920,I920)-COUNT(E920:I920)&lt;&gt;0,"學生班級重複",IF(COUNT(E920:I920)=1,VLOOKUP(E920,'附件一之1-開班數'!$A$6:$B$65,2,0),IF(COUNT(E920:I920)=2,VLOOKUP(E920,'附件一之1-開班數'!$A$6:$B$65,2,0)&amp;"、"&amp;VLOOKUP(F920,'附件一之1-開班數'!$A$6:$B$65,2,0),IF(COUNT(E920:I920)=3,VLOOKUP(E920,'附件一之1-開班數'!$A$6:$B$65,2,0)&amp;"、"&amp;VLOOKUP(F920,'附件一之1-開班數'!$A$6:$B$65,2,0)&amp;"、"&amp;VLOOKUP(G920,'附件一之1-開班數'!$A$6:$B$65,2,0),IF(COUNT(E920:I920)=4,VLOOKUP(E920,'附件一之1-開班數'!$A$6:$B$65,2,0)&amp;"、"&amp;VLOOKUP(F920,'附件一之1-開班數'!$A$6:$B$65,2,0)&amp;"、"&amp;VLOOKUP(G920,'附件一之1-開班數'!$A$6:$B$65,2,0)&amp;"、"&amp;VLOOKUP(H920,'附件一之1-開班數'!$A$6:$B$65,2,0),IF(COUNT(E920:I920)=5,VLOOKUP(E920,'附件一之1-開班數'!$A$6:$B$65,2,0)&amp;"、"&amp;VLOOKUP(F920,'附件一之1-開班數'!$A$6:$B$65,2,0)&amp;"、"&amp;VLOOKUP(G920,'附件一之1-開班數'!$A$6:$B$65,2,0)&amp;"、"&amp;VLOOKUP(H920,'附件一之1-開班數'!$A$6:$B$65,2,0)&amp;"、"&amp;VLOOKUP(I920,'附件一之1-開班數'!$A$6:$B$65,2,0),IF(D920="","","學生無班級"))))))),"有班級不存在,或跳格輸入")</f>
        <v/>
      </c>
      <c r="K920" s="16"/>
      <c r="L920" s="16"/>
      <c r="M920" s="16"/>
      <c r="N920" s="16"/>
      <c r="O920" s="16"/>
      <c r="P920" s="16"/>
      <c r="Q920" s="16"/>
      <c r="R920" s="16"/>
      <c r="S920" s="145">
        <f t="shared" si="87"/>
        <v>1</v>
      </c>
      <c r="T920" s="145">
        <f t="shared" si="88"/>
        <v>1</v>
      </c>
      <c r="U920" s="10">
        <f t="shared" si="86"/>
        <v>1</v>
      </c>
      <c r="V920" s="10">
        <f t="shared" si="89"/>
        <v>1</v>
      </c>
      <c r="W920" s="10">
        <f t="shared" si="90"/>
        <v>3</v>
      </c>
    </row>
    <row r="921" spans="1:23">
      <c r="A921" s="149" t="str">
        <f t="shared" si="85"/>
        <v/>
      </c>
      <c r="B921" s="16"/>
      <c r="C921" s="16"/>
      <c r="D921" s="16"/>
      <c r="E921" s="16"/>
      <c r="F921" s="16"/>
      <c r="G921" s="16"/>
      <c r="H921" s="16"/>
      <c r="I921" s="16"/>
      <c r="J921" s="150" t="str">
        <f>IFERROR(IF(COUNTIF(E921:I921,E921)+COUNTIF(E921:I921,F921)+COUNTIF(E921:I921,G921)+COUNTIF(E921:I921,H921)+COUNTIF(E921:I921,I921)-COUNT(E921:I921)&lt;&gt;0,"學生班級重複",IF(COUNT(E921:I921)=1,VLOOKUP(E921,'附件一之1-開班數'!$A$6:$B$65,2,0),IF(COUNT(E921:I921)=2,VLOOKUP(E921,'附件一之1-開班數'!$A$6:$B$65,2,0)&amp;"、"&amp;VLOOKUP(F921,'附件一之1-開班數'!$A$6:$B$65,2,0),IF(COUNT(E921:I921)=3,VLOOKUP(E921,'附件一之1-開班數'!$A$6:$B$65,2,0)&amp;"、"&amp;VLOOKUP(F921,'附件一之1-開班數'!$A$6:$B$65,2,0)&amp;"、"&amp;VLOOKUP(G921,'附件一之1-開班數'!$A$6:$B$65,2,0),IF(COUNT(E921:I921)=4,VLOOKUP(E921,'附件一之1-開班數'!$A$6:$B$65,2,0)&amp;"、"&amp;VLOOKUP(F921,'附件一之1-開班數'!$A$6:$B$65,2,0)&amp;"、"&amp;VLOOKUP(G921,'附件一之1-開班數'!$A$6:$B$65,2,0)&amp;"、"&amp;VLOOKUP(H921,'附件一之1-開班數'!$A$6:$B$65,2,0),IF(COUNT(E921:I921)=5,VLOOKUP(E921,'附件一之1-開班數'!$A$6:$B$65,2,0)&amp;"、"&amp;VLOOKUP(F921,'附件一之1-開班數'!$A$6:$B$65,2,0)&amp;"、"&amp;VLOOKUP(G921,'附件一之1-開班數'!$A$6:$B$65,2,0)&amp;"、"&amp;VLOOKUP(H921,'附件一之1-開班數'!$A$6:$B$65,2,0)&amp;"、"&amp;VLOOKUP(I921,'附件一之1-開班數'!$A$6:$B$65,2,0),IF(D921="","","學生無班級"))))))),"有班級不存在,或跳格輸入")</f>
        <v/>
      </c>
      <c r="K921" s="16"/>
      <c r="L921" s="16"/>
      <c r="M921" s="16"/>
      <c r="N921" s="16"/>
      <c r="O921" s="16"/>
      <c r="P921" s="16"/>
      <c r="Q921" s="16"/>
      <c r="R921" s="16"/>
      <c r="S921" s="145">
        <f t="shared" si="87"/>
        <v>1</v>
      </c>
      <c r="T921" s="145">
        <f t="shared" si="88"/>
        <v>1</v>
      </c>
      <c r="U921" s="10">
        <f t="shared" si="86"/>
        <v>1</v>
      </c>
      <c r="V921" s="10">
        <f t="shared" si="89"/>
        <v>1</v>
      </c>
      <c r="W921" s="10">
        <f t="shared" si="90"/>
        <v>3</v>
      </c>
    </row>
    <row r="922" spans="1:23">
      <c r="A922" s="149" t="str">
        <f t="shared" si="85"/>
        <v/>
      </c>
      <c r="B922" s="16"/>
      <c r="C922" s="16"/>
      <c r="D922" s="16"/>
      <c r="E922" s="16"/>
      <c r="F922" s="16"/>
      <c r="G922" s="16"/>
      <c r="H922" s="16"/>
      <c r="I922" s="16"/>
      <c r="J922" s="150" t="str">
        <f>IFERROR(IF(COUNTIF(E922:I922,E922)+COUNTIF(E922:I922,F922)+COUNTIF(E922:I922,G922)+COUNTIF(E922:I922,H922)+COUNTIF(E922:I922,I922)-COUNT(E922:I922)&lt;&gt;0,"學生班級重複",IF(COUNT(E922:I922)=1,VLOOKUP(E922,'附件一之1-開班數'!$A$6:$B$65,2,0),IF(COUNT(E922:I922)=2,VLOOKUP(E922,'附件一之1-開班數'!$A$6:$B$65,2,0)&amp;"、"&amp;VLOOKUP(F922,'附件一之1-開班數'!$A$6:$B$65,2,0),IF(COUNT(E922:I922)=3,VLOOKUP(E922,'附件一之1-開班數'!$A$6:$B$65,2,0)&amp;"、"&amp;VLOOKUP(F922,'附件一之1-開班數'!$A$6:$B$65,2,0)&amp;"、"&amp;VLOOKUP(G922,'附件一之1-開班數'!$A$6:$B$65,2,0),IF(COUNT(E922:I922)=4,VLOOKUP(E922,'附件一之1-開班數'!$A$6:$B$65,2,0)&amp;"、"&amp;VLOOKUP(F922,'附件一之1-開班數'!$A$6:$B$65,2,0)&amp;"、"&amp;VLOOKUP(G922,'附件一之1-開班數'!$A$6:$B$65,2,0)&amp;"、"&amp;VLOOKUP(H922,'附件一之1-開班數'!$A$6:$B$65,2,0),IF(COUNT(E922:I922)=5,VLOOKUP(E922,'附件一之1-開班數'!$A$6:$B$65,2,0)&amp;"、"&amp;VLOOKUP(F922,'附件一之1-開班數'!$A$6:$B$65,2,0)&amp;"、"&amp;VLOOKUP(G922,'附件一之1-開班數'!$A$6:$B$65,2,0)&amp;"、"&amp;VLOOKUP(H922,'附件一之1-開班數'!$A$6:$B$65,2,0)&amp;"、"&amp;VLOOKUP(I922,'附件一之1-開班數'!$A$6:$B$65,2,0),IF(D922="","","學生無班級"))))))),"有班級不存在,或跳格輸入")</f>
        <v/>
      </c>
      <c r="K922" s="16"/>
      <c r="L922" s="16"/>
      <c r="M922" s="16"/>
      <c r="N922" s="16"/>
      <c r="O922" s="16"/>
      <c r="P922" s="16"/>
      <c r="Q922" s="16"/>
      <c r="R922" s="16"/>
      <c r="S922" s="145">
        <f t="shared" si="87"/>
        <v>1</v>
      </c>
      <c r="T922" s="145">
        <f t="shared" si="88"/>
        <v>1</v>
      </c>
      <c r="U922" s="10">
        <f t="shared" si="86"/>
        <v>1</v>
      </c>
      <c r="V922" s="10">
        <f t="shared" si="89"/>
        <v>1</v>
      </c>
      <c r="W922" s="10">
        <f t="shared" si="90"/>
        <v>3</v>
      </c>
    </row>
    <row r="923" spans="1:23">
      <c r="A923" s="149" t="str">
        <f t="shared" si="85"/>
        <v/>
      </c>
      <c r="B923" s="16"/>
      <c r="C923" s="16"/>
      <c r="D923" s="16"/>
      <c r="E923" s="16"/>
      <c r="F923" s="16"/>
      <c r="G923" s="16"/>
      <c r="H923" s="16"/>
      <c r="I923" s="16"/>
      <c r="J923" s="150" t="str">
        <f>IFERROR(IF(COUNTIF(E923:I923,E923)+COUNTIF(E923:I923,F923)+COUNTIF(E923:I923,G923)+COUNTIF(E923:I923,H923)+COUNTIF(E923:I923,I923)-COUNT(E923:I923)&lt;&gt;0,"學生班級重複",IF(COUNT(E923:I923)=1,VLOOKUP(E923,'附件一之1-開班數'!$A$6:$B$65,2,0),IF(COUNT(E923:I923)=2,VLOOKUP(E923,'附件一之1-開班數'!$A$6:$B$65,2,0)&amp;"、"&amp;VLOOKUP(F923,'附件一之1-開班數'!$A$6:$B$65,2,0),IF(COUNT(E923:I923)=3,VLOOKUP(E923,'附件一之1-開班數'!$A$6:$B$65,2,0)&amp;"、"&amp;VLOOKUP(F923,'附件一之1-開班數'!$A$6:$B$65,2,0)&amp;"、"&amp;VLOOKUP(G923,'附件一之1-開班數'!$A$6:$B$65,2,0),IF(COUNT(E923:I923)=4,VLOOKUP(E923,'附件一之1-開班數'!$A$6:$B$65,2,0)&amp;"、"&amp;VLOOKUP(F923,'附件一之1-開班數'!$A$6:$B$65,2,0)&amp;"、"&amp;VLOOKUP(G923,'附件一之1-開班數'!$A$6:$B$65,2,0)&amp;"、"&amp;VLOOKUP(H923,'附件一之1-開班數'!$A$6:$B$65,2,0),IF(COUNT(E923:I923)=5,VLOOKUP(E923,'附件一之1-開班數'!$A$6:$B$65,2,0)&amp;"、"&amp;VLOOKUP(F923,'附件一之1-開班數'!$A$6:$B$65,2,0)&amp;"、"&amp;VLOOKUP(G923,'附件一之1-開班數'!$A$6:$B$65,2,0)&amp;"、"&amp;VLOOKUP(H923,'附件一之1-開班數'!$A$6:$B$65,2,0)&amp;"、"&amp;VLOOKUP(I923,'附件一之1-開班數'!$A$6:$B$65,2,0),IF(D923="","","學生無班級"))))))),"有班級不存在,或跳格輸入")</f>
        <v/>
      </c>
      <c r="K923" s="16"/>
      <c r="L923" s="16"/>
      <c r="M923" s="16"/>
      <c r="N923" s="16"/>
      <c r="O923" s="16"/>
      <c r="P923" s="16"/>
      <c r="Q923" s="16"/>
      <c r="R923" s="16"/>
      <c r="S923" s="145">
        <f t="shared" si="87"/>
        <v>1</v>
      </c>
      <c r="T923" s="145">
        <f t="shared" si="88"/>
        <v>1</v>
      </c>
      <c r="U923" s="10">
        <f t="shared" si="86"/>
        <v>1</v>
      </c>
      <c r="V923" s="10">
        <f t="shared" si="89"/>
        <v>1</v>
      </c>
      <c r="W923" s="10">
        <f t="shared" si="90"/>
        <v>3</v>
      </c>
    </row>
    <row r="924" spans="1:23">
      <c r="A924" s="149" t="str">
        <f t="shared" si="85"/>
        <v/>
      </c>
      <c r="B924" s="16"/>
      <c r="C924" s="16"/>
      <c r="D924" s="16"/>
      <c r="E924" s="16"/>
      <c r="F924" s="16"/>
      <c r="G924" s="16"/>
      <c r="H924" s="16"/>
      <c r="I924" s="16"/>
      <c r="J924" s="150" t="str">
        <f>IFERROR(IF(COUNTIF(E924:I924,E924)+COUNTIF(E924:I924,F924)+COUNTIF(E924:I924,G924)+COUNTIF(E924:I924,H924)+COUNTIF(E924:I924,I924)-COUNT(E924:I924)&lt;&gt;0,"學生班級重複",IF(COUNT(E924:I924)=1,VLOOKUP(E924,'附件一之1-開班數'!$A$6:$B$65,2,0),IF(COUNT(E924:I924)=2,VLOOKUP(E924,'附件一之1-開班數'!$A$6:$B$65,2,0)&amp;"、"&amp;VLOOKUP(F924,'附件一之1-開班數'!$A$6:$B$65,2,0),IF(COUNT(E924:I924)=3,VLOOKUP(E924,'附件一之1-開班數'!$A$6:$B$65,2,0)&amp;"、"&amp;VLOOKUP(F924,'附件一之1-開班數'!$A$6:$B$65,2,0)&amp;"、"&amp;VLOOKUP(G924,'附件一之1-開班數'!$A$6:$B$65,2,0),IF(COUNT(E924:I924)=4,VLOOKUP(E924,'附件一之1-開班數'!$A$6:$B$65,2,0)&amp;"、"&amp;VLOOKUP(F924,'附件一之1-開班數'!$A$6:$B$65,2,0)&amp;"、"&amp;VLOOKUP(G924,'附件一之1-開班數'!$A$6:$B$65,2,0)&amp;"、"&amp;VLOOKUP(H924,'附件一之1-開班數'!$A$6:$B$65,2,0),IF(COUNT(E924:I924)=5,VLOOKUP(E924,'附件一之1-開班數'!$A$6:$B$65,2,0)&amp;"、"&amp;VLOOKUP(F924,'附件一之1-開班數'!$A$6:$B$65,2,0)&amp;"、"&amp;VLOOKUP(G924,'附件一之1-開班數'!$A$6:$B$65,2,0)&amp;"、"&amp;VLOOKUP(H924,'附件一之1-開班數'!$A$6:$B$65,2,0)&amp;"、"&amp;VLOOKUP(I924,'附件一之1-開班數'!$A$6:$B$65,2,0),IF(D924="","","學生無班級"))))))),"有班級不存在,或跳格輸入")</f>
        <v/>
      </c>
      <c r="K924" s="16"/>
      <c r="L924" s="16"/>
      <c r="M924" s="16"/>
      <c r="N924" s="16"/>
      <c r="O924" s="16"/>
      <c r="P924" s="16"/>
      <c r="Q924" s="16"/>
      <c r="R924" s="16"/>
      <c r="S924" s="145">
        <f t="shared" si="87"/>
        <v>1</v>
      </c>
      <c r="T924" s="145">
        <f t="shared" si="88"/>
        <v>1</v>
      </c>
      <c r="U924" s="10">
        <f t="shared" si="86"/>
        <v>1</v>
      </c>
      <c r="V924" s="10">
        <f t="shared" si="89"/>
        <v>1</v>
      </c>
      <c r="W924" s="10">
        <f t="shared" si="90"/>
        <v>3</v>
      </c>
    </row>
    <row r="925" spans="1:23">
      <c r="A925" s="149" t="str">
        <f t="shared" si="85"/>
        <v/>
      </c>
      <c r="B925" s="16"/>
      <c r="C925" s="16"/>
      <c r="D925" s="16"/>
      <c r="E925" s="16"/>
      <c r="F925" s="16"/>
      <c r="G925" s="16"/>
      <c r="H925" s="16"/>
      <c r="I925" s="16"/>
      <c r="J925" s="150" t="str">
        <f>IFERROR(IF(COUNTIF(E925:I925,E925)+COUNTIF(E925:I925,F925)+COUNTIF(E925:I925,G925)+COUNTIF(E925:I925,H925)+COUNTIF(E925:I925,I925)-COUNT(E925:I925)&lt;&gt;0,"學生班級重複",IF(COUNT(E925:I925)=1,VLOOKUP(E925,'附件一之1-開班數'!$A$6:$B$65,2,0),IF(COUNT(E925:I925)=2,VLOOKUP(E925,'附件一之1-開班數'!$A$6:$B$65,2,0)&amp;"、"&amp;VLOOKUP(F925,'附件一之1-開班數'!$A$6:$B$65,2,0),IF(COUNT(E925:I925)=3,VLOOKUP(E925,'附件一之1-開班數'!$A$6:$B$65,2,0)&amp;"、"&amp;VLOOKUP(F925,'附件一之1-開班數'!$A$6:$B$65,2,0)&amp;"、"&amp;VLOOKUP(G925,'附件一之1-開班數'!$A$6:$B$65,2,0),IF(COUNT(E925:I925)=4,VLOOKUP(E925,'附件一之1-開班數'!$A$6:$B$65,2,0)&amp;"、"&amp;VLOOKUP(F925,'附件一之1-開班數'!$A$6:$B$65,2,0)&amp;"、"&amp;VLOOKUP(G925,'附件一之1-開班數'!$A$6:$B$65,2,0)&amp;"、"&amp;VLOOKUP(H925,'附件一之1-開班數'!$A$6:$B$65,2,0),IF(COUNT(E925:I925)=5,VLOOKUP(E925,'附件一之1-開班數'!$A$6:$B$65,2,0)&amp;"、"&amp;VLOOKUP(F925,'附件一之1-開班數'!$A$6:$B$65,2,0)&amp;"、"&amp;VLOOKUP(G925,'附件一之1-開班數'!$A$6:$B$65,2,0)&amp;"、"&amp;VLOOKUP(H925,'附件一之1-開班數'!$A$6:$B$65,2,0)&amp;"、"&amp;VLOOKUP(I925,'附件一之1-開班數'!$A$6:$B$65,2,0),IF(D925="","","學生無班級"))))))),"有班級不存在,或跳格輸入")</f>
        <v/>
      </c>
      <c r="K925" s="16"/>
      <c r="L925" s="16"/>
      <c r="M925" s="16"/>
      <c r="N925" s="16"/>
      <c r="O925" s="16"/>
      <c r="P925" s="16"/>
      <c r="Q925" s="16"/>
      <c r="R925" s="16"/>
      <c r="S925" s="145">
        <f t="shared" si="87"/>
        <v>1</v>
      </c>
      <c r="T925" s="145">
        <f t="shared" si="88"/>
        <v>1</v>
      </c>
      <c r="U925" s="10">
        <f t="shared" si="86"/>
        <v>1</v>
      </c>
      <c r="V925" s="10">
        <f t="shared" si="89"/>
        <v>1</v>
      </c>
      <c r="W925" s="10">
        <f t="shared" si="90"/>
        <v>3</v>
      </c>
    </row>
    <row r="926" spans="1:23">
      <c r="A926" s="149" t="str">
        <f t="shared" si="85"/>
        <v/>
      </c>
      <c r="B926" s="16"/>
      <c r="C926" s="16"/>
      <c r="D926" s="16"/>
      <c r="E926" s="16"/>
      <c r="F926" s="16"/>
      <c r="G926" s="16"/>
      <c r="H926" s="16"/>
      <c r="I926" s="16"/>
      <c r="J926" s="150" t="str">
        <f>IFERROR(IF(COUNTIF(E926:I926,E926)+COUNTIF(E926:I926,F926)+COUNTIF(E926:I926,G926)+COUNTIF(E926:I926,H926)+COUNTIF(E926:I926,I926)-COUNT(E926:I926)&lt;&gt;0,"學生班級重複",IF(COUNT(E926:I926)=1,VLOOKUP(E926,'附件一之1-開班數'!$A$6:$B$65,2,0),IF(COUNT(E926:I926)=2,VLOOKUP(E926,'附件一之1-開班數'!$A$6:$B$65,2,0)&amp;"、"&amp;VLOOKUP(F926,'附件一之1-開班數'!$A$6:$B$65,2,0),IF(COUNT(E926:I926)=3,VLOOKUP(E926,'附件一之1-開班數'!$A$6:$B$65,2,0)&amp;"、"&amp;VLOOKUP(F926,'附件一之1-開班數'!$A$6:$B$65,2,0)&amp;"、"&amp;VLOOKUP(G926,'附件一之1-開班數'!$A$6:$B$65,2,0),IF(COUNT(E926:I926)=4,VLOOKUP(E926,'附件一之1-開班數'!$A$6:$B$65,2,0)&amp;"、"&amp;VLOOKUP(F926,'附件一之1-開班數'!$A$6:$B$65,2,0)&amp;"、"&amp;VLOOKUP(G926,'附件一之1-開班數'!$A$6:$B$65,2,0)&amp;"、"&amp;VLOOKUP(H926,'附件一之1-開班數'!$A$6:$B$65,2,0),IF(COUNT(E926:I926)=5,VLOOKUP(E926,'附件一之1-開班數'!$A$6:$B$65,2,0)&amp;"、"&amp;VLOOKUP(F926,'附件一之1-開班數'!$A$6:$B$65,2,0)&amp;"、"&amp;VLOOKUP(G926,'附件一之1-開班數'!$A$6:$B$65,2,0)&amp;"、"&amp;VLOOKUP(H926,'附件一之1-開班數'!$A$6:$B$65,2,0)&amp;"、"&amp;VLOOKUP(I926,'附件一之1-開班數'!$A$6:$B$65,2,0),IF(D926="","","學生無班級"))))))),"有班級不存在,或跳格輸入")</f>
        <v/>
      </c>
      <c r="K926" s="16"/>
      <c r="L926" s="16"/>
      <c r="M926" s="16"/>
      <c r="N926" s="16"/>
      <c r="O926" s="16"/>
      <c r="P926" s="16"/>
      <c r="Q926" s="16"/>
      <c r="R926" s="16"/>
      <c r="S926" s="145">
        <f t="shared" si="87"/>
        <v>1</v>
      </c>
      <c r="T926" s="145">
        <f t="shared" si="88"/>
        <v>1</v>
      </c>
      <c r="U926" s="10">
        <f t="shared" si="86"/>
        <v>1</v>
      </c>
      <c r="V926" s="10">
        <f t="shared" si="89"/>
        <v>1</v>
      </c>
      <c r="W926" s="10">
        <f t="shared" si="90"/>
        <v>3</v>
      </c>
    </row>
    <row r="927" spans="1:23">
      <c r="A927" s="149" t="str">
        <f t="shared" si="85"/>
        <v/>
      </c>
      <c r="B927" s="16"/>
      <c r="C927" s="16"/>
      <c r="D927" s="16"/>
      <c r="E927" s="16"/>
      <c r="F927" s="16"/>
      <c r="G927" s="16"/>
      <c r="H927" s="16"/>
      <c r="I927" s="16"/>
      <c r="J927" s="150" t="str">
        <f>IFERROR(IF(COUNTIF(E927:I927,E927)+COUNTIF(E927:I927,F927)+COUNTIF(E927:I927,G927)+COUNTIF(E927:I927,H927)+COUNTIF(E927:I927,I927)-COUNT(E927:I927)&lt;&gt;0,"學生班級重複",IF(COUNT(E927:I927)=1,VLOOKUP(E927,'附件一之1-開班數'!$A$6:$B$65,2,0),IF(COUNT(E927:I927)=2,VLOOKUP(E927,'附件一之1-開班數'!$A$6:$B$65,2,0)&amp;"、"&amp;VLOOKUP(F927,'附件一之1-開班數'!$A$6:$B$65,2,0),IF(COUNT(E927:I927)=3,VLOOKUP(E927,'附件一之1-開班數'!$A$6:$B$65,2,0)&amp;"、"&amp;VLOOKUP(F927,'附件一之1-開班數'!$A$6:$B$65,2,0)&amp;"、"&amp;VLOOKUP(G927,'附件一之1-開班數'!$A$6:$B$65,2,0),IF(COUNT(E927:I927)=4,VLOOKUP(E927,'附件一之1-開班數'!$A$6:$B$65,2,0)&amp;"、"&amp;VLOOKUP(F927,'附件一之1-開班數'!$A$6:$B$65,2,0)&amp;"、"&amp;VLOOKUP(G927,'附件一之1-開班數'!$A$6:$B$65,2,0)&amp;"、"&amp;VLOOKUP(H927,'附件一之1-開班數'!$A$6:$B$65,2,0),IF(COUNT(E927:I927)=5,VLOOKUP(E927,'附件一之1-開班數'!$A$6:$B$65,2,0)&amp;"、"&amp;VLOOKUP(F927,'附件一之1-開班數'!$A$6:$B$65,2,0)&amp;"、"&amp;VLOOKUP(G927,'附件一之1-開班數'!$A$6:$B$65,2,0)&amp;"、"&amp;VLOOKUP(H927,'附件一之1-開班數'!$A$6:$B$65,2,0)&amp;"、"&amp;VLOOKUP(I927,'附件一之1-開班數'!$A$6:$B$65,2,0),IF(D927="","","學生無班級"))))))),"有班級不存在,或跳格輸入")</f>
        <v/>
      </c>
      <c r="K927" s="16"/>
      <c r="L927" s="16"/>
      <c r="M927" s="16"/>
      <c r="N927" s="16"/>
      <c r="O927" s="16"/>
      <c r="P927" s="16"/>
      <c r="Q927" s="16"/>
      <c r="R927" s="16"/>
      <c r="S927" s="145">
        <f t="shared" si="87"/>
        <v>1</v>
      </c>
      <c r="T927" s="145">
        <f t="shared" si="88"/>
        <v>1</v>
      </c>
      <c r="U927" s="10">
        <f t="shared" si="86"/>
        <v>1</v>
      </c>
      <c r="V927" s="10">
        <f t="shared" si="89"/>
        <v>1</v>
      </c>
      <c r="W927" s="10">
        <f t="shared" si="90"/>
        <v>3</v>
      </c>
    </row>
    <row r="928" spans="1:23">
      <c r="A928" s="149" t="str">
        <f t="shared" si="85"/>
        <v/>
      </c>
      <c r="B928" s="16"/>
      <c r="C928" s="16"/>
      <c r="D928" s="16"/>
      <c r="E928" s="16"/>
      <c r="F928" s="16"/>
      <c r="G928" s="16"/>
      <c r="H928" s="16"/>
      <c r="I928" s="16"/>
      <c r="J928" s="150" t="str">
        <f>IFERROR(IF(COUNTIF(E928:I928,E928)+COUNTIF(E928:I928,F928)+COUNTIF(E928:I928,G928)+COUNTIF(E928:I928,H928)+COUNTIF(E928:I928,I928)-COUNT(E928:I928)&lt;&gt;0,"學生班級重複",IF(COUNT(E928:I928)=1,VLOOKUP(E928,'附件一之1-開班數'!$A$6:$B$65,2,0),IF(COUNT(E928:I928)=2,VLOOKUP(E928,'附件一之1-開班數'!$A$6:$B$65,2,0)&amp;"、"&amp;VLOOKUP(F928,'附件一之1-開班數'!$A$6:$B$65,2,0),IF(COUNT(E928:I928)=3,VLOOKUP(E928,'附件一之1-開班數'!$A$6:$B$65,2,0)&amp;"、"&amp;VLOOKUP(F928,'附件一之1-開班數'!$A$6:$B$65,2,0)&amp;"、"&amp;VLOOKUP(G928,'附件一之1-開班數'!$A$6:$B$65,2,0),IF(COUNT(E928:I928)=4,VLOOKUP(E928,'附件一之1-開班數'!$A$6:$B$65,2,0)&amp;"、"&amp;VLOOKUP(F928,'附件一之1-開班數'!$A$6:$B$65,2,0)&amp;"、"&amp;VLOOKUP(G928,'附件一之1-開班數'!$A$6:$B$65,2,0)&amp;"、"&amp;VLOOKUP(H928,'附件一之1-開班數'!$A$6:$B$65,2,0),IF(COUNT(E928:I928)=5,VLOOKUP(E928,'附件一之1-開班數'!$A$6:$B$65,2,0)&amp;"、"&amp;VLOOKUP(F928,'附件一之1-開班數'!$A$6:$B$65,2,0)&amp;"、"&amp;VLOOKUP(G928,'附件一之1-開班數'!$A$6:$B$65,2,0)&amp;"、"&amp;VLOOKUP(H928,'附件一之1-開班數'!$A$6:$B$65,2,0)&amp;"、"&amp;VLOOKUP(I928,'附件一之1-開班數'!$A$6:$B$65,2,0),IF(D928="","","學生無班級"))))))),"有班級不存在,或跳格輸入")</f>
        <v/>
      </c>
      <c r="K928" s="16"/>
      <c r="L928" s="16"/>
      <c r="M928" s="16"/>
      <c r="N928" s="16"/>
      <c r="O928" s="16"/>
      <c r="P928" s="16"/>
      <c r="Q928" s="16"/>
      <c r="R928" s="16"/>
      <c r="S928" s="145">
        <f t="shared" si="87"/>
        <v>1</v>
      </c>
      <c r="T928" s="145">
        <f t="shared" si="88"/>
        <v>1</v>
      </c>
      <c r="U928" s="10">
        <f t="shared" si="86"/>
        <v>1</v>
      </c>
      <c r="V928" s="10">
        <f t="shared" si="89"/>
        <v>1</v>
      </c>
      <c r="W928" s="10">
        <f t="shared" si="90"/>
        <v>3</v>
      </c>
    </row>
    <row r="929" spans="1:23">
      <c r="A929" s="149" t="str">
        <f t="shared" si="85"/>
        <v/>
      </c>
      <c r="B929" s="16"/>
      <c r="C929" s="16"/>
      <c r="D929" s="16"/>
      <c r="E929" s="16"/>
      <c r="F929" s="16"/>
      <c r="G929" s="16"/>
      <c r="H929" s="16"/>
      <c r="I929" s="16"/>
      <c r="J929" s="150" t="str">
        <f>IFERROR(IF(COUNTIF(E929:I929,E929)+COUNTIF(E929:I929,F929)+COUNTIF(E929:I929,G929)+COUNTIF(E929:I929,H929)+COUNTIF(E929:I929,I929)-COUNT(E929:I929)&lt;&gt;0,"學生班級重複",IF(COUNT(E929:I929)=1,VLOOKUP(E929,'附件一之1-開班數'!$A$6:$B$65,2,0),IF(COUNT(E929:I929)=2,VLOOKUP(E929,'附件一之1-開班數'!$A$6:$B$65,2,0)&amp;"、"&amp;VLOOKUP(F929,'附件一之1-開班數'!$A$6:$B$65,2,0),IF(COUNT(E929:I929)=3,VLOOKUP(E929,'附件一之1-開班數'!$A$6:$B$65,2,0)&amp;"、"&amp;VLOOKUP(F929,'附件一之1-開班數'!$A$6:$B$65,2,0)&amp;"、"&amp;VLOOKUP(G929,'附件一之1-開班數'!$A$6:$B$65,2,0),IF(COUNT(E929:I929)=4,VLOOKUP(E929,'附件一之1-開班數'!$A$6:$B$65,2,0)&amp;"、"&amp;VLOOKUP(F929,'附件一之1-開班數'!$A$6:$B$65,2,0)&amp;"、"&amp;VLOOKUP(G929,'附件一之1-開班數'!$A$6:$B$65,2,0)&amp;"、"&amp;VLOOKUP(H929,'附件一之1-開班數'!$A$6:$B$65,2,0),IF(COUNT(E929:I929)=5,VLOOKUP(E929,'附件一之1-開班數'!$A$6:$B$65,2,0)&amp;"、"&amp;VLOOKUP(F929,'附件一之1-開班數'!$A$6:$B$65,2,0)&amp;"、"&amp;VLOOKUP(G929,'附件一之1-開班數'!$A$6:$B$65,2,0)&amp;"、"&amp;VLOOKUP(H929,'附件一之1-開班數'!$A$6:$B$65,2,0)&amp;"、"&amp;VLOOKUP(I929,'附件一之1-開班數'!$A$6:$B$65,2,0),IF(D929="","","學生無班級"))))))),"有班級不存在,或跳格輸入")</f>
        <v/>
      </c>
      <c r="K929" s="16"/>
      <c r="L929" s="16"/>
      <c r="M929" s="16"/>
      <c r="N929" s="16"/>
      <c r="O929" s="16"/>
      <c r="P929" s="16"/>
      <c r="Q929" s="16"/>
      <c r="R929" s="16"/>
      <c r="S929" s="145">
        <f t="shared" si="87"/>
        <v>1</v>
      </c>
      <c r="T929" s="145">
        <f t="shared" si="88"/>
        <v>1</v>
      </c>
      <c r="U929" s="10">
        <f t="shared" si="86"/>
        <v>1</v>
      </c>
      <c r="V929" s="10">
        <f t="shared" si="89"/>
        <v>1</v>
      </c>
      <c r="W929" s="10">
        <f t="shared" si="90"/>
        <v>3</v>
      </c>
    </row>
    <row r="930" spans="1:23">
      <c r="A930" s="149" t="str">
        <f t="shared" si="85"/>
        <v/>
      </c>
      <c r="B930" s="16"/>
      <c r="C930" s="16"/>
      <c r="D930" s="16"/>
      <c r="E930" s="16"/>
      <c r="F930" s="16"/>
      <c r="G930" s="16"/>
      <c r="H930" s="16"/>
      <c r="I930" s="16"/>
      <c r="J930" s="150" t="str">
        <f>IFERROR(IF(COUNTIF(E930:I930,E930)+COUNTIF(E930:I930,F930)+COUNTIF(E930:I930,G930)+COUNTIF(E930:I930,H930)+COUNTIF(E930:I930,I930)-COUNT(E930:I930)&lt;&gt;0,"學生班級重複",IF(COUNT(E930:I930)=1,VLOOKUP(E930,'附件一之1-開班數'!$A$6:$B$65,2,0),IF(COUNT(E930:I930)=2,VLOOKUP(E930,'附件一之1-開班數'!$A$6:$B$65,2,0)&amp;"、"&amp;VLOOKUP(F930,'附件一之1-開班數'!$A$6:$B$65,2,0),IF(COUNT(E930:I930)=3,VLOOKUP(E930,'附件一之1-開班數'!$A$6:$B$65,2,0)&amp;"、"&amp;VLOOKUP(F930,'附件一之1-開班數'!$A$6:$B$65,2,0)&amp;"、"&amp;VLOOKUP(G930,'附件一之1-開班數'!$A$6:$B$65,2,0),IF(COUNT(E930:I930)=4,VLOOKUP(E930,'附件一之1-開班數'!$A$6:$B$65,2,0)&amp;"、"&amp;VLOOKUP(F930,'附件一之1-開班數'!$A$6:$B$65,2,0)&amp;"、"&amp;VLOOKUP(G930,'附件一之1-開班數'!$A$6:$B$65,2,0)&amp;"、"&amp;VLOOKUP(H930,'附件一之1-開班數'!$A$6:$B$65,2,0),IF(COUNT(E930:I930)=5,VLOOKUP(E930,'附件一之1-開班數'!$A$6:$B$65,2,0)&amp;"、"&amp;VLOOKUP(F930,'附件一之1-開班數'!$A$6:$B$65,2,0)&amp;"、"&amp;VLOOKUP(G930,'附件一之1-開班數'!$A$6:$B$65,2,0)&amp;"、"&amp;VLOOKUP(H930,'附件一之1-開班數'!$A$6:$B$65,2,0)&amp;"、"&amp;VLOOKUP(I930,'附件一之1-開班數'!$A$6:$B$65,2,0),IF(D930="","","學生無班級"))))))),"有班級不存在,或跳格輸入")</f>
        <v/>
      </c>
      <c r="K930" s="16"/>
      <c r="L930" s="16"/>
      <c r="M930" s="16"/>
      <c r="N930" s="16"/>
      <c r="O930" s="16"/>
      <c r="P930" s="16"/>
      <c r="Q930" s="16"/>
      <c r="R930" s="16"/>
      <c r="S930" s="145">
        <f t="shared" si="87"/>
        <v>1</v>
      </c>
      <c r="T930" s="145">
        <f t="shared" si="88"/>
        <v>1</v>
      </c>
      <c r="U930" s="10">
        <f t="shared" si="86"/>
        <v>1</v>
      </c>
      <c r="V930" s="10">
        <f t="shared" si="89"/>
        <v>1</v>
      </c>
      <c r="W930" s="10">
        <f t="shared" si="90"/>
        <v>3</v>
      </c>
    </row>
    <row r="931" spans="1:23">
      <c r="A931" s="149" t="str">
        <f t="shared" si="85"/>
        <v/>
      </c>
      <c r="B931" s="16"/>
      <c r="C931" s="16"/>
      <c r="D931" s="16"/>
      <c r="E931" s="16"/>
      <c r="F931" s="16"/>
      <c r="G931" s="16"/>
      <c r="H931" s="16"/>
      <c r="I931" s="16"/>
      <c r="J931" s="150" t="str">
        <f>IFERROR(IF(COUNTIF(E931:I931,E931)+COUNTIF(E931:I931,F931)+COUNTIF(E931:I931,G931)+COUNTIF(E931:I931,H931)+COUNTIF(E931:I931,I931)-COUNT(E931:I931)&lt;&gt;0,"學生班級重複",IF(COUNT(E931:I931)=1,VLOOKUP(E931,'附件一之1-開班數'!$A$6:$B$65,2,0),IF(COUNT(E931:I931)=2,VLOOKUP(E931,'附件一之1-開班數'!$A$6:$B$65,2,0)&amp;"、"&amp;VLOOKUP(F931,'附件一之1-開班數'!$A$6:$B$65,2,0),IF(COUNT(E931:I931)=3,VLOOKUP(E931,'附件一之1-開班數'!$A$6:$B$65,2,0)&amp;"、"&amp;VLOOKUP(F931,'附件一之1-開班數'!$A$6:$B$65,2,0)&amp;"、"&amp;VLOOKUP(G931,'附件一之1-開班數'!$A$6:$B$65,2,0),IF(COUNT(E931:I931)=4,VLOOKUP(E931,'附件一之1-開班數'!$A$6:$B$65,2,0)&amp;"、"&amp;VLOOKUP(F931,'附件一之1-開班數'!$A$6:$B$65,2,0)&amp;"、"&amp;VLOOKUP(G931,'附件一之1-開班數'!$A$6:$B$65,2,0)&amp;"、"&amp;VLOOKUP(H931,'附件一之1-開班數'!$A$6:$B$65,2,0),IF(COUNT(E931:I931)=5,VLOOKUP(E931,'附件一之1-開班數'!$A$6:$B$65,2,0)&amp;"、"&amp;VLOOKUP(F931,'附件一之1-開班數'!$A$6:$B$65,2,0)&amp;"、"&amp;VLOOKUP(G931,'附件一之1-開班數'!$A$6:$B$65,2,0)&amp;"、"&amp;VLOOKUP(H931,'附件一之1-開班數'!$A$6:$B$65,2,0)&amp;"、"&amp;VLOOKUP(I931,'附件一之1-開班數'!$A$6:$B$65,2,0),IF(D931="","","學生無班級"))))))),"有班級不存在,或跳格輸入")</f>
        <v/>
      </c>
      <c r="K931" s="16"/>
      <c r="L931" s="16"/>
      <c r="M931" s="16"/>
      <c r="N931" s="16"/>
      <c r="O931" s="16"/>
      <c r="P931" s="16"/>
      <c r="Q931" s="16"/>
      <c r="R931" s="16"/>
      <c r="S931" s="145">
        <f t="shared" si="87"/>
        <v>1</v>
      </c>
      <c r="T931" s="145">
        <f t="shared" si="88"/>
        <v>1</v>
      </c>
      <c r="U931" s="10">
        <f t="shared" si="86"/>
        <v>1</v>
      </c>
      <c r="V931" s="10">
        <f t="shared" si="89"/>
        <v>1</v>
      </c>
      <c r="W931" s="10">
        <f t="shared" si="90"/>
        <v>3</v>
      </c>
    </row>
    <row r="932" spans="1:23">
      <c r="A932" s="149" t="str">
        <f t="shared" si="85"/>
        <v/>
      </c>
      <c r="B932" s="16"/>
      <c r="C932" s="16"/>
      <c r="D932" s="16"/>
      <c r="E932" s="16"/>
      <c r="F932" s="16"/>
      <c r="G932" s="16"/>
      <c r="H932" s="16"/>
      <c r="I932" s="16"/>
      <c r="J932" s="150" t="str">
        <f>IFERROR(IF(COUNTIF(E932:I932,E932)+COUNTIF(E932:I932,F932)+COUNTIF(E932:I932,G932)+COUNTIF(E932:I932,H932)+COUNTIF(E932:I932,I932)-COUNT(E932:I932)&lt;&gt;0,"學生班級重複",IF(COUNT(E932:I932)=1,VLOOKUP(E932,'附件一之1-開班數'!$A$6:$B$65,2,0),IF(COUNT(E932:I932)=2,VLOOKUP(E932,'附件一之1-開班數'!$A$6:$B$65,2,0)&amp;"、"&amp;VLOOKUP(F932,'附件一之1-開班數'!$A$6:$B$65,2,0),IF(COUNT(E932:I932)=3,VLOOKUP(E932,'附件一之1-開班數'!$A$6:$B$65,2,0)&amp;"、"&amp;VLOOKUP(F932,'附件一之1-開班數'!$A$6:$B$65,2,0)&amp;"、"&amp;VLOOKUP(G932,'附件一之1-開班數'!$A$6:$B$65,2,0),IF(COUNT(E932:I932)=4,VLOOKUP(E932,'附件一之1-開班數'!$A$6:$B$65,2,0)&amp;"、"&amp;VLOOKUP(F932,'附件一之1-開班數'!$A$6:$B$65,2,0)&amp;"、"&amp;VLOOKUP(G932,'附件一之1-開班數'!$A$6:$B$65,2,0)&amp;"、"&amp;VLOOKUP(H932,'附件一之1-開班數'!$A$6:$B$65,2,0),IF(COUNT(E932:I932)=5,VLOOKUP(E932,'附件一之1-開班數'!$A$6:$B$65,2,0)&amp;"、"&amp;VLOOKUP(F932,'附件一之1-開班數'!$A$6:$B$65,2,0)&amp;"、"&amp;VLOOKUP(G932,'附件一之1-開班數'!$A$6:$B$65,2,0)&amp;"、"&amp;VLOOKUP(H932,'附件一之1-開班數'!$A$6:$B$65,2,0)&amp;"、"&amp;VLOOKUP(I932,'附件一之1-開班數'!$A$6:$B$65,2,0),IF(D932="","","學生無班級"))))))),"有班級不存在,或跳格輸入")</f>
        <v/>
      </c>
      <c r="K932" s="16"/>
      <c r="L932" s="16"/>
      <c r="M932" s="16"/>
      <c r="N932" s="16"/>
      <c r="O932" s="16"/>
      <c r="P932" s="16"/>
      <c r="Q932" s="16"/>
      <c r="R932" s="16"/>
      <c r="S932" s="145">
        <f t="shared" si="87"/>
        <v>1</v>
      </c>
      <c r="T932" s="145">
        <f t="shared" si="88"/>
        <v>1</v>
      </c>
      <c r="U932" s="10">
        <f t="shared" si="86"/>
        <v>1</v>
      </c>
      <c r="V932" s="10">
        <f t="shared" si="89"/>
        <v>1</v>
      </c>
      <c r="W932" s="10">
        <f t="shared" si="90"/>
        <v>3</v>
      </c>
    </row>
    <row r="933" spans="1:23">
      <c r="A933" s="149" t="str">
        <f t="shared" si="85"/>
        <v/>
      </c>
      <c r="B933" s="16"/>
      <c r="C933" s="16"/>
      <c r="D933" s="16"/>
      <c r="E933" s="16"/>
      <c r="F933" s="16"/>
      <c r="G933" s="16"/>
      <c r="H933" s="16"/>
      <c r="I933" s="16"/>
      <c r="J933" s="150" t="str">
        <f>IFERROR(IF(COUNTIF(E933:I933,E933)+COUNTIF(E933:I933,F933)+COUNTIF(E933:I933,G933)+COUNTIF(E933:I933,H933)+COUNTIF(E933:I933,I933)-COUNT(E933:I933)&lt;&gt;0,"學生班級重複",IF(COUNT(E933:I933)=1,VLOOKUP(E933,'附件一之1-開班數'!$A$6:$B$65,2,0),IF(COUNT(E933:I933)=2,VLOOKUP(E933,'附件一之1-開班數'!$A$6:$B$65,2,0)&amp;"、"&amp;VLOOKUP(F933,'附件一之1-開班數'!$A$6:$B$65,2,0),IF(COUNT(E933:I933)=3,VLOOKUP(E933,'附件一之1-開班數'!$A$6:$B$65,2,0)&amp;"、"&amp;VLOOKUP(F933,'附件一之1-開班數'!$A$6:$B$65,2,0)&amp;"、"&amp;VLOOKUP(G933,'附件一之1-開班數'!$A$6:$B$65,2,0),IF(COUNT(E933:I933)=4,VLOOKUP(E933,'附件一之1-開班數'!$A$6:$B$65,2,0)&amp;"、"&amp;VLOOKUP(F933,'附件一之1-開班數'!$A$6:$B$65,2,0)&amp;"、"&amp;VLOOKUP(G933,'附件一之1-開班數'!$A$6:$B$65,2,0)&amp;"、"&amp;VLOOKUP(H933,'附件一之1-開班數'!$A$6:$B$65,2,0),IF(COUNT(E933:I933)=5,VLOOKUP(E933,'附件一之1-開班數'!$A$6:$B$65,2,0)&amp;"、"&amp;VLOOKUP(F933,'附件一之1-開班數'!$A$6:$B$65,2,0)&amp;"、"&amp;VLOOKUP(G933,'附件一之1-開班數'!$A$6:$B$65,2,0)&amp;"、"&amp;VLOOKUP(H933,'附件一之1-開班數'!$A$6:$B$65,2,0)&amp;"、"&amp;VLOOKUP(I933,'附件一之1-開班數'!$A$6:$B$65,2,0),IF(D933="","","學生無班級"))))))),"有班級不存在,或跳格輸入")</f>
        <v/>
      </c>
      <c r="K933" s="16"/>
      <c r="L933" s="16"/>
      <c r="M933" s="16"/>
      <c r="N933" s="16"/>
      <c r="O933" s="16"/>
      <c r="P933" s="16"/>
      <c r="Q933" s="16"/>
      <c r="R933" s="16"/>
      <c r="S933" s="145">
        <f t="shared" si="87"/>
        <v>1</v>
      </c>
      <c r="T933" s="145">
        <f t="shared" si="88"/>
        <v>1</v>
      </c>
      <c r="U933" s="10">
        <f t="shared" si="86"/>
        <v>1</v>
      </c>
      <c r="V933" s="10">
        <f t="shared" si="89"/>
        <v>1</v>
      </c>
      <c r="W933" s="10">
        <f t="shared" si="90"/>
        <v>3</v>
      </c>
    </row>
    <row r="934" spans="1:23">
      <c r="A934" s="149" t="str">
        <f t="shared" si="85"/>
        <v/>
      </c>
      <c r="B934" s="16"/>
      <c r="C934" s="16"/>
      <c r="D934" s="16"/>
      <c r="E934" s="16"/>
      <c r="F934" s="16"/>
      <c r="G934" s="16"/>
      <c r="H934" s="16"/>
      <c r="I934" s="16"/>
      <c r="J934" s="150" t="str">
        <f>IFERROR(IF(COUNTIF(E934:I934,E934)+COUNTIF(E934:I934,F934)+COUNTIF(E934:I934,G934)+COUNTIF(E934:I934,H934)+COUNTIF(E934:I934,I934)-COUNT(E934:I934)&lt;&gt;0,"學生班級重複",IF(COUNT(E934:I934)=1,VLOOKUP(E934,'附件一之1-開班數'!$A$6:$B$65,2,0),IF(COUNT(E934:I934)=2,VLOOKUP(E934,'附件一之1-開班數'!$A$6:$B$65,2,0)&amp;"、"&amp;VLOOKUP(F934,'附件一之1-開班數'!$A$6:$B$65,2,0),IF(COUNT(E934:I934)=3,VLOOKUP(E934,'附件一之1-開班數'!$A$6:$B$65,2,0)&amp;"、"&amp;VLOOKUP(F934,'附件一之1-開班數'!$A$6:$B$65,2,0)&amp;"、"&amp;VLOOKUP(G934,'附件一之1-開班數'!$A$6:$B$65,2,0),IF(COUNT(E934:I934)=4,VLOOKUP(E934,'附件一之1-開班數'!$A$6:$B$65,2,0)&amp;"、"&amp;VLOOKUP(F934,'附件一之1-開班數'!$A$6:$B$65,2,0)&amp;"、"&amp;VLOOKUP(G934,'附件一之1-開班數'!$A$6:$B$65,2,0)&amp;"、"&amp;VLOOKUP(H934,'附件一之1-開班數'!$A$6:$B$65,2,0),IF(COUNT(E934:I934)=5,VLOOKUP(E934,'附件一之1-開班數'!$A$6:$B$65,2,0)&amp;"、"&amp;VLOOKUP(F934,'附件一之1-開班數'!$A$6:$B$65,2,0)&amp;"、"&amp;VLOOKUP(G934,'附件一之1-開班數'!$A$6:$B$65,2,0)&amp;"、"&amp;VLOOKUP(H934,'附件一之1-開班數'!$A$6:$B$65,2,0)&amp;"、"&amp;VLOOKUP(I934,'附件一之1-開班數'!$A$6:$B$65,2,0),IF(D934="","","學生無班級"))))))),"有班級不存在,或跳格輸入")</f>
        <v/>
      </c>
      <c r="K934" s="16"/>
      <c r="L934" s="16"/>
      <c r="M934" s="16"/>
      <c r="N934" s="16"/>
      <c r="O934" s="16"/>
      <c r="P934" s="16"/>
      <c r="Q934" s="16"/>
      <c r="R934" s="16"/>
      <c r="S934" s="145">
        <f t="shared" si="87"/>
        <v>1</v>
      </c>
      <c r="T934" s="145">
        <f t="shared" si="88"/>
        <v>1</v>
      </c>
      <c r="U934" s="10">
        <f t="shared" si="86"/>
        <v>1</v>
      </c>
      <c r="V934" s="10">
        <f t="shared" si="89"/>
        <v>1</v>
      </c>
      <c r="W934" s="10">
        <f t="shared" si="90"/>
        <v>3</v>
      </c>
    </row>
    <row r="935" spans="1:23">
      <c r="A935" s="149" t="str">
        <f t="shared" si="85"/>
        <v/>
      </c>
      <c r="B935" s="16"/>
      <c r="C935" s="16"/>
      <c r="D935" s="16"/>
      <c r="E935" s="16"/>
      <c r="F935" s="16"/>
      <c r="G935" s="16"/>
      <c r="H935" s="16"/>
      <c r="I935" s="16"/>
      <c r="J935" s="150" t="str">
        <f>IFERROR(IF(COUNTIF(E935:I935,E935)+COUNTIF(E935:I935,F935)+COUNTIF(E935:I935,G935)+COUNTIF(E935:I935,H935)+COUNTIF(E935:I935,I935)-COUNT(E935:I935)&lt;&gt;0,"學生班級重複",IF(COUNT(E935:I935)=1,VLOOKUP(E935,'附件一之1-開班數'!$A$6:$B$65,2,0),IF(COUNT(E935:I935)=2,VLOOKUP(E935,'附件一之1-開班數'!$A$6:$B$65,2,0)&amp;"、"&amp;VLOOKUP(F935,'附件一之1-開班數'!$A$6:$B$65,2,0),IF(COUNT(E935:I935)=3,VLOOKUP(E935,'附件一之1-開班數'!$A$6:$B$65,2,0)&amp;"、"&amp;VLOOKUP(F935,'附件一之1-開班數'!$A$6:$B$65,2,0)&amp;"、"&amp;VLOOKUP(G935,'附件一之1-開班數'!$A$6:$B$65,2,0),IF(COUNT(E935:I935)=4,VLOOKUP(E935,'附件一之1-開班數'!$A$6:$B$65,2,0)&amp;"、"&amp;VLOOKUP(F935,'附件一之1-開班數'!$A$6:$B$65,2,0)&amp;"、"&amp;VLOOKUP(G935,'附件一之1-開班數'!$A$6:$B$65,2,0)&amp;"、"&amp;VLOOKUP(H935,'附件一之1-開班數'!$A$6:$B$65,2,0),IF(COUNT(E935:I935)=5,VLOOKUP(E935,'附件一之1-開班數'!$A$6:$B$65,2,0)&amp;"、"&amp;VLOOKUP(F935,'附件一之1-開班數'!$A$6:$B$65,2,0)&amp;"、"&amp;VLOOKUP(G935,'附件一之1-開班數'!$A$6:$B$65,2,0)&amp;"、"&amp;VLOOKUP(H935,'附件一之1-開班數'!$A$6:$B$65,2,0)&amp;"、"&amp;VLOOKUP(I935,'附件一之1-開班數'!$A$6:$B$65,2,0),IF(D935="","","學生無班級"))))))),"有班級不存在,或跳格輸入")</f>
        <v/>
      </c>
      <c r="K935" s="16"/>
      <c r="L935" s="16"/>
      <c r="M935" s="16"/>
      <c r="N935" s="16"/>
      <c r="O935" s="16"/>
      <c r="P935" s="16"/>
      <c r="Q935" s="16"/>
      <c r="R935" s="16"/>
      <c r="S935" s="145">
        <f t="shared" si="87"/>
        <v>1</v>
      </c>
      <c r="T935" s="145">
        <f t="shared" si="88"/>
        <v>1</v>
      </c>
      <c r="U935" s="10">
        <f t="shared" si="86"/>
        <v>1</v>
      </c>
      <c r="V935" s="10">
        <f t="shared" si="89"/>
        <v>1</v>
      </c>
      <c r="W935" s="10">
        <f t="shared" si="90"/>
        <v>3</v>
      </c>
    </row>
    <row r="936" spans="1:23">
      <c r="A936" s="149" t="str">
        <f t="shared" si="85"/>
        <v/>
      </c>
      <c r="B936" s="16"/>
      <c r="C936" s="16"/>
      <c r="D936" s="16"/>
      <c r="E936" s="16"/>
      <c r="F936" s="16"/>
      <c r="G936" s="16"/>
      <c r="H936" s="16"/>
      <c r="I936" s="16"/>
      <c r="J936" s="150" t="str">
        <f>IFERROR(IF(COUNTIF(E936:I936,E936)+COUNTIF(E936:I936,F936)+COUNTIF(E936:I936,G936)+COUNTIF(E936:I936,H936)+COUNTIF(E936:I936,I936)-COUNT(E936:I936)&lt;&gt;0,"學生班級重複",IF(COUNT(E936:I936)=1,VLOOKUP(E936,'附件一之1-開班數'!$A$6:$B$65,2,0),IF(COUNT(E936:I936)=2,VLOOKUP(E936,'附件一之1-開班數'!$A$6:$B$65,2,0)&amp;"、"&amp;VLOOKUP(F936,'附件一之1-開班數'!$A$6:$B$65,2,0),IF(COUNT(E936:I936)=3,VLOOKUP(E936,'附件一之1-開班數'!$A$6:$B$65,2,0)&amp;"、"&amp;VLOOKUP(F936,'附件一之1-開班數'!$A$6:$B$65,2,0)&amp;"、"&amp;VLOOKUP(G936,'附件一之1-開班數'!$A$6:$B$65,2,0),IF(COUNT(E936:I936)=4,VLOOKUP(E936,'附件一之1-開班數'!$A$6:$B$65,2,0)&amp;"、"&amp;VLOOKUP(F936,'附件一之1-開班數'!$A$6:$B$65,2,0)&amp;"、"&amp;VLOOKUP(G936,'附件一之1-開班數'!$A$6:$B$65,2,0)&amp;"、"&amp;VLOOKUP(H936,'附件一之1-開班數'!$A$6:$B$65,2,0),IF(COUNT(E936:I936)=5,VLOOKUP(E936,'附件一之1-開班數'!$A$6:$B$65,2,0)&amp;"、"&amp;VLOOKUP(F936,'附件一之1-開班數'!$A$6:$B$65,2,0)&amp;"、"&amp;VLOOKUP(G936,'附件一之1-開班數'!$A$6:$B$65,2,0)&amp;"、"&amp;VLOOKUP(H936,'附件一之1-開班數'!$A$6:$B$65,2,0)&amp;"、"&amp;VLOOKUP(I936,'附件一之1-開班數'!$A$6:$B$65,2,0),IF(D936="","","學生無班級"))))))),"有班級不存在,或跳格輸入")</f>
        <v/>
      </c>
      <c r="K936" s="16"/>
      <c r="L936" s="16"/>
      <c r="M936" s="16"/>
      <c r="N936" s="16"/>
      <c r="O936" s="16"/>
      <c r="P936" s="16"/>
      <c r="Q936" s="16"/>
      <c r="R936" s="16"/>
      <c r="S936" s="145">
        <f t="shared" si="87"/>
        <v>1</v>
      </c>
      <c r="T936" s="145">
        <f t="shared" si="88"/>
        <v>1</v>
      </c>
      <c r="U936" s="10">
        <f t="shared" si="86"/>
        <v>1</v>
      </c>
      <c r="V936" s="10">
        <f t="shared" si="89"/>
        <v>1</v>
      </c>
      <c r="W936" s="10">
        <f t="shared" si="90"/>
        <v>3</v>
      </c>
    </row>
    <row r="937" spans="1:23">
      <c r="A937" s="149" t="str">
        <f t="shared" si="85"/>
        <v/>
      </c>
      <c r="B937" s="16"/>
      <c r="C937" s="16"/>
      <c r="D937" s="16"/>
      <c r="E937" s="16"/>
      <c r="F937" s="16"/>
      <c r="G937" s="16"/>
      <c r="H937" s="16"/>
      <c r="I937" s="16"/>
      <c r="J937" s="150" t="str">
        <f>IFERROR(IF(COUNTIF(E937:I937,E937)+COUNTIF(E937:I937,F937)+COUNTIF(E937:I937,G937)+COUNTIF(E937:I937,H937)+COUNTIF(E937:I937,I937)-COUNT(E937:I937)&lt;&gt;0,"學生班級重複",IF(COUNT(E937:I937)=1,VLOOKUP(E937,'附件一之1-開班數'!$A$6:$B$65,2,0),IF(COUNT(E937:I937)=2,VLOOKUP(E937,'附件一之1-開班數'!$A$6:$B$65,2,0)&amp;"、"&amp;VLOOKUP(F937,'附件一之1-開班數'!$A$6:$B$65,2,0),IF(COUNT(E937:I937)=3,VLOOKUP(E937,'附件一之1-開班數'!$A$6:$B$65,2,0)&amp;"、"&amp;VLOOKUP(F937,'附件一之1-開班數'!$A$6:$B$65,2,0)&amp;"、"&amp;VLOOKUP(G937,'附件一之1-開班數'!$A$6:$B$65,2,0),IF(COUNT(E937:I937)=4,VLOOKUP(E937,'附件一之1-開班數'!$A$6:$B$65,2,0)&amp;"、"&amp;VLOOKUP(F937,'附件一之1-開班數'!$A$6:$B$65,2,0)&amp;"、"&amp;VLOOKUP(G937,'附件一之1-開班數'!$A$6:$B$65,2,0)&amp;"、"&amp;VLOOKUP(H937,'附件一之1-開班數'!$A$6:$B$65,2,0),IF(COUNT(E937:I937)=5,VLOOKUP(E937,'附件一之1-開班數'!$A$6:$B$65,2,0)&amp;"、"&amp;VLOOKUP(F937,'附件一之1-開班數'!$A$6:$B$65,2,0)&amp;"、"&amp;VLOOKUP(G937,'附件一之1-開班數'!$A$6:$B$65,2,0)&amp;"、"&amp;VLOOKUP(H937,'附件一之1-開班數'!$A$6:$B$65,2,0)&amp;"、"&amp;VLOOKUP(I937,'附件一之1-開班數'!$A$6:$B$65,2,0),IF(D937="","","學生無班級"))))))),"有班級不存在,或跳格輸入")</f>
        <v/>
      </c>
      <c r="K937" s="16"/>
      <c r="L937" s="16"/>
      <c r="M937" s="16"/>
      <c r="N937" s="16"/>
      <c r="O937" s="16"/>
      <c r="P937" s="16"/>
      <c r="Q937" s="16"/>
      <c r="R937" s="16"/>
      <c r="S937" s="145">
        <f t="shared" si="87"/>
        <v>1</v>
      </c>
      <c r="T937" s="145">
        <f t="shared" si="88"/>
        <v>1</v>
      </c>
      <c r="U937" s="10">
        <f t="shared" si="86"/>
        <v>1</v>
      </c>
      <c r="V937" s="10">
        <f t="shared" si="89"/>
        <v>1</v>
      </c>
      <c r="W937" s="10">
        <f t="shared" si="90"/>
        <v>3</v>
      </c>
    </row>
    <row r="938" spans="1:23">
      <c r="A938" s="149" t="str">
        <f t="shared" si="85"/>
        <v/>
      </c>
      <c r="B938" s="16"/>
      <c r="C938" s="16"/>
      <c r="D938" s="16"/>
      <c r="E938" s="16"/>
      <c r="F938" s="16"/>
      <c r="G938" s="16"/>
      <c r="H938" s="16"/>
      <c r="I938" s="16"/>
      <c r="J938" s="150" t="str">
        <f>IFERROR(IF(COUNTIF(E938:I938,E938)+COUNTIF(E938:I938,F938)+COUNTIF(E938:I938,G938)+COUNTIF(E938:I938,H938)+COUNTIF(E938:I938,I938)-COUNT(E938:I938)&lt;&gt;0,"學生班級重複",IF(COUNT(E938:I938)=1,VLOOKUP(E938,'附件一之1-開班數'!$A$6:$B$65,2,0),IF(COUNT(E938:I938)=2,VLOOKUP(E938,'附件一之1-開班數'!$A$6:$B$65,2,0)&amp;"、"&amp;VLOOKUP(F938,'附件一之1-開班數'!$A$6:$B$65,2,0),IF(COUNT(E938:I938)=3,VLOOKUP(E938,'附件一之1-開班數'!$A$6:$B$65,2,0)&amp;"、"&amp;VLOOKUP(F938,'附件一之1-開班數'!$A$6:$B$65,2,0)&amp;"、"&amp;VLOOKUP(G938,'附件一之1-開班數'!$A$6:$B$65,2,0),IF(COUNT(E938:I938)=4,VLOOKUP(E938,'附件一之1-開班數'!$A$6:$B$65,2,0)&amp;"、"&amp;VLOOKUP(F938,'附件一之1-開班數'!$A$6:$B$65,2,0)&amp;"、"&amp;VLOOKUP(G938,'附件一之1-開班數'!$A$6:$B$65,2,0)&amp;"、"&amp;VLOOKUP(H938,'附件一之1-開班數'!$A$6:$B$65,2,0),IF(COUNT(E938:I938)=5,VLOOKUP(E938,'附件一之1-開班數'!$A$6:$B$65,2,0)&amp;"、"&amp;VLOOKUP(F938,'附件一之1-開班數'!$A$6:$B$65,2,0)&amp;"、"&amp;VLOOKUP(G938,'附件一之1-開班數'!$A$6:$B$65,2,0)&amp;"、"&amp;VLOOKUP(H938,'附件一之1-開班數'!$A$6:$B$65,2,0)&amp;"、"&amp;VLOOKUP(I938,'附件一之1-開班數'!$A$6:$B$65,2,0),IF(D938="","","學生無班級"))))))),"有班級不存在,或跳格輸入")</f>
        <v/>
      </c>
      <c r="K938" s="16"/>
      <c r="L938" s="16"/>
      <c r="M938" s="16"/>
      <c r="N938" s="16"/>
      <c r="O938" s="16"/>
      <c r="P938" s="16"/>
      <c r="Q938" s="16"/>
      <c r="R938" s="16"/>
      <c r="S938" s="145">
        <f t="shared" si="87"/>
        <v>1</v>
      </c>
      <c r="T938" s="145">
        <f t="shared" si="88"/>
        <v>1</v>
      </c>
      <c r="U938" s="10">
        <f t="shared" si="86"/>
        <v>1</v>
      </c>
      <c r="V938" s="10">
        <f t="shared" si="89"/>
        <v>1</v>
      </c>
      <c r="W938" s="10">
        <f t="shared" si="90"/>
        <v>3</v>
      </c>
    </row>
    <row r="939" spans="1:23">
      <c r="A939" s="149" t="str">
        <f t="shared" si="85"/>
        <v/>
      </c>
      <c r="B939" s="16"/>
      <c r="C939" s="16"/>
      <c r="D939" s="16"/>
      <c r="E939" s="16"/>
      <c r="F939" s="16"/>
      <c r="G939" s="16"/>
      <c r="H939" s="16"/>
      <c r="I939" s="16"/>
      <c r="J939" s="150" t="str">
        <f>IFERROR(IF(COUNTIF(E939:I939,E939)+COUNTIF(E939:I939,F939)+COUNTIF(E939:I939,G939)+COUNTIF(E939:I939,H939)+COUNTIF(E939:I939,I939)-COUNT(E939:I939)&lt;&gt;0,"學生班級重複",IF(COUNT(E939:I939)=1,VLOOKUP(E939,'附件一之1-開班數'!$A$6:$B$65,2,0),IF(COUNT(E939:I939)=2,VLOOKUP(E939,'附件一之1-開班數'!$A$6:$B$65,2,0)&amp;"、"&amp;VLOOKUP(F939,'附件一之1-開班數'!$A$6:$B$65,2,0),IF(COUNT(E939:I939)=3,VLOOKUP(E939,'附件一之1-開班數'!$A$6:$B$65,2,0)&amp;"、"&amp;VLOOKUP(F939,'附件一之1-開班數'!$A$6:$B$65,2,0)&amp;"、"&amp;VLOOKUP(G939,'附件一之1-開班數'!$A$6:$B$65,2,0),IF(COUNT(E939:I939)=4,VLOOKUP(E939,'附件一之1-開班數'!$A$6:$B$65,2,0)&amp;"、"&amp;VLOOKUP(F939,'附件一之1-開班數'!$A$6:$B$65,2,0)&amp;"、"&amp;VLOOKUP(G939,'附件一之1-開班數'!$A$6:$B$65,2,0)&amp;"、"&amp;VLOOKUP(H939,'附件一之1-開班數'!$A$6:$B$65,2,0),IF(COUNT(E939:I939)=5,VLOOKUP(E939,'附件一之1-開班數'!$A$6:$B$65,2,0)&amp;"、"&amp;VLOOKUP(F939,'附件一之1-開班數'!$A$6:$B$65,2,0)&amp;"、"&amp;VLOOKUP(G939,'附件一之1-開班數'!$A$6:$B$65,2,0)&amp;"、"&amp;VLOOKUP(H939,'附件一之1-開班數'!$A$6:$B$65,2,0)&amp;"、"&amp;VLOOKUP(I939,'附件一之1-開班數'!$A$6:$B$65,2,0),IF(D939="","","學生無班級"))))))),"有班級不存在,或跳格輸入")</f>
        <v/>
      </c>
      <c r="K939" s="16"/>
      <c r="L939" s="16"/>
      <c r="M939" s="16"/>
      <c r="N939" s="16"/>
      <c r="O939" s="16"/>
      <c r="P939" s="16"/>
      <c r="Q939" s="16"/>
      <c r="R939" s="16"/>
      <c r="S939" s="145">
        <f t="shared" si="87"/>
        <v>1</v>
      </c>
      <c r="T939" s="145">
        <f t="shared" si="88"/>
        <v>1</v>
      </c>
      <c r="U939" s="10">
        <f t="shared" si="86"/>
        <v>1</v>
      </c>
      <c r="V939" s="10">
        <f t="shared" si="89"/>
        <v>1</v>
      </c>
      <c r="W939" s="10">
        <f t="shared" si="90"/>
        <v>3</v>
      </c>
    </row>
    <row r="940" spans="1:23">
      <c r="A940" s="149" t="str">
        <f t="shared" si="85"/>
        <v/>
      </c>
      <c r="B940" s="16"/>
      <c r="C940" s="16"/>
      <c r="D940" s="16"/>
      <c r="E940" s="16"/>
      <c r="F940" s="16"/>
      <c r="G940" s="16"/>
      <c r="H940" s="16"/>
      <c r="I940" s="16"/>
      <c r="J940" s="150" t="str">
        <f>IFERROR(IF(COUNTIF(E940:I940,E940)+COUNTIF(E940:I940,F940)+COUNTIF(E940:I940,G940)+COUNTIF(E940:I940,H940)+COUNTIF(E940:I940,I940)-COUNT(E940:I940)&lt;&gt;0,"學生班級重複",IF(COUNT(E940:I940)=1,VLOOKUP(E940,'附件一之1-開班數'!$A$6:$B$65,2,0),IF(COUNT(E940:I940)=2,VLOOKUP(E940,'附件一之1-開班數'!$A$6:$B$65,2,0)&amp;"、"&amp;VLOOKUP(F940,'附件一之1-開班數'!$A$6:$B$65,2,0),IF(COUNT(E940:I940)=3,VLOOKUP(E940,'附件一之1-開班數'!$A$6:$B$65,2,0)&amp;"、"&amp;VLOOKUP(F940,'附件一之1-開班數'!$A$6:$B$65,2,0)&amp;"、"&amp;VLOOKUP(G940,'附件一之1-開班數'!$A$6:$B$65,2,0),IF(COUNT(E940:I940)=4,VLOOKUP(E940,'附件一之1-開班數'!$A$6:$B$65,2,0)&amp;"、"&amp;VLOOKUP(F940,'附件一之1-開班數'!$A$6:$B$65,2,0)&amp;"、"&amp;VLOOKUP(G940,'附件一之1-開班數'!$A$6:$B$65,2,0)&amp;"、"&amp;VLOOKUP(H940,'附件一之1-開班數'!$A$6:$B$65,2,0),IF(COUNT(E940:I940)=5,VLOOKUP(E940,'附件一之1-開班數'!$A$6:$B$65,2,0)&amp;"、"&amp;VLOOKUP(F940,'附件一之1-開班數'!$A$6:$B$65,2,0)&amp;"、"&amp;VLOOKUP(G940,'附件一之1-開班數'!$A$6:$B$65,2,0)&amp;"、"&amp;VLOOKUP(H940,'附件一之1-開班數'!$A$6:$B$65,2,0)&amp;"、"&amp;VLOOKUP(I940,'附件一之1-開班數'!$A$6:$B$65,2,0),IF(D940="","","學生無班級"))))))),"有班級不存在,或跳格輸入")</f>
        <v/>
      </c>
      <c r="K940" s="16"/>
      <c r="L940" s="16"/>
      <c r="M940" s="16"/>
      <c r="N940" s="16"/>
      <c r="O940" s="16"/>
      <c r="P940" s="16"/>
      <c r="Q940" s="16"/>
      <c r="R940" s="16"/>
      <c r="S940" s="145">
        <f t="shared" si="87"/>
        <v>1</v>
      </c>
      <c r="T940" s="145">
        <f t="shared" si="88"/>
        <v>1</v>
      </c>
      <c r="U940" s="10">
        <f t="shared" si="86"/>
        <v>1</v>
      </c>
      <c r="V940" s="10">
        <f t="shared" si="89"/>
        <v>1</v>
      </c>
      <c r="W940" s="10">
        <f t="shared" si="90"/>
        <v>3</v>
      </c>
    </row>
    <row r="941" spans="1:23">
      <c r="A941" s="149" t="str">
        <f t="shared" si="85"/>
        <v/>
      </c>
      <c r="B941" s="16"/>
      <c r="C941" s="16"/>
      <c r="D941" s="16"/>
      <c r="E941" s="16"/>
      <c r="F941" s="16"/>
      <c r="G941" s="16"/>
      <c r="H941" s="16"/>
      <c r="I941" s="16"/>
      <c r="J941" s="150" t="str">
        <f>IFERROR(IF(COUNTIF(E941:I941,E941)+COUNTIF(E941:I941,F941)+COUNTIF(E941:I941,G941)+COUNTIF(E941:I941,H941)+COUNTIF(E941:I941,I941)-COUNT(E941:I941)&lt;&gt;0,"學生班級重複",IF(COUNT(E941:I941)=1,VLOOKUP(E941,'附件一之1-開班數'!$A$6:$B$65,2,0),IF(COUNT(E941:I941)=2,VLOOKUP(E941,'附件一之1-開班數'!$A$6:$B$65,2,0)&amp;"、"&amp;VLOOKUP(F941,'附件一之1-開班數'!$A$6:$B$65,2,0),IF(COUNT(E941:I941)=3,VLOOKUP(E941,'附件一之1-開班數'!$A$6:$B$65,2,0)&amp;"、"&amp;VLOOKUP(F941,'附件一之1-開班數'!$A$6:$B$65,2,0)&amp;"、"&amp;VLOOKUP(G941,'附件一之1-開班數'!$A$6:$B$65,2,0),IF(COUNT(E941:I941)=4,VLOOKUP(E941,'附件一之1-開班數'!$A$6:$B$65,2,0)&amp;"、"&amp;VLOOKUP(F941,'附件一之1-開班數'!$A$6:$B$65,2,0)&amp;"、"&amp;VLOOKUP(G941,'附件一之1-開班數'!$A$6:$B$65,2,0)&amp;"、"&amp;VLOOKUP(H941,'附件一之1-開班數'!$A$6:$B$65,2,0),IF(COUNT(E941:I941)=5,VLOOKUP(E941,'附件一之1-開班數'!$A$6:$B$65,2,0)&amp;"、"&amp;VLOOKUP(F941,'附件一之1-開班數'!$A$6:$B$65,2,0)&amp;"、"&amp;VLOOKUP(G941,'附件一之1-開班數'!$A$6:$B$65,2,0)&amp;"、"&amp;VLOOKUP(H941,'附件一之1-開班數'!$A$6:$B$65,2,0)&amp;"、"&amp;VLOOKUP(I941,'附件一之1-開班數'!$A$6:$B$65,2,0),IF(D941="","","學生無班級"))))))),"有班級不存在,或跳格輸入")</f>
        <v/>
      </c>
      <c r="K941" s="16"/>
      <c r="L941" s="16"/>
      <c r="M941" s="16"/>
      <c r="N941" s="16"/>
      <c r="O941" s="16"/>
      <c r="P941" s="16"/>
      <c r="Q941" s="16"/>
      <c r="R941" s="16"/>
      <c r="S941" s="145">
        <f t="shared" si="87"/>
        <v>1</v>
      </c>
      <c r="T941" s="145">
        <f t="shared" si="88"/>
        <v>1</v>
      </c>
      <c r="U941" s="10">
        <f t="shared" si="86"/>
        <v>1</v>
      </c>
      <c r="V941" s="10">
        <f t="shared" si="89"/>
        <v>1</v>
      </c>
      <c r="W941" s="10">
        <f t="shared" si="90"/>
        <v>3</v>
      </c>
    </row>
    <row r="942" spans="1:23">
      <c r="A942" s="149" t="str">
        <f t="shared" si="85"/>
        <v/>
      </c>
      <c r="B942" s="16"/>
      <c r="C942" s="16"/>
      <c r="D942" s="16"/>
      <c r="E942" s="16"/>
      <c r="F942" s="16"/>
      <c r="G942" s="16"/>
      <c r="H942" s="16"/>
      <c r="I942" s="16"/>
      <c r="J942" s="150" t="str">
        <f>IFERROR(IF(COUNTIF(E942:I942,E942)+COUNTIF(E942:I942,F942)+COUNTIF(E942:I942,G942)+COUNTIF(E942:I942,H942)+COUNTIF(E942:I942,I942)-COUNT(E942:I942)&lt;&gt;0,"學生班級重複",IF(COUNT(E942:I942)=1,VLOOKUP(E942,'附件一之1-開班數'!$A$6:$B$65,2,0),IF(COUNT(E942:I942)=2,VLOOKUP(E942,'附件一之1-開班數'!$A$6:$B$65,2,0)&amp;"、"&amp;VLOOKUP(F942,'附件一之1-開班數'!$A$6:$B$65,2,0),IF(COUNT(E942:I942)=3,VLOOKUP(E942,'附件一之1-開班數'!$A$6:$B$65,2,0)&amp;"、"&amp;VLOOKUP(F942,'附件一之1-開班數'!$A$6:$B$65,2,0)&amp;"、"&amp;VLOOKUP(G942,'附件一之1-開班數'!$A$6:$B$65,2,0),IF(COUNT(E942:I942)=4,VLOOKUP(E942,'附件一之1-開班數'!$A$6:$B$65,2,0)&amp;"、"&amp;VLOOKUP(F942,'附件一之1-開班數'!$A$6:$B$65,2,0)&amp;"、"&amp;VLOOKUP(G942,'附件一之1-開班數'!$A$6:$B$65,2,0)&amp;"、"&amp;VLOOKUP(H942,'附件一之1-開班數'!$A$6:$B$65,2,0),IF(COUNT(E942:I942)=5,VLOOKUP(E942,'附件一之1-開班數'!$A$6:$B$65,2,0)&amp;"、"&amp;VLOOKUP(F942,'附件一之1-開班數'!$A$6:$B$65,2,0)&amp;"、"&amp;VLOOKUP(G942,'附件一之1-開班數'!$A$6:$B$65,2,0)&amp;"、"&amp;VLOOKUP(H942,'附件一之1-開班數'!$A$6:$B$65,2,0)&amp;"、"&amp;VLOOKUP(I942,'附件一之1-開班數'!$A$6:$B$65,2,0),IF(D942="","","學生無班級"))))))),"有班級不存在,或跳格輸入")</f>
        <v/>
      </c>
      <c r="K942" s="16"/>
      <c r="L942" s="16"/>
      <c r="M942" s="16"/>
      <c r="N942" s="16"/>
      <c r="O942" s="16"/>
      <c r="P942" s="16"/>
      <c r="Q942" s="16"/>
      <c r="R942" s="16"/>
      <c r="S942" s="145">
        <f t="shared" si="87"/>
        <v>1</v>
      </c>
      <c r="T942" s="145">
        <f t="shared" si="88"/>
        <v>1</v>
      </c>
      <c r="U942" s="10">
        <f t="shared" si="86"/>
        <v>1</v>
      </c>
      <c r="V942" s="10">
        <f t="shared" si="89"/>
        <v>1</v>
      </c>
      <c r="W942" s="10">
        <f t="shared" si="90"/>
        <v>3</v>
      </c>
    </row>
    <row r="943" spans="1:23">
      <c r="A943" s="149" t="str">
        <f t="shared" si="85"/>
        <v/>
      </c>
      <c r="B943" s="16"/>
      <c r="C943" s="16"/>
      <c r="D943" s="16"/>
      <c r="E943" s="16"/>
      <c r="F943" s="16"/>
      <c r="G943" s="16"/>
      <c r="H943" s="16"/>
      <c r="I943" s="16"/>
      <c r="J943" s="150" t="str">
        <f>IFERROR(IF(COUNTIF(E943:I943,E943)+COUNTIF(E943:I943,F943)+COUNTIF(E943:I943,G943)+COUNTIF(E943:I943,H943)+COUNTIF(E943:I943,I943)-COUNT(E943:I943)&lt;&gt;0,"學生班級重複",IF(COUNT(E943:I943)=1,VLOOKUP(E943,'附件一之1-開班數'!$A$6:$B$65,2,0),IF(COUNT(E943:I943)=2,VLOOKUP(E943,'附件一之1-開班數'!$A$6:$B$65,2,0)&amp;"、"&amp;VLOOKUP(F943,'附件一之1-開班數'!$A$6:$B$65,2,0),IF(COUNT(E943:I943)=3,VLOOKUP(E943,'附件一之1-開班數'!$A$6:$B$65,2,0)&amp;"、"&amp;VLOOKUP(F943,'附件一之1-開班數'!$A$6:$B$65,2,0)&amp;"、"&amp;VLOOKUP(G943,'附件一之1-開班數'!$A$6:$B$65,2,0),IF(COUNT(E943:I943)=4,VLOOKUP(E943,'附件一之1-開班數'!$A$6:$B$65,2,0)&amp;"、"&amp;VLOOKUP(F943,'附件一之1-開班數'!$A$6:$B$65,2,0)&amp;"、"&amp;VLOOKUP(G943,'附件一之1-開班數'!$A$6:$B$65,2,0)&amp;"、"&amp;VLOOKUP(H943,'附件一之1-開班數'!$A$6:$B$65,2,0),IF(COUNT(E943:I943)=5,VLOOKUP(E943,'附件一之1-開班數'!$A$6:$B$65,2,0)&amp;"、"&amp;VLOOKUP(F943,'附件一之1-開班數'!$A$6:$B$65,2,0)&amp;"、"&amp;VLOOKUP(G943,'附件一之1-開班數'!$A$6:$B$65,2,0)&amp;"、"&amp;VLOOKUP(H943,'附件一之1-開班數'!$A$6:$B$65,2,0)&amp;"、"&amp;VLOOKUP(I943,'附件一之1-開班數'!$A$6:$B$65,2,0),IF(D943="","","學生無班級"))))))),"有班級不存在,或跳格輸入")</f>
        <v/>
      </c>
      <c r="K943" s="16"/>
      <c r="L943" s="16"/>
      <c r="M943" s="16"/>
      <c r="N943" s="16"/>
      <c r="O943" s="16"/>
      <c r="P943" s="16"/>
      <c r="Q943" s="16"/>
      <c r="R943" s="16"/>
      <c r="S943" s="145">
        <f t="shared" si="87"/>
        <v>1</v>
      </c>
      <c r="T943" s="145">
        <f t="shared" si="88"/>
        <v>1</v>
      </c>
      <c r="U943" s="10">
        <f t="shared" si="86"/>
        <v>1</v>
      </c>
      <c r="V943" s="10">
        <f t="shared" si="89"/>
        <v>1</v>
      </c>
      <c r="W943" s="10">
        <f t="shared" si="90"/>
        <v>3</v>
      </c>
    </row>
    <row r="944" spans="1:23">
      <c r="A944" s="149" t="str">
        <f t="shared" si="85"/>
        <v/>
      </c>
      <c r="B944" s="16"/>
      <c r="C944" s="16"/>
      <c r="D944" s="16"/>
      <c r="E944" s="16"/>
      <c r="F944" s="16"/>
      <c r="G944" s="16"/>
      <c r="H944" s="16"/>
      <c r="I944" s="16"/>
      <c r="J944" s="150" t="str">
        <f>IFERROR(IF(COUNTIF(E944:I944,E944)+COUNTIF(E944:I944,F944)+COUNTIF(E944:I944,G944)+COUNTIF(E944:I944,H944)+COUNTIF(E944:I944,I944)-COUNT(E944:I944)&lt;&gt;0,"學生班級重複",IF(COUNT(E944:I944)=1,VLOOKUP(E944,'附件一之1-開班數'!$A$6:$B$65,2,0),IF(COUNT(E944:I944)=2,VLOOKUP(E944,'附件一之1-開班數'!$A$6:$B$65,2,0)&amp;"、"&amp;VLOOKUP(F944,'附件一之1-開班數'!$A$6:$B$65,2,0),IF(COUNT(E944:I944)=3,VLOOKUP(E944,'附件一之1-開班數'!$A$6:$B$65,2,0)&amp;"、"&amp;VLOOKUP(F944,'附件一之1-開班數'!$A$6:$B$65,2,0)&amp;"、"&amp;VLOOKUP(G944,'附件一之1-開班數'!$A$6:$B$65,2,0),IF(COUNT(E944:I944)=4,VLOOKUP(E944,'附件一之1-開班數'!$A$6:$B$65,2,0)&amp;"、"&amp;VLOOKUP(F944,'附件一之1-開班數'!$A$6:$B$65,2,0)&amp;"、"&amp;VLOOKUP(G944,'附件一之1-開班數'!$A$6:$B$65,2,0)&amp;"、"&amp;VLOOKUP(H944,'附件一之1-開班數'!$A$6:$B$65,2,0),IF(COUNT(E944:I944)=5,VLOOKUP(E944,'附件一之1-開班數'!$A$6:$B$65,2,0)&amp;"、"&amp;VLOOKUP(F944,'附件一之1-開班數'!$A$6:$B$65,2,0)&amp;"、"&amp;VLOOKUP(G944,'附件一之1-開班數'!$A$6:$B$65,2,0)&amp;"、"&amp;VLOOKUP(H944,'附件一之1-開班數'!$A$6:$B$65,2,0)&amp;"、"&amp;VLOOKUP(I944,'附件一之1-開班數'!$A$6:$B$65,2,0),IF(D944="","","學生無班級"))))))),"有班級不存在,或跳格輸入")</f>
        <v/>
      </c>
      <c r="K944" s="16"/>
      <c r="L944" s="16"/>
      <c r="M944" s="16"/>
      <c r="N944" s="16"/>
      <c r="O944" s="16"/>
      <c r="P944" s="16"/>
      <c r="Q944" s="16"/>
      <c r="R944" s="16"/>
      <c r="S944" s="145">
        <f t="shared" si="87"/>
        <v>1</v>
      </c>
      <c r="T944" s="145">
        <f t="shared" si="88"/>
        <v>1</v>
      </c>
      <c r="U944" s="10">
        <f t="shared" si="86"/>
        <v>1</v>
      </c>
      <c r="V944" s="10">
        <f t="shared" si="89"/>
        <v>1</v>
      </c>
      <c r="W944" s="10">
        <f t="shared" si="90"/>
        <v>3</v>
      </c>
    </row>
    <row r="945" spans="1:23">
      <c r="A945" s="149" t="str">
        <f t="shared" si="85"/>
        <v/>
      </c>
      <c r="B945" s="16"/>
      <c r="C945" s="16"/>
      <c r="D945" s="16"/>
      <c r="E945" s="16"/>
      <c r="F945" s="16"/>
      <c r="G945" s="16"/>
      <c r="H945" s="16"/>
      <c r="I945" s="16"/>
      <c r="J945" s="150" t="str">
        <f>IFERROR(IF(COUNTIF(E945:I945,E945)+COUNTIF(E945:I945,F945)+COUNTIF(E945:I945,G945)+COUNTIF(E945:I945,H945)+COUNTIF(E945:I945,I945)-COUNT(E945:I945)&lt;&gt;0,"學生班級重複",IF(COUNT(E945:I945)=1,VLOOKUP(E945,'附件一之1-開班數'!$A$6:$B$65,2,0),IF(COUNT(E945:I945)=2,VLOOKUP(E945,'附件一之1-開班數'!$A$6:$B$65,2,0)&amp;"、"&amp;VLOOKUP(F945,'附件一之1-開班數'!$A$6:$B$65,2,0),IF(COUNT(E945:I945)=3,VLOOKUP(E945,'附件一之1-開班數'!$A$6:$B$65,2,0)&amp;"、"&amp;VLOOKUP(F945,'附件一之1-開班數'!$A$6:$B$65,2,0)&amp;"、"&amp;VLOOKUP(G945,'附件一之1-開班數'!$A$6:$B$65,2,0),IF(COUNT(E945:I945)=4,VLOOKUP(E945,'附件一之1-開班數'!$A$6:$B$65,2,0)&amp;"、"&amp;VLOOKUP(F945,'附件一之1-開班數'!$A$6:$B$65,2,0)&amp;"、"&amp;VLOOKUP(G945,'附件一之1-開班數'!$A$6:$B$65,2,0)&amp;"、"&amp;VLOOKUP(H945,'附件一之1-開班數'!$A$6:$B$65,2,0),IF(COUNT(E945:I945)=5,VLOOKUP(E945,'附件一之1-開班數'!$A$6:$B$65,2,0)&amp;"、"&amp;VLOOKUP(F945,'附件一之1-開班數'!$A$6:$B$65,2,0)&amp;"、"&amp;VLOOKUP(G945,'附件一之1-開班數'!$A$6:$B$65,2,0)&amp;"、"&amp;VLOOKUP(H945,'附件一之1-開班數'!$A$6:$B$65,2,0)&amp;"、"&amp;VLOOKUP(I945,'附件一之1-開班數'!$A$6:$B$65,2,0),IF(D945="","","學生無班級"))))))),"有班級不存在,或跳格輸入")</f>
        <v/>
      </c>
      <c r="K945" s="16"/>
      <c r="L945" s="16"/>
      <c r="M945" s="16"/>
      <c r="N945" s="16"/>
      <c r="O945" s="16"/>
      <c r="P945" s="16"/>
      <c r="Q945" s="16"/>
      <c r="R945" s="16"/>
      <c r="S945" s="145">
        <f t="shared" si="87"/>
        <v>1</v>
      </c>
      <c r="T945" s="145">
        <f t="shared" si="88"/>
        <v>1</v>
      </c>
      <c r="U945" s="10">
        <f t="shared" si="86"/>
        <v>1</v>
      </c>
      <c r="V945" s="10">
        <f t="shared" si="89"/>
        <v>1</v>
      </c>
      <c r="W945" s="10">
        <f t="shared" si="90"/>
        <v>3</v>
      </c>
    </row>
    <row r="946" spans="1:23">
      <c r="A946" s="149" t="str">
        <f t="shared" si="85"/>
        <v/>
      </c>
      <c r="B946" s="16"/>
      <c r="C946" s="16"/>
      <c r="D946" s="16"/>
      <c r="E946" s="16"/>
      <c r="F946" s="16"/>
      <c r="G946" s="16"/>
      <c r="H946" s="16"/>
      <c r="I946" s="16"/>
      <c r="J946" s="150" t="str">
        <f>IFERROR(IF(COUNTIF(E946:I946,E946)+COUNTIF(E946:I946,F946)+COUNTIF(E946:I946,G946)+COUNTIF(E946:I946,H946)+COUNTIF(E946:I946,I946)-COUNT(E946:I946)&lt;&gt;0,"學生班級重複",IF(COUNT(E946:I946)=1,VLOOKUP(E946,'附件一之1-開班數'!$A$6:$B$65,2,0),IF(COUNT(E946:I946)=2,VLOOKUP(E946,'附件一之1-開班數'!$A$6:$B$65,2,0)&amp;"、"&amp;VLOOKUP(F946,'附件一之1-開班數'!$A$6:$B$65,2,0),IF(COUNT(E946:I946)=3,VLOOKUP(E946,'附件一之1-開班數'!$A$6:$B$65,2,0)&amp;"、"&amp;VLOOKUP(F946,'附件一之1-開班數'!$A$6:$B$65,2,0)&amp;"、"&amp;VLOOKUP(G946,'附件一之1-開班數'!$A$6:$B$65,2,0),IF(COUNT(E946:I946)=4,VLOOKUP(E946,'附件一之1-開班數'!$A$6:$B$65,2,0)&amp;"、"&amp;VLOOKUP(F946,'附件一之1-開班數'!$A$6:$B$65,2,0)&amp;"、"&amp;VLOOKUP(G946,'附件一之1-開班數'!$A$6:$B$65,2,0)&amp;"、"&amp;VLOOKUP(H946,'附件一之1-開班數'!$A$6:$B$65,2,0),IF(COUNT(E946:I946)=5,VLOOKUP(E946,'附件一之1-開班數'!$A$6:$B$65,2,0)&amp;"、"&amp;VLOOKUP(F946,'附件一之1-開班數'!$A$6:$B$65,2,0)&amp;"、"&amp;VLOOKUP(G946,'附件一之1-開班數'!$A$6:$B$65,2,0)&amp;"、"&amp;VLOOKUP(H946,'附件一之1-開班數'!$A$6:$B$65,2,0)&amp;"、"&amp;VLOOKUP(I946,'附件一之1-開班數'!$A$6:$B$65,2,0),IF(D946="","","學生無班級"))))))),"有班級不存在,或跳格輸入")</f>
        <v/>
      </c>
      <c r="K946" s="16"/>
      <c r="L946" s="16"/>
      <c r="M946" s="16"/>
      <c r="N946" s="16"/>
      <c r="O946" s="16"/>
      <c r="P946" s="16"/>
      <c r="Q946" s="16"/>
      <c r="R946" s="16"/>
      <c r="S946" s="145">
        <f t="shared" si="87"/>
        <v>1</v>
      </c>
      <c r="T946" s="145">
        <f t="shared" si="88"/>
        <v>1</v>
      </c>
      <c r="U946" s="10">
        <f t="shared" si="86"/>
        <v>1</v>
      </c>
      <c r="V946" s="10">
        <f t="shared" si="89"/>
        <v>1</v>
      </c>
      <c r="W946" s="10">
        <f t="shared" si="90"/>
        <v>3</v>
      </c>
    </row>
    <row r="947" spans="1:23">
      <c r="A947" s="149" t="str">
        <f t="shared" si="85"/>
        <v/>
      </c>
      <c r="B947" s="16"/>
      <c r="C947" s="16"/>
      <c r="D947" s="16"/>
      <c r="E947" s="16"/>
      <c r="F947" s="16"/>
      <c r="G947" s="16"/>
      <c r="H947" s="16"/>
      <c r="I947" s="16"/>
      <c r="J947" s="150" t="str">
        <f>IFERROR(IF(COUNTIF(E947:I947,E947)+COUNTIF(E947:I947,F947)+COUNTIF(E947:I947,G947)+COUNTIF(E947:I947,H947)+COUNTIF(E947:I947,I947)-COUNT(E947:I947)&lt;&gt;0,"學生班級重複",IF(COUNT(E947:I947)=1,VLOOKUP(E947,'附件一之1-開班數'!$A$6:$B$65,2,0),IF(COUNT(E947:I947)=2,VLOOKUP(E947,'附件一之1-開班數'!$A$6:$B$65,2,0)&amp;"、"&amp;VLOOKUP(F947,'附件一之1-開班數'!$A$6:$B$65,2,0),IF(COUNT(E947:I947)=3,VLOOKUP(E947,'附件一之1-開班數'!$A$6:$B$65,2,0)&amp;"、"&amp;VLOOKUP(F947,'附件一之1-開班數'!$A$6:$B$65,2,0)&amp;"、"&amp;VLOOKUP(G947,'附件一之1-開班數'!$A$6:$B$65,2,0),IF(COUNT(E947:I947)=4,VLOOKUP(E947,'附件一之1-開班數'!$A$6:$B$65,2,0)&amp;"、"&amp;VLOOKUP(F947,'附件一之1-開班數'!$A$6:$B$65,2,0)&amp;"、"&amp;VLOOKUP(G947,'附件一之1-開班數'!$A$6:$B$65,2,0)&amp;"、"&amp;VLOOKUP(H947,'附件一之1-開班數'!$A$6:$B$65,2,0),IF(COUNT(E947:I947)=5,VLOOKUP(E947,'附件一之1-開班數'!$A$6:$B$65,2,0)&amp;"、"&amp;VLOOKUP(F947,'附件一之1-開班數'!$A$6:$B$65,2,0)&amp;"、"&amp;VLOOKUP(G947,'附件一之1-開班數'!$A$6:$B$65,2,0)&amp;"、"&amp;VLOOKUP(H947,'附件一之1-開班數'!$A$6:$B$65,2,0)&amp;"、"&amp;VLOOKUP(I947,'附件一之1-開班數'!$A$6:$B$65,2,0),IF(D947="","","學生無班級"))))))),"有班級不存在,或跳格輸入")</f>
        <v/>
      </c>
      <c r="K947" s="16"/>
      <c r="L947" s="16"/>
      <c r="M947" s="16"/>
      <c r="N947" s="16"/>
      <c r="O947" s="16"/>
      <c r="P947" s="16"/>
      <c r="Q947" s="16"/>
      <c r="R947" s="16"/>
      <c r="S947" s="145">
        <f t="shared" si="87"/>
        <v>1</v>
      </c>
      <c r="T947" s="145">
        <f t="shared" si="88"/>
        <v>1</v>
      </c>
      <c r="U947" s="10">
        <f t="shared" si="86"/>
        <v>1</v>
      </c>
      <c r="V947" s="10">
        <f t="shared" si="89"/>
        <v>1</v>
      </c>
      <c r="W947" s="10">
        <f t="shared" si="90"/>
        <v>3</v>
      </c>
    </row>
    <row r="948" spans="1:23">
      <c r="A948" s="149" t="str">
        <f t="shared" si="85"/>
        <v/>
      </c>
      <c r="B948" s="16"/>
      <c r="C948" s="16"/>
      <c r="D948" s="16"/>
      <c r="E948" s="16"/>
      <c r="F948" s="16"/>
      <c r="G948" s="16"/>
      <c r="H948" s="16"/>
      <c r="I948" s="16"/>
      <c r="J948" s="150" t="str">
        <f>IFERROR(IF(COUNTIF(E948:I948,E948)+COUNTIF(E948:I948,F948)+COUNTIF(E948:I948,G948)+COUNTIF(E948:I948,H948)+COUNTIF(E948:I948,I948)-COUNT(E948:I948)&lt;&gt;0,"學生班級重複",IF(COUNT(E948:I948)=1,VLOOKUP(E948,'附件一之1-開班數'!$A$6:$B$65,2,0),IF(COUNT(E948:I948)=2,VLOOKUP(E948,'附件一之1-開班數'!$A$6:$B$65,2,0)&amp;"、"&amp;VLOOKUP(F948,'附件一之1-開班數'!$A$6:$B$65,2,0),IF(COUNT(E948:I948)=3,VLOOKUP(E948,'附件一之1-開班數'!$A$6:$B$65,2,0)&amp;"、"&amp;VLOOKUP(F948,'附件一之1-開班數'!$A$6:$B$65,2,0)&amp;"、"&amp;VLOOKUP(G948,'附件一之1-開班數'!$A$6:$B$65,2,0),IF(COUNT(E948:I948)=4,VLOOKUP(E948,'附件一之1-開班數'!$A$6:$B$65,2,0)&amp;"、"&amp;VLOOKUP(F948,'附件一之1-開班數'!$A$6:$B$65,2,0)&amp;"、"&amp;VLOOKUP(G948,'附件一之1-開班數'!$A$6:$B$65,2,0)&amp;"、"&amp;VLOOKUP(H948,'附件一之1-開班數'!$A$6:$B$65,2,0),IF(COUNT(E948:I948)=5,VLOOKUP(E948,'附件一之1-開班數'!$A$6:$B$65,2,0)&amp;"、"&amp;VLOOKUP(F948,'附件一之1-開班數'!$A$6:$B$65,2,0)&amp;"、"&amp;VLOOKUP(G948,'附件一之1-開班數'!$A$6:$B$65,2,0)&amp;"、"&amp;VLOOKUP(H948,'附件一之1-開班數'!$A$6:$B$65,2,0)&amp;"、"&amp;VLOOKUP(I948,'附件一之1-開班數'!$A$6:$B$65,2,0),IF(D948="","","學生無班級"))))))),"有班級不存在,或跳格輸入")</f>
        <v/>
      </c>
      <c r="K948" s="16"/>
      <c r="L948" s="16"/>
      <c r="M948" s="16"/>
      <c r="N948" s="16"/>
      <c r="O948" s="16"/>
      <c r="P948" s="16"/>
      <c r="Q948" s="16"/>
      <c r="R948" s="16"/>
      <c r="S948" s="145">
        <f t="shared" si="87"/>
        <v>1</v>
      </c>
      <c r="T948" s="145">
        <f t="shared" si="88"/>
        <v>1</v>
      </c>
      <c r="U948" s="10">
        <f t="shared" si="86"/>
        <v>1</v>
      </c>
      <c r="V948" s="10">
        <f t="shared" si="89"/>
        <v>1</v>
      </c>
      <c r="W948" s="10">
        <f t="shared" si="90"/>
        <v>3</v>
      </c>
    </row>
    <row r="949" spans="1:23">
      <c r="A949" s="149" t="str">
        <f t="shared" si="85"/>
        <v/>
      </c>
      <c r="B949" s="16"/>
      <c r="C949" s="16"/>
      <c r="D949" s="16"/>
      <c r="E949" s="16"/>
      <c r="F949" s="16"/>
      <c r="G949" s="16"/>
      <c r="H949" s="16"/>
      <c r="I949" s="16"/>
      <c r="J949" s="150" t="str">
        <f>IFERROR(IF(COUNTIF(E949:I949,E949)+COUNTIF(E949:I949,F949)+COUNTIF(E949:I949,G949)+COUNTIF(E949:I949,H949)+COUNTIF(E949:I949,I949)-COUNT(E949:I949)&lt;&gt;0,"學生班級重複",IF(COUNT(E949:I949)=1,VLOOKUP(E949,'附件一之1-開班數'!$A$6:$B$65,2,0),IF(COUNT(E949:I949)=2,VLOOKUP(E949,'附件一之1-開班數'!$A$6:$B$65,2,0)&amp;"、"&amp;VLOOKUP(F949,'附件一之1-開班數'!$A$6:$B$65,2,0),IF(COUNT(E949:I949)=3,VLOOKUP(E949,'附件一之1-開班數'!$A$6:$B$65,2,0)&amp;"、"&amp;VLOOKUP(F949,'附件一之1-開班數'!$A$6:$B$65,2,0)&amp;"、"&amp;VLOOKUP(G949,'附件一之1-開班數'!$A$6:$B$65,2,0),IF(COUNT(E949:I949)=4,VLOOKUP(E949,'附件一之1-開班數'!$A$6:$B$65,2,0)&amp;"、"&amp;VLOOKUP(F949,'附件一之1-開班數'!$A$6:$B$65,2,0)&amp;"、"&amp;VLOOKUP(G949,'附件一之1-開班數'!$A$6:$B$65,2,0)&amp;"、"&amp;VLOOKUP(H949,'附件一之1-開班數'!$A$6:$B$65,2,0),IF(COUNT(E949:I949)=5,VLOOKUP(E949,'附件一之1-開班數'!$A$6:$B$65,2,0)&amp;"、"&amp;VLOOKUP(F949,'附件一之1-開班數'!$A$6:$B$65,2,0)&amp;"、"&amp;VLOOKUP(G949,'附件一之1-開班數'!$A$6:$B$65,2,0)&amp;"、"&amp;VLOOKUP(H949,'附件一之1-開班數'!$A$6:$B$65,2,0)&amp;"、"&amp;VLOOKUP(I949,'附件一之1-開班數'!$A$6:$B$65,2,0),IF(D949="","","學生無班級"))))))),"有班級不存在,或跳格輸入")</f>
        <v/>
      </c>
      <c r="K949" s="16"/>
      <c r="L949" s="16"/>
      <c r="M949" s="16"/>
      <c r="N949" s="16"/>
      <c r="O949" s="16"/>
      <c r="P949" s="16"/>
      <c r="Q949" s="16"/>
      <c r="R949" s="16"/>
      <c r="S949" s="145">
        <f t="shared" si="87"/>
        <v>1</v>
      </c>
      <c r="T949" s="145">
        <f t="shared" si="88"/>
        <v>1</v>
      </c>
      <c r="U949" s="10">
        <f t="shared" si="86"/>
        <v>1</v>
      </c>
      <c r="V949" s="10">
        <f t="shared" si="89"/>
        <v>1</v>
      </c>
      <c r="W949" s="10">
        <f t="shared" si="90"/>
        <v>3</v>
      </c>
    </row>
    <row r="950" spans="1:23">
      <c r="A950" s="149" t="str">
        <f t="shared" si="85"/>
        <v/>
      </c>
      <c r="B950" s="16"/>
      <c r="C950" s="16"/>
      <c r="D950" s="16"/>
      <c r="E950" s="16"/>
      <c r="F950" s="16"/>
      <c r="G950" s="16"/>
      <c r="H950" s="16"/>
      <c r="I950" s="16"/>
      <c r="J950" s="150" t="str">
        <f>IFERROR(IF(COUNTIF(E950:I950,E950)+COUNTIF(E950:I950,F950)+COUNTIF(E950:I950,G950)+COUNTIF(E950:I950,H950)+COUNTIF(E950:I950,I950)-COUNT(E950:I950)&lt;&gt;0,"學生班級重複",IF(COUNT(E950:I950)=1,VLOOKUP(E950,'附件一之1-開班數'!$A$6:$B$65,2,0),IF(COUNT(E950:I950)=2,VLOOKUP(E950,'附件一之1-開班數'!$A$6:$B$65,2,0)&amp;"、"&amp;VLOOKUP(F950,'附件一之1-開班數'!$A$6:$B$65,2,0),IF(COUNT(E950:I950)=3,VLOOKUP(E950,'附件一之1-開班數'!$A$6:$B$65,2,0)&amp;"、"&amp;VLOOKUP(F950,'附件一之1-開班數'!$A$6:$B$65,2,0)&amp;"、"&amp;VLOOKUP(G950,'附件一之1-開班數'!$A$6:$B$65,2,0),IF(COUNT(E950:I950)=4,VLOOKUP(E950,'附件一之1-開班數'!$A$6:$B$65,2,0)&amp;"、"&amp;VLOOKUP(F950,'附件一之1-開班數'!$A$6:$B$65,2,0)&amp;"、"&amp;VLOOKUP(G950,'附件一之1-開班數'!$A$6:$B$65,2,0)&amp;"、"&amp;VLOOKUP(H950,'附件一之1-開班數'!$A$6:$B$65,2,0),IF(COUNT(E950:I950)=5,VLOOKUP(E950,'附件一之1-開班數'!$A$6:$B$65,2,0)&amp;"、"&amp;VLOOKUP(F950,'附件一之1-開班數'!$A$6:$B$65,2,0)&amp;"、"&amp;VLOOKUP(G950,'附件一之1-開班數'!$A$6:$B$65,2,0)&amp;"、"&amp;VLOOKUP(H950,'附件一之1-開班數'!$A$6:$B$65,2,0)&amp;"、"&amp;VLOOKUP(I950,'附件一之1-開班數'!$A$6:$B$65,2,0),IF(D950="","","學生無班級"))))))),"有班級不存在,或跳格輸入")</f>
        <v/>
      </c>
      <c r="K950" s="16"/>
      <c r="L950" s="16"/>
      <c r="M950" s="16"/>
      <c r="N950" s="16"/>
      <c r="O950" s="16"/>
      <c r="P950" s="16"/>
      <c r="Q950" s="16"/>
      <c r="R950" s="16"/>
      <c r="S950" s="145">
        <f t="shared" si="87"/>
        <v>1</v>
      </c>
      <c r="T950" s="145">
        <f t="shared" si="88"/>
        <v>1</v>
      </c>
      <c r="U950" s="10">
        <f t="shared" si="86"/>
        <v>1</v>
      </c>
      <c r="V950" s="10">
        <f t="shared" si="89"/>
        <v>1</v>
      </c>
      <c r="W950" s="10">
        <f t="shared" si="90"/>
        <v>3</v>
      </c>
    </row>
    <row r="951" spans="1:23">
      <c r="A951" s="149" t="str">
        <f t="shared" si="85"/>
        <v/>
      </c>
      <c r="B951" s="16"/>
      <c r="C951" s="16"/>
      <c r="D951" s="16"/>
      <c r="E951" s="16"/>
      <c r="F951" s="16"/>
      <c r="G951" s="16"/>
      <c r="H951" s="16"/>
      <c r="I951" s="16"/>
      <c r="J951" s="150" t="str">
        <f>IFERROR(IF(COUNTIF(E951:I951,E951)+COUNTIF(E951:I951,F951)+COUNTIF(E951:I951,G951)+COUNTIF(E951:I951,H951)+COUNTIF(E951:I951,I951)-COUNT(E951:I951)&lt;&gt;0,"學生班級重複",IF(COUNT(E951:I951)=1,VLOOKUP(E951,'附件一之1-開班數'!$A$6:$B$65,2,0),IF(COUNT(E951:I951)=2,VLOOKUP(E951,'附件一之1-開班數'!$A$6:$B$65,2,0)&amp;"、"&amp;VLOOKUP(F951,'附件一之1-開班數'!$A$6:$B$65,2,0),IF(COUNT(E951:I951)=3,VLOOKUP(E951,'附件一之1-開班數'!$A$6:$B$65,2,0)&amp;"、"&amp;VLOOKUP(F951,'附件一之1-開班數'!$A$6:$B$65,2,0)&amp;"、"&amp;VLOOKUP(G951,'附件一之1-開班數'!$A$6:$B$65,2,0),IF(COUNT(E951:I951)=4,VLOOKUP(E951,'附件一之1-開班數'!$A$6:$B$65,2,0)&amp;"、"&amp;VLOOKUP(F951,'附件一之1-開班數'!$A$6:$B$65,2,0)&amp;"、"&amp;VLOOKUP(G951,'附件一之1-開班數'!$A$6:$B$65,2,0)&amp;"、"&amp;VLOOKUP(H951,'附件一之1-開班數'!$A$6:$B$65,2,0),IF(COUNT(E951:I951)=5,VLOOKUP(E951,'附件一之1-開班數'!$A$6:$B$65,2,0)&amp;"、"&amp;VLOOKUP(F951,'附件一之1-開班數'!$A$6:$B$65,2,0)&amp;"、"&amp;VLOOKUP(G951,'附件一之1-開班數'!$A$6:$B$65,2,0)&amp;"、"&amp;VLOOKUP(H951,'附件一之1-開班數'!$A$6:$B$65,2,0)&amp;"、"&amp;VLOOKUP(I951,'附件一之1-開班數'!$A$6:$B$65,2,0),IF(D951="","","學生無班級"))))))),"有班級不存在,或跳格輸入")</f>
        <v/>
      </c>
      <c r="K951" s="16"/>
      <c r="L951" s="16"/>
      <c r="M951" s="16"/>
      <c r="N951" s="16"/>
      <c r="O951" s="16"/>
      <c r="P951" s="16"/>
      <c r="Q951" s="16"/>
      <c r="R951" s="16"/>
      <c r="S951" s="145">
        <f t="shared" si="87"/>
        <v>1</v>
      </c>
      <c r="T951" s="145">
        <f t="shared" si="88"/>
        <v>1</v>
      </c>
      <c r="U951" s="10">
        <f t="shared" si="86"/>
        <v>1</v>
      </c>
      <c r="V951" s="10">
        <f t="shared" si="89"/>
        <v>1</v>
      </c>
      <c r="W951" s="10">
        <f t="shared" si="90"/>
        <v>3</v>
      </c>
    </row>
    <row r="952" spans="1:23">
      <c r="A952" s="149" t="str">
        <f t="shared" si="85"/>
        <v/>
      </c>
      <c r="B952" s="16"/>
      <c r="C952" s="16"/>
      <c r="D952" s="16"/>
      <c r="E952" s="16"/>
      <c r="F952" s="16"/>
      <c r="G952" s="16"/>
      <c r="H952" s="16"/>
      <c r="I952" s="16"/>
      <c r="J952" s="150" t="str">
        <f>IFERROR(IF(COUNTIF(E952:I952,E952)+COUNTIF(E952:I952,F952)+COUNTIF(E952:I952,G952)+COUNTIF(E952:I952,H952)+COUNTIF(E952:I952,I952)-COUNT(E952:I952)&lt;&gt;0,"學生班級重複",IF(COUNT(E952:I952)=1,VLOOKUP(E952,'附件一之1-開班數'!$A$6:$B$65,2,0),IF(COUNT(E952:I952)=2,VLOOKUP(E952,'附件一之1-開班數'!$A$6:$B$65,2,0)&amp;"、"&amp;VLOOKUP(F952,'附件一之1-開班數'!$A$6:$B$65,2,0),IF(COUNT(E952:I952)=3,VLOOKUP(E952,'附件一之1-開班數'!$A$6:$B$65,2,0)&amp;"、"&amp;VLOOKUP(F952,'附件一之1-開班數'!$A$6:$B$65,2,0)&amp;"、"&amp;VLOOKUP(G952,'附件一之1-開班數'!$A$6:$B$65,2,0),IF(COUNT(E952:I952)=4,VLOOKUP(E952,'附件一之1-開班數'!$A$6:$B$65,2,0)&amp;"、"&amp;VLOOKUP(F952,'附件一之1-開班數'!$A$6:$B$65,2,0)&amp;"、"&amp;VLOOKUP(G952,'附件一之1-開班數'!$A$6:$B$65,2,0)&amp;"、"&amp;VLOOKUP(H952,'附件一之1-開班數'!$A$6:$B$65,2,0),IF(COUNT(E952:I952)=5,VLOOKUP(E952,'附件一之1-開班數'!$A$6:$B$65,2,0)&amp;"、"&amp;VLOOKUP(F952,'附件一之1-開班數'!$A$6:$B$65,2,0)&amp;"、"&amp;VLOOKUP(G952,'附件一之1-開班數'!$A$6:$B$65,2,0)&amp;"、"&amp;VLOOKUP(H952,'附件一之1-開班數'!$A$6:$B$65,2,0)&amp;"、"&amp;VLOOKUP(I952,'附件一之1-開班數'!$A$6:$B$65,2,0),IF(D952="","","學生無班級"))))))),"有班級不存在,或跳格輸入")</f>
        <v/>
      </c>
      <c r="K952" s="16"/>
      <c r="L952" s="16"/>
      <c r="M952" s="16"/>
      <c r="N952" s="16"/>
      <c r="O952" s="16"/>
      <c r="P952" s="16"/>
      <c r="Q952" s="16"/>
      <c r="R952" s="16"/>
      <c r="S952" s="145">
        <f t="shared" si="87"/>
        <v>1</v>
      </c>
      <c r="T952" s="145">
        <f t="shared" si="88"/>
        <v>1</v>
      </c>
      <c r="U952" s="10">
        <f t="shared" si="86"/>
        <v>1</v>
      </c>
      <c r="V952" s="10">
        <f t="shared" si="89"/>
        <v>1</v>
      </c>
      <c r="W952" s="10">
        <f t="shared" si="90"/>
        <v>3</v>
      </c>
    </row>
    <row r="953" spans="1:23">
      <c r="A953" s="149" t="str">
        <f t="shared" si="85"/>
        <v/>
      </c>
      <c r="B953" s="16"/>
      <c r="C953" s="16"/>
      <c r="D953" s="16"/>
      <c r="E953" s="16"/>
      <c r="F953" s="16"/>
      <c r="G953" s="16"/>
      <c r="H953" s="16"/>
      <c r="I953" s="16"/>
      <c r="J953" s="150" t="str">
        <f>IFERROR(IF(COUNTIF(E953:I953,E953)+COUNTIF(E953:I953,F953)+COUNTIF(E953:I953,G953)+COUNTIF(E953:I953,H953)+COUNTIF(E953:I953,I953)-COUNT(E953:I953)&lt;&gt;0,"學生班級重複",IF(COUNT(E953:I953)=1,VLOOKUP(E953,'附件一之1-開班數'!$A$6:$B$65,2,0),IF(COUNT(E953:I953)=2,VLOOKUP(E953,'附件一之1-開班數'!$A$6:$B$65,2,0)&amp;"、"&amp;VLOOKUP(F953,'附件一之1-開班數'!$A$6:$B$65,2,0),IF(COUNT(E953:I953)=3,VLOOKUP(E953,'附件一之1-開班數'!$A$6:$B$65,2,0)&amp;"、"&amp;VLOOKUP(F953,'附件一之1-開班數'!$A$6:$B$65,2,0)&amp;"、"&amp;VLOOKUP(G953,'附件一之1-開班數'!$A$6:$B$65,2,0),IF(COUNT(E953:I953)=4,VLOOKUP(E953,'附件一之1-開班數'!$A$6:$B$65,2,0)&amp;"、"&amp;VLOOKUP(F953,'附件一之1-開班數'!$A$6:$B$65,2,0)&amp;"、"&amp;VLOOKUP(G953,'附件一之1-開班數'!$A$6:$B$65,2,0)&amp;"、"&amp;VLOOKUP(H953,'附件一之1-開班數'!$A$6:$B$65,2,0),IF(COUNT(E953:I953)=5,VLOOKUP(E953,'附件一之1-開班數'!$A$6:$B$65,2,0)&amp;"、"&amp;VLOOKUP(F953,'附件一之1-開班數'!$A$6:$B$65,2,0)&amp;"、"&amp;VLOOKUP(G953,'附件一之1-開班數'!$A$6:$B$65,2,0)&amp;"、"&amp;VLOOKUP(H953,'附件一之1-開班數'!$A$6:$B$65,2,0)&amp;"、"&amp;VLOOKUP(I953,'附件一之1-開班數'!$A$6:$B$65,2,0),IF(D953="","","學生無班級"))))))),"有班級不存在,或跳格輸入")</f>
        <v/>
      </c>
      <c r="K953" s="16"/>
      <c r="L953" s="16"/>
      <c r="M953" s="16"/>
      <c r="N953" s="16"/>
      <c r="O953" s="16"/>
      <c r="P953" s="16"/>
      <c r="Q953" s="16"/>
      <c r="R953" s="16"/>
      <c r="S953" s="145">
        <f t="shared" si="87"/>
        <v>1</v>
      </c>
      <c r="T953" s="145">
        <f t="shared" si="88"/>
        <v>1</v>
      </c>
      <c r="U953" s="10">
        <f t="shared" si="86"/>
        <v>1</v>
      </c>
      <c r="V953" s="10">
        <f t="shared" si="89"/>
        <v>1</v>
      </c>
      <c r="W953" s="10">
        <f t="shared" si="90"/>
        <v>3</v>
      </c>
    </row>
    <row r="954" spans="1:23">
      <c r="A954" s="149" t="str">
        <f t="shared" si="85"/>
        <v/>
      </c>
      <c r="B954" s="16"/>
      <c r="C954" s="16"/>
      <c r="D954" s="16"/>
      <c r="E954" s="16"/>
      <c r="F954" s="16"/>
      <c r="G954" s="16"/>
      <c r="H954" s="16"/>
      <c r="I954" s="16"/>
      <c r="J954" s="150" t="str">
        <f>IFERROR(IF(COUNTIF(E954:I954,E954)+COUNTIF(E954:I954,F954)+COUNTIF(E954:I954,G954)+COUNTIF(E954:I954,H954)+COUNTIF(E954:I954,I954)-COUNT(E954:I954)&lt;&gt;0,"學生班級重複",IF(COUNT(E954:I954)=1,VLOOKUP(E954,'附件一之1-開班數'!$A$6:$B$65,2,0),IF(COUNT(E954:I954)=2,VLOOKUP(E954,'附件一之1-開班數'!$A$6:$B$65,2,0)&amp;"、"&amp;VLOOKUP(F954,'附件一之1-開班數'!$A$6:$B$65,2,0),IF(COUNT(E954:I954)=3,VLOOKUP(E954,'附件一之1-開班數'!$A$6:$B$65,2,0)&amp;"、"&amp;VLOOKUP(F954,'附件一之1-開班數'!$A$6:$B$65,2,0)&amp;"、"&amp;VLOOKUP(G954,'附件一之1-開班數'!$A$6:$B$65,2,0),IF(COUNT(E954:I954)=4,VLOOKUP(E954,'附件一之1-開班數'!$A$6:$B$65,2,0)&amp;"、"&amp;VLOOKUP(F954,'附件一之1-開班數'!$A$6:$B$65,2,0)&amp;"、"&amp;VLOOKUP(G954,'附件一之1-開班數'!$A$6:$B$65,2,0)&amp;"、"&amp;VLOOKUP(H954,'附件一之1-開班數'!$A$6:$B$65,2,0),IF(COUNT(E954:I954)=5,VLOOKUP(E954,'附件一之1-開班數'!$A$6:$B$65,2,0)&amp;"、"&amp;VLOOKUP(F954,'附件一之1-開班數'!$A$6:$B$65,2,0)&amp;"、"&amp;VLOOKUP(G954,'附件一之1-開班數'!$A$6:$B$65,2,0)&amp;"、"&amp;VLOOKUP(H954,'附件一之1-開班數'!$A$6:$B$65,2,0)&amp;"、"&amp;VLOOKUP(I954,'附件一之1-開班數'!$A$6:$B$65,2,0),IF(D954="","","學生無班級"))))))),"有班級不存在,或跳格輸入")</f>
        <v/>
      </c>
      <c r="K954" s="16"/>
      <c r="L954" s="16"/>
      <c r="M954" s="16"/>
      <c r="N954" s="16"/>
      <c r="O954" s="16"/>
      <c r="P954" s="16"/>
      <c r="Q954" s="16"/>
      <c r="R954" s="16"/>
      <c r="S954" s="145">
        <f t="shared" si="87"/>
        <v>1</v>
      </c>
      <c r="T954" s="145">
        <f t="shared" si="88"/>
        <v>1</v>
      </c>
      <c r="U954" s="10">
        <f t="shared" si="86"/>
        <v>1</v>
      </c>
      <c r="V954" s="10">
        <f t="shared" si="89"/>
        <v>1</v>
      </c>
      <c r="W954" s="10">
        <f t="shared" si="90"/>
        <v>3</v>
      </c>
    </row>
    <row r="955" spans="1:23">
      <c r="A955" s="149" t="str">
        <f t="shared" si="85"/>
        <v/>
      </c>
      <c r="B955" s="16"/>
      <c r="C955" s="16"/>
      <c r="D955" s="16"/>
      <c r="E955" s="16"/>
      <c r="F955" s="16"/>
      <c r="G955" s="16"/>
      <c r="H955" s="16"/>
      <c r="I955" s="16"/>
      <c r="J955" s="150" t="str">
        <f>IFERROR(IF(COUNTIF(E955:I955,E955)+COUNTIF(E955:I955,F955)+COUNTIF(E955:I955,G955)+COUNTIF(E955:I955,H955)+COUNTIF(E955:I955,I955)-COUNT(E955:I955)&lt;&gt;0,"學生班級重複",IF(COUNT(E955:I955)=1,VLOOKUP(E955,'附件一之1-開班數'!$A$6:$B$65,2,0),IF(COUNT(E955:I955)=2,VLOOKUP(E955,'附件一之1-開班數'!$A$6:$B$65,2,0)&amp;"、"&amp;VLOOKUP(F955,'附件一之1-開班數'!$A$6:$B$65,2,0),IF(COUNT(E955:I955)=3,VLOOKUP(E955,'附件一之1-開班數'!$A$6:$B$65,2,0)&amp;"、"&amp;VLOOKUP(F955,'附件一之1-開班數'!$A$6:$B$65,2,0)&amp;"、"&amp;VLOOKUP(G955,'附件一之1-開班數'!$A$6:$B$65,2,0),IF(COUNT(E955:I955)=4,VLOOKUP(E955,'附件一之1-開班數'!$A$6:$B$65,2,0)&amp;"、"&amp;VLOOKUP(F955,'附件一之1-開班數'!$A$6:$B$65,2,0)&amp;"、"&amp;VLOOKUP(G955,'附件一之1-開班數'!$A$6:$B$65,2,0)&amp;"、"&amp;VLOOKUP(H955,'附件一之1-開班數'!$A$6:$B$65,2,0),IF(COUNT(E955:I955)=5,VLOOKUP(E955,'附件一之1-開班數'!$A$6:$B$65,2,0)&amp;"、"&amp;VLOOKUP(F955,'附件一之1-開班數'!$A$6:$B$65,2,0)&amp;"、"&amp;VLOOKUP(G955,'附件一之1-開班數'!$A$6:$B$65,2,0)&amp;"、"&amp;VLOOKUP(H955,'附件一之1-開班數'!$A$6:$B$65,2,0)&amp;"、"&amp;VLOOKUP(I955,'附件一之1-開班數'!$A$6:$B$65,2,0),IF(D955="","","學生無班級"))))))),"有班級不存在,或跳格輸入")</f>
        <v/>
      </c>
      <c r="K955" s="16"/>
      <c r="L955" s="16"/>
      <c r="M955" s="16"/>
      <c r="N955" s="16"/>
      <c r="O955" s="16"/>
      <c r="P955" s="16"/>
      <c r="Q955" s="16"/>
      <c r="R955" s="16"/>
      <c r="S955" s="145">
        <f t="shared" si="87"/>
        <v>1</v>
      </c>
      <c r="T955" s="145">
        <f t="shared" si="88"/>
        <v>1</v>
      </c>
      <c r="U955" s="10">
        <f t="shared" si="86"/>
        <v>1</v>
      </c>
      <c r="V955" s="10">
        <f t="shared" si="89"/>
        <v>1</v>
      </c>
      <c r="W955" s="10">
        <f t="shared" si="90"/>
        <v>3</v>
      </c>
    </row>
    <row r="956" spans="1:23">
      <c r="A956" s="149" t="str">
        <f t="shared" si="85"/>
        <v/>
      </c>
      <c r="B956" s="16"/>
      <c r="C956" s="16"/>
      <c r="D956" s="16"/>
      <c r="E956" s="16"/>
      <c r="F956" s="16"/>
      <c r="G956" s="16"/>
      <c r="H956" s="16"/>
      <c r="I956" s="16"/>
      <c r="J956" s="150" t="str">
        <f>IFERROR(IF(COUNTIF(E956:I956,E956)+COUNTIF(E956:I956,F956)+COUNTIF(E956:I956,G956)+COUNTIF(E956:I956,H956)+COUNTIF(E956:I956,I956)-COUNT(E956:I956)&lt;&gt;0,"學生班級重複",IF(COUNT(E956:I956)=1,VLOOKUP(E956,'附件一之1-開班數'!$A$6:$B$65,2,0),IF(COUNT(E956:I956)=2,VLOOKUP(E956,'附件一之1-開班數'!$A$6:$B$65,2,0)&amp;"、"&amp;VLOOKUP(F956,'附件一之1-開班數'!$A$6:$B$65,2,0),IF(COUNT(E956:I956)=3,VLOOKUP(E956,'附件一之1-開班數'!$A$6:$B$65,2,0)&amp;"、"&amp;VLOOKUP(F956,'附件一之1-開班數'!$A$6:$B$65,2,0)&amp;"、"&amp;VLOOKUP(G956,'附件一之1-開班數'!$A$6:$B$65,2,0),IF(COUNT(E956:I956)=4,VLOOKUP(E956,'附件一之1-開班數'!$A$6:$B$65,2,0)&amp;"、"&amp;VLOOKUP(F956,'附件一之1-開班數'!$A$6:$B$65,2,0)&amp;"、"&amp;VLOOKUP(G956,'附件一之1-開班數'!$A$6:$B$65,2,0)&amp;"、"&amp;VLOOKUP(H956,'附件一之1-開班數'!$A$6:$B$65,2,0),IF(COUNT(E956:I956)=5,VLOOKUP(E956,'附件一之1-開班數'!$A$6:$B$65,2,0)&amp;"、"&amp;VLOOKUP(F956,'附件一之1-開班數'!$A$6:$B$65,2,0)&amp;"、"&amp;VLOOKUP(G956,'附件一之1-開班數'!$A$6:$B$65,2,0)&amp;"、"&amp;VLOOKUP(H956,'附件一之1-開班數'!$A$6:$B$65,2,0)&amp;"、"&amp;VLOOKUP(I956,'附件一之1-開班數'!$A$6:$B$65,2,0),IF(D956="","","學生無班級"))))))),"有班級不存在,或跳格輸入")</f>
        <v/>
      </c>
      <c r="K956" s="16"/>
      <c r="L956" s="16"/>
      <c r="M956" s="16"/>
      <c r="N956" s="16"/>
      <c r="O956" s="16"/>
      <c r="P956" s="16"/>
      <c r="Q956" s="16"/>
      <c r="R956" s="16"/>
      <c r="S956" s="145">
        <f t="shared" si="87"/>
        <v>1</v>
      </c>
      <c r="T956" s="145">
        <f t="shared" si="88"/>
        <v>1</v>
      </c>
      <c r="U956" s="10">
        <f t="shared" si="86"/>
        <v>1</v>
      </c>
      <c r="V956" s="10">
        <f t="shared" si="89"/>
        <v>1</v>
      </c>
      <c r="W956" s="10">
        <f t="shared" si="90"/>
        <v>3</v>
      </c>
    </row>
    <row r="957" spans="1:23">
      <c r="A957" s="149" t="str">
        <f t="shared" si="85"/>
        <v/>
      </c>
      <c r="B957" s="16"/>
      <c r="C957" s="16"/>
      <c r="D957" s="16"/>
      <c r="E957" s="16"/>
      <c r="F957" s="16"/>
      <c r="G957" s="16"/>
      <c r="H957" s="16"/>
      <c r="I957" s="16"/>
      <c r="J957" s="150" t="str">
        <f>IFERROR(IF(COUNTIF(E957:I957,E957)+COUNTIF(E957:I957,F957)+COUNTIF(E957:I957,G957)+COUNTIF(E957:I957,H957)+COUNTIF(E957:I957,I957)-COUNT(E957:I957)&lt;&gt;0,"學生班級重複",IF(COUNT(E957:I957)=1,VLOOKUP(E957,'附件一之1-開班數'!$A$6:$B$65,2,0),IF(COUNT(E957:I957)=2,VLOOKUP(E957,'附件一之1-開班數'!$A$6:$B$65,2,0)&amp;"、"&amp;VLOOKUP(F957,'附件一之1-開班數'!$A$6:$B$65,2,0),IF(COUNT(E957:I957)=3,VLOOKUP(E957,'附件一之1-開班數'!$A$6:$B$65,2,0)&amp;"、"&amp;VLOOKUP(F957,'附件一之1-開班數'!$A$6:$B$65,2,0)&amp;"、"&amp;VLOOKUP(G957,'附件一之1-開班數'!$A$6:$B$65,2,0),IF(COUNT(E957:I957)=4,VLOOKUP(E957,'附件一之1-開班數'!$A$6:$B$65,2,0)&amp;"、"&amp;VLOOKUP(F957,'附件一之1-開班數'!$A$6:$B$65,2,0)&amp;"、"&amp;VLOOKUP(G957,'附件一之1-開班數'!$A$6:$B$65,2,0)&amp;"、"&amp;VLOOKUP(H957,'附件一之1-開班數'!$A$6:$B$65,2,0),IF(COUNT(E957:I957)=5,VLOOKUP(E957,'附件一之1-開班數'!$A$6:$B$65,2,0)&amp;"、"&amp;VLOOKUP(F957,'附件一之1-開班數'!$A$6:$B$65,2,0)&amp;"、"&amp;VLOOKUP(G957,'附件一之1-開班數'!$A$6:$B$65,2,0)&amp;"、"&amp;VLOOKUP(H957,'附件一之1-開班數'!$A$6:$B$65,2,0)&amp;"、"&amp;VLOOKUP(I957,'附件一之1-開班數'!$A$6:$B$65,2,0),IF(D957="","","學生無班級"))))))),"有班級不存在,或跳格輸入")</f>
        <v/>
      </c>
      <c r="K957" s="16"/>
      <c r="L957" s="16"/>
      <c r="M957" s="16"/>
      <c r="N957" s="16"/>
      <c r="O957" s="16"/>
      <c r="P957" s="16"/>
      <c r="Q957" s="16"/>
      <c r="R957" s="16"/>
      <c r="S957" s="145">
        <f t="shared" si="87"/>
        <v>1</v>
      </c>
      <c r="T957" s="145">
        <f t="shared" si="88"/>
        <v>1</v>
      </c>
      <c r="U957" s="10">
        <f t="shared" si="86"/>
        <v>1</v>
      </c>
      <c r="V957" s="10">
        <f t="shared" si="89"/>
        <v>1</v>
      </c>
      <c r="W957" s="10">
        <f t="shared" si="90"/>
        <v>3</v>
      </c>
    </row>
    <row r="958" spans="1:23">
      <c r="A958" s="149" t="str">
        <f t="shared" si="85"/>
        <v/>
      </c>
      <c r="B958" s="16"/>
      <c r="C958" s="16"/>
      <c r="D958" s="16"/>
      <c r="E958" s="16"/>
      <c r="F958" s="16"/>
      <c r="G958" s="16"/>
      <c r="H958" s="16"/>
      <c r="I958" s="16"/>
      <c r="J958" s="150" t="str">
        <f>IFERROR(IF(COUNTIF(E958:I958,E958)+COUNTIF(E958:I958,F958)+COUNTIF(E958:I958,G958)+COUNTIF(E958:I958,H958)+COUNTIF(E958:I958,I958)-COUNT(E958:I958)&lt;&gt;0,"學生班級重複",IF(COUNT(E958:I958)=1,VLOOKUP(E958,'附件一之1-開班數'!$A$6:$B$65,2,0),IF(COUNT(E958:I958)=2,VLOOKUP(E958,'附件一之1-開班數'!$A$6:$B$65,2,0)&amp;"、"&amp;VLOOKUP(F958,'附件一之1-開班數'!$A$6:$B$65,2,0),IF(COUNT(E958:I958)=3,VLOOKUP(E958,'附件一之1-開班數'!$A$6:$B$65,2,0)&amp;"、"&amp;VLOOKUP(F958,'附件一之1-開班數'!$A$6:$B$65,2,0)&amp;"、"&amp;VLOOKUP(G958,'附件一之1-開班數'!$A$6:$B$65,2,0),IF(COUNT(E958:I958)=4,VLOOKUP(E958,'附件一之1-開班數'!$A$6:$B$65,2,0)&amp;"、"&amp;VLOOKUP(F958,'附件一之1-開班數'!$A$6:$B$65,2,0)&amp;"、"&amp;VLOOKUP(G958,'附件一之1-開班數'!$A$6:$B$65,2,0)&amp;"、"&amp;VLOOKUP(H958,'附件一之1-開班數'!$A$6:$B$65,2,0),IF(COUNT(E958:I958)=5,VLOOKUP(E958,'附件一之1-開班數'!$A$6:$B$65,2,0)&amp;"、"&amp;VLOOKUP(F958,'附件一之1-開班數'!$A$6:$B$65,2,0)&amp;"、"&amp;VLOOKUP(G958,'附件一之1-開班數'!$A$6:$B$65,2,0)&amp;"、"&amp;VLOOKUP(H958,'附件一之1-開班數'!$A$6:$B$65,2,0)&amp;"、"&amp;VLOOKUP(I958,'附件一之1-開班數'!$A$6:$B$65,2,0),IF(D958="","","學生無班級"))))))),"有班級不存在,或跳格輸入")</f>
        <v/>
      </c>
      <c r="K958" s="16"/>
      <c r="L958" s="16"/>
      <c r="M958" s="16"/>
      <c r="N958" s="16"/>
      <c r="O958" s="16"/>
      <c r="P958" s="16"/>
      <c r="Q958" s="16"/>
      <c r="R958" s="16"/>
      <c r="S958" s="145">
        <f t="shared" si="87"/>
        <v>1</v>
      </c>
      <c r="T958" s="145">
        <f t="shared" si="88"/>
        <v>1</v>
      </c>
      <c r="U958" s="10">
        <f t="shared" si="86"/>
        <v>1</v>
      </c>
      <c r="V958" s="10">
        <f t="shared" si="89"/>
        <v>1</v>
      </c>
      <c r="W958" s="10">
        <f t="shared" si="90"/>
        <v>3</v>
      </c>
    </row>
    <row r="959" spans="1:23">
      <c r="A959" s="149" t="str">
        <f t="shared" si="85"/>
        <v/>
      </c>
      <c r="B959" s="16"/>
      <c r="C959" s="16"/>
      <c r="D959" s="16"/>
      <c r="E959" s="16"/>
      <c r="F959" s="16"/>
      <c r="G959" s="16"/>
      <c r="H959" s="16"/>
      <c r="I959" s="16"/>
      <c r="J959" s="150" t="str">
        <f>IFERROR(IF(COUNTIF(E959:I959,E959)+COUNTIF(E959:I959,F959)+COUNTIF(E959:I959,G959)+COUNTIF(E959:I959,H959)+COUNTIF(E959:I959,I959)-COUNT(E959:I959)&lt;&gt;0,"學生班級重複",IF(COUNT(E959:I959)=1,VLOOKUP(E959,'附件一之1-開班數'!$A$6:$B$65,2,0),IF(COUNT(E959:I959)=2,VLOOKUP(E959,'附件一之1-開班數'!$A$6:$B$65,2,0)&amp;"、"&amp;VLOOKUP(F959,'附件一之1-開班數'!$A$6:$B$65,2,0),IF(COUNT(E959:I959)=3,VLOOKUP(E959,'附件一之1-開班數'!$A$6:$B$65,2,0)&amp;"、"&amp;VLOOKUP(F959,'附件一之1-開班數'!$A$6:$B$65,2,0)&amp;"、"&amp;VLOOKUP(G959,'附件一之1-開班數'!$A$6:$B$65,2,0),IF(COUNT(E959:I959)=4,VLOOKUP(E959,'附件一之1-開班數'!$A$6:$B$65,2,0)&amp;"、"&amp;VLOOKUP(F959,'附件一之1-開班數'!$A$6:$B$65,2,0)&amp;"、"&amp;VLOOKUP(G959,'附件一之1-開班數'!$A$6:$B$65,2,0)&amp;"、"&amp;VLOOKUP(H959,'附件一之1-開班數'!$A$6:$B$65,2,0),IF(COUNT(E959:I959)=5,VLOOKUP(E959,'附件一之1-開班數'!$A$6:$B$65,2,0)&amp;"、"&amp;VLOOKUP(F959,'附件一之1-開班數'!$A$6:$B$65,2,0)&amp;"、"&amp;VLOOKUP(G959,'附件一之1-開班數'!$A$6:$B$65,2,0)&amp;"、"&amp;VLOOKUP(H959,'附件一之1-開班數'!$A$6:$B$65,2,0)&amp;"、"&amp;VLOOKUP(I959,'附件一之1-開班數'!$A$6:$B$65,2,0),IF(D959="","","學生無班級"))))))),"有班級不存在,或跳格輸入")</f>
        <v/>
      </c>
      <c r="K959" s="16"/>
      <c r="L959" s="16"/>
      <c r="M959" s="16"/>
      <c r="N959" s="16"/>
      <c r="O959" s="16"/>
      <c r="P959" s="16"/>
      <c r="Q959" s="16"/>
      <c r="R959" s="16"/>
      <c r="S959" s="145">
        <f t="shared" si="87"/>
        <v>1</v>
      </c>
      <c r="T959" s="145">
        <f t="shared" si="88"/>
        <v>1</v>
      </c>
      <c r="U959" s="10">
        <f t="shared" si="86"/>
        <v>1</v>
      </c>
      <c r="V959" s="10">
        <f t="shared" si="89"/>
        <v>1</v>
      </c>
      <c r="W959" s="10">
        <f t="shared" si="90"/>
        <v>3</v>
      </c>
    </row>
    <row r="960" spans="1:23">
      <c r="A960" s="149" t="str">
        <f t="shared" si="85"/>
        <v/>
      </c>
      <c r="B960" s="16"/>
      <c r="C960" s="16"/>
      <c r="D960" s="16"/>
      <c r="E960" s="16"/>
      <c r="F960" s="16"/>
      <c r="G960" s="16"/>
      <c r="H960" s="16"/>
      <c r="I960" s="16"/>
      <c r="J960" s="150" t="str">
        <f>IFERROR(IF(COUNTIF(E960:I960,E960)+COUNTIF(E960:I960,F960)+COUNTIF(E960:I960,G960)+COUNTIF(E960:I960,H960)+COUNTIF(E960:I960,I960)-COUNT(E960:I960)&lt;&gt;0,"學生班級重複",IF(COUNT(E960:I960)=1,VLOOKUP(E960,'附件一之1-開班數'!$A$6:$B$65,2,0),IF(COUNT(E960:I960)=2,VLOOKUP(E960,'附件一之1-開班數'!$A$6:$B$65,2,0)&amp;"、"&amp;VLOOKUP(F960,'附件一之1-開班數'!$A$6:$B$65,2,0),IF(COUNT(E960:I960)=3,VLOOKUP(E960,'附件一之1-開班數'!$A$6:$B$65,2,0)&amp;"、"&amp;VLOOKUP(F960,'附件一之1-開班數'!$A$6:$B$65,2,0)&amp;"、"&amp;VLOOKUP(G960,'附件一之1-開班數'!$A$6:$B$65,2,0),IF(COUNT(E960:I960)=4,VLOOKUP(E960,'附件一之1-開班數'!$A$6:$B$65,2,0)&amp;"、"&amp;VLOOKUP(F960,'附件一之1-開班數'!$A$6:$B$65,2,0)&amp;"、"&amp;VLOOKUP(G960,'附件一之1-開班數'!$A$6:$B$65,2,0)&amp;"、"&amp;VLOOKUP(H960,'附件一之1-開班數'!$A$6:$B$65,2,0),IF(COUNT(E960:I960)=5,VLOOKUP(E960,'附件一之1-開班數'!$A$6:$B$65,2,0)&amp;"、"&amp;VLOOKUP(F960,'附件一之1-開班數'!$A$6:$B$65,2,0)&amp;"、"&amp;VLOOKUP(G960,'附件一之1-開班數'!$A$6:$B$65,2,0)&amp;"、"&amp;VLOOKUP(H960,'附件一之1-開班數'!$A$6:$B$65,2,0)&amp;"、"&amp;VLOOKUP(I960,'附件一之1-開班數'!$A$6:$B$65,2,0),IF(D960="","","學生無班級"))))))),"有班級不存在,或跳格輸入")</f>
        <v/>
      </c>
      <c r="K960" s="16"/>
      <c r="L960" s="16"/>
      <c r="M960" s="16"/>
      <c r="N960" s="16"/>
      <c r="O960" s="16"/>
      <c r="P960" s="16"/>
      <c r="Q960" s="16"/>
      <c r="R960" s="16"/>
      <c r="S960" s="145">
        <f t="shared" si="87"/>
        <v>1</v>
      </c>
      <c r="T960" s="145">
        <f t="shared" si="88"/>
        <v>1</v>
      </c>
      <c r="U960" s="10">
        <f t="shared" si="86"/>
        <v>1</v>
      </c>
      <c r="V960" s="10">
        <f t="shared" si="89"/>
        <v>1</v>
      </c>
      <c r="W960" s="10">
        <f t="shared" si="90"/>
        <v>3</v>
      </c>
    </row>
    <row r="961" spans="1:23">
      <c r="A961" s="149" t="str">
        <f t="shared" si="85"/>
        <v/>
      </c>
      <c r="B961" s="16"/>
      <c r="C961" s="16"/>
      <c r="D961" s="16"/>
      <c r="E961" s="16"/>
      <c r="F961" s="16"/>
      <c r="G961" s="16"/>
      <c r="H961" s="16"/>
      <c r="I961" s="16"/>
      <c r="J961" s="150" t="str">
        <f>IFERROR(IF(COUNTIF(E961:I961,E961)+COUNTIF(E961:I961,F961)+COUNTIF(E961:I961,G961)+COUNTIF(E961:I961,H961)+COUNTIF(E961:I961,I961)-COUNT(E961:I961)&lt;&gt;0,"學生班級重複",IF(COUNT(E961:I961)=1,VLOOKUP(E961,'附件一之1-開班數'!$A$6:$B$65,2,0),IF(COUNT(E961:I961)=2,VLOOKUP(E961,'附件一之1-開班數'!$A$6:$B$65,2,0)&amp;"、"&amp;VLOOKUP(F961,'附件一之1-開班數'!$A$6:$B$65,2,0),IF(COUNT(E961:I961)=3,VLOOKUP(E961,'附件一之1-開班數'!$A$6:$B$65,2,0)&amp;"、"&amp;VLOOKUP(F961,'附件一之1-開班數'!$A$6:$B$65,2,0)&amp;"、"&amp;VLOOKUP(G961,'附件一之1-開班數'!$A$6:$B$65,2,0),IF(COUNT(E961:I961)=4,VLOOKUP(E961,'附件一之1-開班數'!$A$6:$B$65,2,0)&amp;"、"&amp;VLOOKUP(F961,'附件一之1-開班數'!$A$6:$B$65,2,0)&amp;"、"&amp;VLOOKUP(G961,'附件一之1-開班數'!$A$6:$B$65,2,0)&amp;"、"&amp;VLOOKUP(H961,'附件一之1-開班數'!$A$6:$B$65,2,0),IF(COUNT(E961:I961)=5,VLOOKUP(E961,'附件一之1-開班數'!$A$6:$B$65,2,0)&amp;"、"&amp;VLOOKUP(F961,'附件一之1-開班數'!$A$6:$B$65,2,0)&amp;"、"&amp;VLOOKUP(G961,'附件一之1-開班數'!$A$6:$B$65,2,0)&amp;"、"&amp;VLOOKUP(H961,'附件一之1-開班數'!$A$6:$B$65,2,0)&amp;"、"&amp;VLOOKUP(I961,'附件一之1-開班數'!$A$6:$B$65,2,0),IF(D961="","","學生無班級"))))))),"有班級不存在,或跳格輸入")</f>
        <v/>
      </c>
      <c r="K961" s="16"/>
      <c r="L961" s="16"/>
      <c r="M961" s="16"/>
      <c r="N961" s="16"/>
      <c r="O961" s="16"/>
      <c r="P961" s="16"/>
      <c r="Q961" s="16"/>
      <c r="R961" s="16"/>
      <c r="S961" s="145">
        <f t="shared" si="87"/>
        <v>1</v>
      </c>
      <c r="T961" s="145">
        <f t="shared" si="88"/>
        <v>1</v>
      </c>
      <c r="U961" s="10">
        <f t="shared" si="86"/>
        <v>1</v>
      </c>
      <c r="V961" s="10">
        <f t="shared" si="89"/>
        <v>1</v>
      </c>
      <c r="W961" s="10">
        <f t="shared" si="90"/>
        <v>3</v>
      </c>
    </row>
    <row r="962" spans="1:23">
      <c r="A962" s="149" t="str">
        <f t="shared" si="85"/>
        <v/>
      </c>
      <c r="B962" s="16"/>
      <c r="C962" s="16"/>
      <c r="D962" s="16"/>
      <c r="E962" s="16"/>
      <c r="F962" s="16"/>
      <c r="G962" s="16"/>
      <c r="H962" s="16"/>
      <c r="I962" s="16"/>
      <c r="J962" s="150" t="str">
        <f>IFERROR(IF(COUNTIF(E962:I962,E962)+COUNTIF(E962:I962,F962)+COUNTIF(E962:I962,G962)+COUNTIF(E962:I962,H962)+COUNTIF(E962:I962,I962)-COUNT(E962:I962)&lt;&gt;0,"學生班級重複",IF(COUNT(E962:I962)=1,VLOOKUP(E962,'附件一之1-開班數'!$A$6:$B$65,2,0),IF(COUNT(E962:I962)=2,VLOOKUP(E962,'附件一之1-開班數'!$A$6:$B$65,2,0)&amp;"、"&amp;VLOOKUP(F962,'附件一之1-開班數'!$A$6:$B$65,2,0),IF(COUNT(E962:I962)=3,VLOOKUP(E962,'附件一之1-開班數'!$A$6:$B$65,2,0)&amp;"、"&amp;VLOOKUP(F962,'附件一之1-開班數'!$A$6:$B$65,2,0)&amp;"、"&amp;VLOOKUP(G962,'附件一之1-開班數'!$A$6:$B$65,2,0),IF(COUNT(E962:I962)=4,VLOOKUP(E962,'附件一之1-開班數'!$A$6:$B$65,2,0)&amp;"、"&amp;VLOOKUP(F962,'附件一之1-開班數'!$A$6:$B$65,2,0)&amp;"、"&amp;VLOOKUP(G962,'附件一之1-開班數'!$A$6:$B$65,2,0)&amp;"、"&amp;VLOOKUP(H962,'附件一之1-開班數'!$A$6:$B$65,2,0),IF(COUNT(E962:I962)=5,VLOOKUP(E962,'附件一之1-開班數'!$A$6:$B$65,2,0)&amp;"、"&amp;VLOOKUP(F962,'附件一之1-開班數'!$A$6:$B$65,2,0)&amp;"、"&amp;VLOOKUP(G962,'附件一之1-開班數'!$A$6:$B$65,2,0)&amp;"、"&amp;VLOOKUP(H962,'附件一之1-開班數'!$A$6:$B$65,2,0)&amp;"、"&amp;VLOOKUP(I962,'附件一之1-開班數'!$A$6:$B$65,2,0),IF(D962="","","學生無班級"))))))),"有班級不存在,或跳格輸入")</f>
        <v/>
      </c>
      <c r="K962" s="16"/>
      <c r="L962" s="16"/>
      <c r="M962" s="16"/>
      <c r="N962" s="16"/>
      <c r="O962" s="16"/>
      <c r="P962" s="16"/>
      <c r="Q962" s="16"/>
      <c r="R962" s="16"/>
      <c r="S962" s="145">
        <f t="shared" si="87"/>
        <v>1</v>
      </c>
      <c r="T962" s="145">
        <f t="shared" si="88"/>
        <v>1</v>
      </c>
      <c r="U962" s="10">
        <f t="shared" si="86"/>
        <v>1</v>
      </c>
      <c r="V962" s="10">
        <f t="shared" si="89"/>
        <v>1</v>
      </c>
      <c r="W962" s="10">
        <f t="shared" si="90"/>
        <v>3</v>
      </c>
    </row>
    <row r="963" spans="1:23">
      <c r="A963" s="149" t="str">
        <f t="shared" si="85"/>
        <v/>
      </c>
      <c r="B963" s="16"/>
      <c r="C963" s="16"/>
      <c r="D963" s="16"/>
      <c r="E963" s="16"/>
      <c r="F963" s="16"/>
      <c r="G963" s="16"/>
      <c r="H963" s="16"/>
      <c r="I963" s="16"/>
      <c r="J963" s="150" t="str">
        <f>IFERROR(IF(COUNTIF(E963:I963,E963)+COUNTIF(E963:I963,F963)+COUNTIF(E963:I963,G963)+COUNTIF(E963:I963,H963)+COUNTIF(E963:I963,I963)-COUNT(E963:I963)&lt;&gt;0,"學生班級重複",IF(COUNT(E963:I963)=1,VLOOKUP(E963,'附件一之1-開班數'!$A$6:$B$65,2,0),IF(COUNT(E963:I963)=2,VLOOKUP(E963,'附件一之1-開班數'!$A$6:$B$65,2,0)&amp;"、"&amp;VLOOKUP(F963,'附件一之1-開班數'!$A$6:$B$65,2,0),IF(COUNT(E963:I963)=3,VLOOKUP(E963,'附件一之1-開班數'!$A$6:$B$65,2,0)&amp;"、"&amp;VLOOKUP(F963,'附件一之1-開班數'!$A$6:$B$65,2,0)&amp;"、"&amp;VLOOKUP(G963,'附件一之1-開班數'!$A$6:$B$65,2,0),IF(COUNT(E963:I963)=4,VLOOKUP(E963,'附件一之1-開班數'!$A$6:$B$65,2,0)&amp;"、"&amp;VLOOKUP(F963,'附件一之1-開班數'!$A$6:$B$65,2,0)&amp;"、"&amp;VLOOKUP(G963,'附件一之1-開班數'!$A$6:$B$65,2,0)&amp;"、"&amp;VLOOKUP(H963,'附件一之1-開班數'!$A$6:$B$65,2,0),IF(COUNT(E963:I963)=5,VLOOKUP(E963,'附件一之1-開班數'!$A$6:$B$65,2,0)&amp;"、"&amp;VLOOKUP(F963,'附件一之1-開班數'!$A$6:$B$65,2,0)&amp;"、"&amp;VLOOKUP(G963,'附件一之1-開班數'!$A$6:$B$65,2,0)&amp;"、"&amp;VLOOKUP(H963,'附件一之1-開班數'!$A$6:$B$65,2,0)&amp;"、"&amp;VLOOKUP(I963,'附件一之1-開班數'!$A$6:$B$65,2,0),IF(D963="","","學生無班級"))))))),"有班級不存在,或跳格輸入")</f>
        <v/>
      </c>
      <c r="K963" s="16"/>
      <c r="L963" s="16"/>
      <c r="M963" s="16"/>
      <c r="N963" s="16"/>
      <c r="O963" s="16"/>
      <c r="P963" s="16"/>
      <c r="Q963" s="16"/>
      <c r="R963" s="16"/>
      <c r="S963" s="145">
        <f t="shared" si="87"/>
        <v>1</v>
      </c>
      <c r="T963" s="145">
        <f t="shared" si="88"/>
        <v>1</v>
      </c>
      <c r="U963" s="10">
        <f t="shared" si="86"/>
        <v>1</v>
      </c>
      <c r="V963" s="10">
        <f t="shared" si="89"/>
        <v>1</v>
      </c>
      <c r="W963" s="10">
        <f t="shared" si="90"/>
        <v>3</v>
      </c>
    </row>
    <row r="964" spans="1:23">
      <c r="A964" s="149" t="str">
        <f t="shared" si="85"/>
        <v/>
      </c>
      <c r="B964" s="16"/>
      <c r="C964" s="16"/>
      <c r="D964" s="16"/>
      <c r="E964" s="16"/>
      <c r="F964" s="16"/>
      <c r="G964" s="16"/>
      <c r="H964" s="16"/>
      <c r="I964" s="16"/>
      <c r="J964" s="150" t="str">
        <f>IFERROR(IF(COUNTIF(E964:I964,E964)+COUNTIF(E964:I964,F964)+COUNTIF(E964:I964,G964)+COUNTIF(E964:I964,H964)+COUNTIF(E964:I964,I964)-COUNT(E964:I964)&lt;&gt;0,"學生班級重複",IF(COUNT(E964:I964)=1,VLOOKUP(E964,'附件一之1-開班數'!$A$6:$B$65,2,0),IF(COUNT(E964:I964)=2,VLOOKUP(E964,'附件一之1-開班數'!$A$6:$B$65,2,0)&amp;"、"&amp;VLOOKUP(F964,'附件一之1-開班數'!$A$6:$B$65,2,0),IF(COUNT(E964:I964)=3,VLOOKUP(E964,'附件一之1-開班數'!$A$6:$B$65,2,0)&amp;"、"&amp;VLOOKUP(F964,'附件一之1-開班數'!$A$6:$B$65,2,0)&amp;"、"&amp;VLOOKUP(G964,'附件一之1-開班數'!$A$6:$B$65,2,0),IF(COUNT(E964:I964)=4,VLOOKUP(E964,'附件一之1-開班數'!$A$6:$B$65,2,0)&amp;"、"&amp;VLOOKUP(F964,'附件一之1-開班數'!$A$6:$B$65,2,0)&amp;"、"&amp;VLOOKUP(G964,'附件一之1-開班數'!$A$6:$B$65,2,0)&amp;"、"&amp;VLOOKUP(H964,'附件一之1-開班數'!$A$6:$B$65,2,0),IF(COUNT(E964:I964)=5,VLOOKUP(E964,'附件一之1-開班數'!$A$6:$B$65,2,0)&amp;"、"&amp;VLOOKUP(F964,'附件一之1-開班數'!$A$6:$B$65,2,0)&amp;"、"&amp;VLOOKUP(G964,'附件一之1-開班數'!$A$6:$B$65,2,0)&amp;"、"&amp;VLOOKUP(H964,'附件一之1-開班數'!$A$6:$B$65,2,0)&amp;"、"&amp;VLOOKUP(I964,'附件一之1-開班數'!$A$6:$B$65,2,0),IF(D964="","","學生無班級"))))))),"有班級不存在,或跳格輸入")</f>
        <v/>
      </c>
      <c r="K964" s="16"/>
      <c r="L964" s="16"/>
      <c r="M964" s="16"/>
      <c r="N964" s="16"/>
      <c r="O964" s="16"/>
      <c r="P964" s="16"/>
      <c r="Q964" s="16"/>
      <c r="R964" s="16"/>
      <c r="S964" s="145">
        <f t="shared" si="87"/>
        <v>1</v>
      </c>
      <c r="T964" s="145">
        <f t="shared" si="88"/>
        <v>1</v>
      </c>
      <c r="U964" s="10">
        <f t="shared" si="86"/>
        <v>1</v>
      </c>
      <c r="V964" s="10">
        <f t="shared" si="89"/>
        <v>1</v>
      </c>
      <c r="W964" s="10">
        <f t="shared" si="90"/>
        <v>3</v>
      </c>
    </row>
    <row r="965" spans="1:23">
      <c r="A965" s="149" t="str">
        <f t="shared" si="85"/>
        <v/>
      </c>
      <c r="B965" s="16"/>
      <c r="C965" s="16"/>
      <c r="D965" s="16"/>
      <c r="E965" s="16"/>
      <c r="F965" s="16"/>
      <c r="G965" s="16"/>
      <c r="H965" s="16"/>
      <c r="I965" s="16"/>
      <c r="J965" s="150" t="str">
        <f>IFERROR(IF(COUNTIF(E965:I965,E965)+COUNTIF(E965:I965,F965)+COUNTIF(E965:I965,G965)+COUNTIF(E965:I965,H965)+COUNTIF(E965:I965,I965)-COUNT(E965:I965)&lt;&gt;0,"學生班級重複",IF(COUNT(E965:I965)=1,VLOOKUP(E965,'附件一之1-開班數'!$A$6:$B$65,2,0),IF(COUNT(E965:I965)=2,VLOOKUP(E965,'附件一之1-開班數'!$A$6:$B$65,2,0)&amp;"、"&amp;VLOOKUP(F965,'附件一之1-開班數'!$A$6:$B$65,2,0),IF(COUNT(E965:I965)=3,VLOOKUP(E965,'附件一之1-開班數'!$A$6:$B$65,2,0)&amp;"、"&amp;VLOOKUP(F965,'附件一之1-開班數'!$A$6:$B$65,2,0)&amp;"、"&amp;VLOOKUP(G965,'附件一之1-開班數'!$A$6:$B$65,2,0),IF(COUNT(E965:I965)=4,VLOOKUP(E965,'附件一之1-開班數'!$A$6:$B$65,2,0)&amp;"、"&amp;VLOOKUP(F965,'附件一之1-開班數'!$A$6:$B$65,2,0)&amp;"、"&amp;VLOOKUP(G965,'附件一之1-開班數'!$A$6:$B$65,2,0)&amp;"、"&amp;VLOOKUP(H965,'附件一之1-開班數'!$A$6:$B$65,2,0),IF(COUNT(E965:I965)=5,VLOOKUP(E965,'附件一之1-開班數'!$A$6:$B$65,2,0)&amp;"、"&amp;VLOOKUP(F965,'附件一之1-開班數'!$A$6:$B$65,2,0)&amp;"、"&amp;VLOOKUP(G965,'附件一之1-開班數'!$A$6:$B$65,2,0)&amp;"、"&amp;VLOOKUP(H965,'附件一之1-開班數'!$A$6:$B$65,2,0)&amp;"、"&amp;VLOOKUP(I965,'附件一之1-開班數'!$A$6:$B$65,2,0),IF(D965="","","學生無班級"))))))),"有班級不存在,或跳格輸入")</f>
        <v/>
      </c>
      <c r="K965" s="16"/>
      <c r="L965" s="16"/>
      <c r="M965" s="16"/>
      <c r="N965" s="16"/>
      <c r="O965" s="16"/>
      <c r="P965" s="16"/>
      <c r="Q965" s="16"/>
      <c r="R965" s="16"/>
      <c r="S965" s="145">
        <f t="shared" si="87"/>
        <v>1</v>
      </c>
      <c r="T965" s="145">
        <f t="shared" si="88"/>
        <v>1</v>
      </c>
      <c r="U965" s="10">
        <f t="shared" si="86"/>
        <v>1</v>
      </c>
      <c r="V965" s="10">
        <f t="shared" si="89"/>
        <v>1</v>
      </c>
      <c r="W965" s="10">
        <f t="shared" si="90"/>
        <v>3</v>
      </c>
    </row>
    <row r="966" spans="1:23">
      <c r="A966" s="149" t="str">
        <f t="shared" ref="A966:A1029" si="91">IF(D966&lt;&gt;"",ROW()-5,"")</f>
        <v/>
      </c>
      <c r="B966" s="16"/>
      <c r="C966" s="16"/>
      <c r="D966" s="16"/>
      <c r="E966" s="16"/>
      <c r="F966" s="16"/>
      <c r="G966" s="16"/>
      <c r="H966" s="16"/>
      <c r="I966" s="16"/>
      <c r="J966" s="150" t="str">
        <f>IFERROR(IF(COUNTIF(E966:I966,E966)+COUNTIF(E966:I966,F966)+COUNTIF(E966:I966,G966)+COUNTIF(E966:I966,H966)+COUNTIF(E966:I966,I966)-COUNT(E966:I966)&lt;&gt;0,"學生班級重複",IF(COUNT(E966:I966)=1,VLOOKUP(E966,'附件一之1-開班數'!$A$6:$B$65,2,0),IF(COUNT(E966:I966)=2,VLOOKUP(E966,'附件一之1-開班數'!$A$6:$B$65,2,0)&amp;"、"&amp;VLOOKUP(F966,'附件一之1-開班數'!$A$6:$B$65,2,0),IF(COUNT(E966:I966)=3,VLOOKUP(E966,'附件一之1-開班數'!$A$6:$B$65,2,0)&amp;"、"&amp;VLOOKUP(F966,'附件一之1-開班數'!$A$6:$B$65,2,0)&amp;"、"&amp;VLOOKUP(G966,'附件一之1-開班數'!$A$6:$B$65,2,0),IF(COUNT(E966:I966)=4,VLOOKUP(E966,'附件一之1-開班數'!$A$6:$B$65,2,0)&amp;"、"&amp;VLOOKUP(F966,'附件一之1-開班數'!$A$6:$B$65,2,0)&amp;"、"&amp;VLOOKUP(G966,'附件一之1-開班數'!$A$6:$B$65,2,0)&amp;"、"&amp;VLOOKUP(H966,'附件一之1-開班數'!$A$6:$B$65,2,0),IF(COUNT(E966:I966)=5,VLOOKUP(E966,'附件一之1-開班數'!$A$6:$B$65,2,0)&amp;"、"&amp;VLOOKUP(F966,'附件一之1-開班數'!$A$6:$B$65,2,0)&amp;"、"&amp;VLOOKUP(G966,'附件一之1-開班數'!$A$6:$B$65,2,0)&amp;"、"&amp;VLOOKUP(H966,'附件一之1-開班數'!$A$6:$B$65,2,0)&amp;"、"&amp;VLOOKUP(I966,'附件一之1-開班數'!$A$6:$B$65,2,0),IF(D966="","","學生無班級"))))))),"有班級不存在,或跳格輸入")</f>
        <v/>
      </c>
      <c r="K966" s="16"/>
      <c r="L966" s="16"/>
      <c r="M966" s="16"/>
      <c r="N966" s="16"/>
      <c r="O966" s="16"/>
      <c r="P966" s="16"/>
      <c r="Q966" s="16"/>
      <c r="R966" s="16"/>
      <c r="S966" s="145">
        <f t="shared" si="87"/>
        <v>1</v>
      </c>
      <c r="T966" s="145">
        <f t="shared" si="88"/>
        <v>1</v>
      </c>
      <c r="U966" s="10">
        <f t="shared" ref="U966:U1029" si="92">IF(COUNTA(B966:D966)=0,1,IF(AND(D966="",COUNTA(B966:C966)&lt;&gt;0),2,IF(COUNTA(B966:C966)&gt;1,3,4)))</f>
        <v>1</v>
      </c>
      <c r="V966" s="10">
        <f t="shared" si="89"/>
        <v>1</v>
      </c>
      <c r="W966" s="10">
        <f t="shared" si="90"/>
        <v>3</v>
      </c>
    </row>
    <row r="967" spans="1:23">
      <c r="A967" s="149" t="str">
        <f t="shared" si="91"/>
        <v/>
      </c>
      <c r="B967" s="16"/>
      <c r="C967" s="16"/>
      <c r="D967" s="16"/>
      <c r="E967" s="16"/>
      <c r="F967" s="16"/>
      <c r="G967" s="16"/>
      <c r="H967" s="16"/>
      <c r="I967" s="16"/>
      <c r="J967" s="150" t="str">
        <f>IFERROR(IF(COUNTIF(E967:I967,E967)+COUNTIF(E967:I967,F967)+COUNTIF(E967:I967,G967)+COUNTIF(E967:I967,H967)+COUNTIF(E967:I967,I967)-COUNT(E967:I967)&lt;&gt;0,"學生班級重複",IF(COUNT(E967:I967)=1,VLOOKUP(E967,'附件一之1-開班數'!$A$6:$B$65,2,0),IF(COUNT(E967:I967)=2,VLOOKUP(E967,'附件一之1-開班數'!$A$6:$B$65,2,0)&amp;"、"&amp;VLOOKUP(F967,'附件一之1-開班數'!$A$6:$B$65,2,0),IF(COUNT(E967:I967)=3,VLOOKUP(E967,'附件一之1-開班數'!$A$6:$B$65,2,0)&amp;"、"&amp;VLOOKUP(F967,'附件一之1-開班數'!$A$6:$B$65,2,0)&amp;"、"&amp;VLOOKUP(G967,'附件一之1-開班數'!$A$6:$B$65,2,0),IF(COUNT(E967:I967)=4,VLOOKUP(E967,'附件一之1-開班數'!$A$6:$B$65,2,0)&amp;"、"&amp;VLOOKUP(F967,'附件一之1-開班數'!$A$6:$B$65,2,0)&amp;"、"&amp;VLOOKUP(G967,'附件一之1-開班數'!$A$6:$B$65,2,0)&amp;"、"&amp;VLOOKUP(H967,'附件一之1-開班數'!$A$6:$B$65,2,0),IF(COUNT(E967:I967)=5,VLOOKUP(E967,'附件一之1-開班數'!$A$6:$B$65,2,0)&amp;"、"&amp;VLOOKUP(F967,'附件一之1-開班數'!$A$6:$B$65,2,0)&amp;"、"&amp;VLOOKUP(G967,'附件一之1-開班數'!$A$6:$B$65,2,0)&amp;"、"&amp;VLOOKUP(H967,'附件一之1-開班數'!$A$6:$B$65,2,0)&amp;"、"&amp;VLOOKUP(I967,'附件一之1-開班數'!$A$6:$B$65,2,0),IF(D967="","","學生無班級"))))))),"有班級不存在,或跳格輸入")</f>
        <v/>
      </c>
      <c r="K967" s="16"/>
      <c r="L967" s="16"/>
      <c r="M967" s="16"/>
      <c r="N967" s="16"/>
      <c r="O967" s="16"/>
      <c r="P967" s="16"/>
      <c r="Q967" s="16"/>
      <c r="R967" s="16"/>
      <c r="S967" s="145">
        <f t="shared" ref="S967:S1030" si="93">IF(COUNTA(D967,K967:L967)=0,1,IF(AND(D967="",SUM(K967:L967)&lt;&gt;0),2,IF(SUM(K967:L967)&lt;&gt;1,3,4)))</f>
        <v>1</v>
      </c>
      <c r="T967" s="145">
        <f t="shared" ref="T967:T1030" si="94">IF(COUNTA(D967,M967:Q967)=0,1,IF(AND(D967="",SUM(M967:Q967)&lt;&gt;0),2,IF(SUM(M967:Q967)&lt;&gt;1,3,4)))</f>
        <v>1</v>
      </c>
      <c r="U967" s="10">
        <f t="shared" si="92"/>
        <v>1</v>
      </c>
      <c r="V967" s="10">
        <f t="shared" ref="V967:V1030" si="95">IF(COUNTA(D967:I967)=0,1,IF(AND(D967="",COUNTA(E967:I967)&lt;&gt;0),2,3))</f>
        <v>1</v>
      </c>
      <c r="W967" s="10">
        <f t="shared" ref="W967:W1030" si="96">IF(AND(D967="",COUNTA(R967)&lt;&gt;0),2,3)</f>
        <v>3</v>
      </c>
    </row>
    <row r="968" spans="1:23">
      <c r="A968" s="149" t="str">
        <f t="shared" si="91"/>
        <v/>
      </c>
      <c r="B968" s="16"/>
      <c r="C968" s="16"/>
      <c r="D968" s="16"/>
      <c r="E968" s="16"/>
      <c r="F968" s="16"/>
      <c r="G968" s="16"/>
      <c r="H968" s="16"/>
      <c r="I968" s="16"/>
      <c r="J968" s="150" t="str">
        <f>IFERROR(IF(COUNTIF(E968:I968,E968)+COUNTIF(E968:I968,F968)+COUNTIF(E968:I968,G968)+COUNTIF(E968:I968,H968)+COUNTIF(E968:I968,I968)-COUNT(E968:I968)&lt;&gt;0,"學生班級重複",IF(COUNT(E968:I968)=1,VLOOKUP(E968,'附件一之1-開班數'!$A$6:$B$65,2,0),IF(COUNT(E968:I968)=2,VLOOKUP(E968,'附件一之1-開班數'!$A$6:$B$65,2,0)&amp;"、"&amp;VLOOKUP(F968,'附件一之1-開班數'!$A$6:$B$65,2,0),IF(COUNT(E968:I968)=3,VLOOKUP(E968,'附件一之1-開班數'!$A$6:$B$65,2,0)&amp;"、"&amp;VLOOKUP(F968,'附件一之1-開班數'!$A$6:$B$65,2,0)&amp;"、"&amp;VLOOKUP(G968,'附件一之1-開班數'!$A$6:$B$65,2,0),IF(COUNT(E968:I968)=4,VLOOKUP(E968,'附件一之1-開班數'!$A$6:$B$65,2,0)&amp;"、"&amp;VLOOKUP(F968,'附件一之1-開班數'!$A$6:$B$65,2,0)&amp;"、"&amp;VLOOKUP(G968,'附件一之1-開班數'!$A$6:$B$65,2,0)&amp;"、"&amp;VLOOKUP(H968,'附件一之1-開班數'!$A$6:$B$65,2,0),IF(COUNT(E968:I968)=5,VLOOKUP(E968,'附件一之1-開班數'!$A$6:$B$65,2,0)&amp;"、"&amp;VLOOKUP(F968,'附件一之1-開班數'!$A$6:$B$65,2,0)&amp;"、"&amp;VLOOKUP(G968,'附件一之1-開班數'!$A$6:$B$65,2,0)&amp;"、"&amp;VLOOKUP(H968,'附件一之1-開班數'!$A$6:$B$65,2,0)&amp;"、"&amp;VLOOKUP(I968,'附件一之1-開班數'!$A$6:$B$65,2,0),IF(D968="","","學生無班級"))))))),"有班級不存在,或跳格輸入")</f>
        <v/>
      </c>
      <c r="K968" s="16"/>
      <c r="L968" s="16"/>
      <c r="M968" s="16"/>
      <c r="N968" s="16"/>
      <c r="O968" s="16"/>
      <c r="P968" s="16"/>
      <c r="Q968" s="16"/>
      <c r="R968" s="16"/>
      <c r="S968" s="145">
        <f t="shared" si="93"/>
        <v>1</v>
      </c>
      <c r="T968" s="145">
        <f t="shared" si="94"/>
        <v>1</v>
      </c>
      <c r="U968" s="10">
        <f t="shared" si="92"/>
        <v>1</v>
      </c>
      <c r="V968" s="10">
        <f t="shared" si="95"/>
        <v>1</v>
      </c>
      <c r="W968" s="10">
        <f t="shared" si="96"/>
        <v>3</v>
      </c>
    </row>
    <row r="969" spans="1:23">
      <c r="A969" s="149" t="str">
        <f t="shared" si="91"/>
        <v/>
      </c>
      <c r="B969" s="16"/>
      <c r="C969" s="16"/>
      <c r="D969" s="16"/>
      <c r="E969" s="16"/>
      <c r="F969" s="16"/>
      <c r="G969" s="16"/>
      <c r="H969" s="16"/>
      <c r="I969" s="16"/>
      <c r="J969" s="150" t="str">
        <f>IFERROR(IF(COUNTIF(E969:I969,E969)+COUNTIF(E969:I969,F969)+COUNTIF(E969:I969,G969)+COUNTIF(E969:I969,H969)+COUNTIF(E969:I969,I969)-COUNT(E969:I969)&lt;&gt;0,"學生班級重複",IF(COUNT(E969:I969)=1,VLOOKUP(E969,'附件一之1-開班數'!$A$6:$B$65,2,0),IF(COUNT(E969:I969)=2,VLOOKUP(E969,'附件一之1-開班數'!$A$6:$B$65,2,0)&amp;"、"&amp;VLOOKUP(F969,'附件一之1-開班數'!$A$6:$B$65,2,0),IF(COUNT(E969:I969)=3,VLOOKUP(E969,'附件一之1-開班數'!$A$6:$B$65,2,0)&amp;"、"&amp;VLOOKUP(F969,'附件一之1-開班數'!$A$6:$B$65,2,0)&amp;"、"&amp;VLOOKUP(G969,'附件一之1-開班數'!$A$6:$B$65,2,0),IF(COUNT(E969:I969)=4,VLOOKUP(E969,'附件一之1-開班數'!$A$6:$B$65,2,0)&amp;"、"&amp;VLOOKUP(F969,'附件一之1-開班數'!$A$6:$B$65,2,0)&amp;"、"&amp;VLOOKUP(G969,'附件一之1-開班數'!$A$6:$B$65,2,0)&amp;"、"&amp;VLOOKUP(H969,'附件一之1-開班數'!$A$6:$B$65,2,0),IF(COUNT(E969:I969)=5,VLOOKUP(E969,'附件一之1-開班數'!$A$6:$B$65,2,0)&amp;"、"&amp;VLOOKUP(F969,'附件一之1-開班數'!$A$6:$B$65,2,0)&amp;"、"&amp;VLOOKUP(G969,'附件一之1-開班數'!$A$6:$B$65,2,0)&amp;"、"&amp;VLOOKUP(H969,'附件一之1-開班數'!$A$6:$B$65,2,0)&amp;"、"&amp;VLOOKUP(I969,'附件一之1-開班數'!$A$6:$B$65,2,0),IF(D969="","","學生無班級"))))))),"有班級不存在,或跳格輸入")</f>
        <v/>
      </c>
      <c r="K969" s="16"/>
      <c r="L969" s="16"/>
      <c r="M969" s="16"/>
      <c r="N969" s="16"/>
      <c r="O969" s="16"/>
      <c r="P969" s="16"/>
      <c r="Q969" s="16"/>
      <c r="R969" s="16"/>
      <c r="S969" s="145">
        <f t="shared" si="93"/>
        <v>1</v>
      </c>
      <c r="T969" s="145">
        <f t="shared" si="94"/>
        <v>1</v>
      </c>
      <c r="U969" s="10">
        <f t="shared" si="92"/>
        <v>1</v>
      </c>
      <c r="V969" s="10">
        <f t="shared" si="95"/>
        <v>1</v>
      </c>
      <c r="W969" s="10">
        <f t="shared" si="96"/>
        <v>3</v>
      </c>
    </row>
    <row r="970" spans="1:23">
      <c r="A970" s="149" t="str">
        <f t="shared" si="91"/>
        <v/>
      </c>
      <c r="B970" s="16"/>
      <c r="C970" s="16"/>
      <c r="D970" s="16"/>
      <c r="E970" s="16"/>
      <c r="F970" s="16"/>
      <c r="G970" s="16"/>
      <c r="H970" s="16"/>
      <c r="I970" s="16"/>
      <c r="J970" s="150" t="str">
        <f>IFERROR(IF(COUNTIF(E970:I970,E970)+COUNTIF(E970:I970,F970)+COUNTIF(E970:I970,G970)+COUNTIF(E970:I970,H970)+COUNTIF(E970:I970,I970)-COUNT(E970:I970)&lt;&gt;0,"學生班級重複",IF(COUNT(E970:I970)=1,VLOOKUP(E970,'附件一之1-開班數'!$A$6:$B$65,2,0),IF(COUNT(E970:I970)=2,VLOOKUP(E970,'附件一之1-開班數'!$A$6:$B$65,2,0)&amp;"、"&amp;VLOOKUP(F970,'附件一之1-開班數'!$A$6:$B$65,2,0),IF(COUNT(E970:I970)=3,VLOOKUP(E970,'附件一之1-開班數'!$A$6:$B$65,2,0)&amp;"、"&amp;VLOOKUP(F970,'附件一之1-開班數'!$A$6:$B$65,2,0)&amp;"、"&amp;VLOOKUP(G970,'附件一之1-開班數'!$A$6:$B$65,2,0),IF(COUNT(E970:I970)=4,VLOOKUP(E970,'附件一之1-開班數'!$A$6:$B$65,2,0)&amp;"、"&amp;VLOOKUP(F970,'附件一之1-開班數'!$A$6:$B$65,2,0)&amp;"、"&amp;VLOOKUP(G970,'附件一之1-開班數'!$A$6:$B$65,2,0)&amp;"、"&amp;VLOOKUP(H970,'附件一之1-開班數'!$A$6:$B$65,2,0),IF(COUNT(E970:I970)=5,VLOOKUP(E970,'附件一之1-開班數'!$A$6:$B$65,2,0)&amp;"、"&amp;VLOOKUP(F970,'附件一之1-開班數'!$A$6:$B$65,2,0)&amp;"、"&amp;VLOOKUP(G970,'附件一之1-開班數'!$A$6:$B$65,2,0)&amp;"、"&amp;VLOOKUP(H970,'附件一之1-開班數'!$A$6:$B$65,2,0)&amp;"、"&amp;VLOOKUP(I970,'附件一之1-開班數'!$A$6:$B$65,2,0),IF(D970="","","學生無班級"))))))),"有班級不存在,或跳格輸入")</f>
        <v/>
      </c>
      <c r="K970" s="16"/>
      <c r="L970" s="16"/>
      <c r="M970" s="16"/>
      <c r="N970" s="16"/>
      <c r="O970" s="16"/>
      <c r="P970" s="16"/>
      <c r="Q970" s="16"/>
      <c r="R970" s="16"/>
      <c r="S970" s="145">
        <f t="shared" si="93"/>
        <v>1</v>
      </c>
      <c r="T970" s="145">
        <f t="shared" si="94"/>
        <v>1</v>
      </c>
      <c r="U970" s="10">
        <f t="shared" si="92"/>
        <v>1</v>
      </c>
      <c r="V970" s="10">
        <f t="shared" si="95"/>
        <v>1</v>
      </c>
      <c r="W970" s="10">
        <f t="shared" si="96"/>
        <v>3</v>
      </c>
    </row>
    <row r="971" spans="1:23">
      <c r="A971" s="149" t="str">
        <f t="shared" si="91"/>
        <v/>
      </c>
      <c r="B971" s="16"/>
      <c r="C971" s="16"/>
      <c r="D971" s="16"/>
      <c r="E971" s="16"/>
      <c r="F971" s="16"/>
      <c r="G971" s="16"/>
      <c r="H971" s="16"/>
      <c r="I971" s="16"/>
      <c r="J971" s="150" t="str">
        <f>IFERROR(IF(COUNTIF(E971:I971,E971)+COUNTIF(E971:I971,F971)+COUNTIF(E971:I971,G971)+COUNTIF(E971:I971,H971)+COUNTIF(E971:I971,I971)-COUNT(E971:I971)&lt;&gt;0,"學生班級重複",IF(COUNT(E971:I971)=1,VLOOKUP(E971,'附件一之1-開班數'!$A$6:$B$65,2,0),IF(COUNT(E971:I971)=2,VLOOKUP(E971,'附件一之1-開班數'!$A$6:$B$65,2,0)&amp;"、"&amp;VLOOKUP(F971,'附件一之1-開班數'!$A$6:$B$65,2,0),IF(COUNT(E971:I971)=3,VLOOKUP(E971,'附件一之1-開班數'!$A$6:$B$65,2,0)&amp;"、"&amp;VLOOKUP(F971,'附件一之1-開班數'!$A$6:$B$65,2,0)&amp;"、"&amp;VLOOKUP(G971,'附件一之1-開班數'!$A$6:$B$65,2,0),IF(COUNT(E971:I971)=4,VLOOKUP(E971,'附件一之1-開班數'!$A$6:$B$65,2,0)&amp;"、"&amp;VLOOKUP(F971,'附件一之1-開班數'!$A$6:$B$65,2,0)&amp;"、"&amp;VLOOKUP(G971,'附件一之1-開班數'!$A$6:$B$65,2,0)&amp;"、"&amp;VLOOKUP(H971,'附件一之1-開班數'!$A$6:$B$65,2,0),IF(COUNT(E971:I971)=5,VLOOKUP(E971,'附件一之1-開班數'!$A$6:$B$65,2,0)&amp;"、"&amp;VLOOKUP(F971,'附件一之1-開班數'!$A$6:$B$65,2,0)&amp;"、"&amp;VLOOKUP(G971,'附件一之1-開班數'!$A$6:$B$65,2,0)&amp;"、"&amp;VLOOKUP(H971,'附件一之1-開班數'!$A$6:$B$65,2,0)&amp;"、"&amp;VLOOKUP(I971,'附件一之1-開班數'!$A$6:$B$65,2,0),IF(D971="","","學生無班級"))))))),"有班級不存在,或跳格輸入")</f>
        <v/>
      </c>
      <c r="K971" s="16"/>
      <c r="L971" s="16"/>
      <c r="M971" s="16"/>
      <c r="N971" s="16"/>
      <c r="O971" s="16"/>
      <c r="P971" s="16"/>
      <c r="Q971" s="16"/>
      <c r="R971" s="16"/>
      <c r="S971" s="145">
        <f t="shared" si="93"/>
        <v>1</v>
      </c>
      <c r="T971" s="145">
        <f t="shared" si="94"/>
        <v>1</v>
      </c>
      <c r="U971" s="10">
        <f t="shared" si="92"/>
        <v>1</v>
      </c>
      <c r="V971" s="10">
        <f t="shared" si="95"/>
        <v>1</v>
      </c>
      <c r="W971" s="10">
        <f t="shared" si="96"/>
        <v>3</v>
      </c>
    </row>
    <row r="972" spans="1:23">
      <c r="A972" s="149" t="str">
        <f t="shared" si="91"/>
        <v/>
      </c>
      <c r="B972" s="16"/>
      <c r="C972" s="16"/>
      <c r="D972" s="16"/>
      <c r="E972" s="16"/>
      <c r="F972" s="16"/>
      <c r="G972" s="16"/>
      <c r="H972" s="16"/>
      <c r="I972" s="16"/>
      <c r="J972" s="150" t="str">
        <f>IFERROR(IF(COUNTIF(E972:I972,E972)+COUNTIF(E972:I972,F972)+COUNTIF(E972:I972,G972)+COUNTIF(E972:I972,H972)+COUNTIF(E972:I972,I972)-COUNT(E972:I972)&lt;&gt;0,"學生班級重複",IF(COUNT(E972:I972)=1,VLOOKUP(E972,'附件一之1-開班數'!$A$6:$B$65,2,0),IF(COUNT(E972:I972)=2,VLOOKUP(E972,'附件一之1-開班數'!$A$6:$B$65,2,0)&amp;"、"&amp;VLOOKUP(F972,'附件一之1-開班數'!$A$6:$B$65,2,0),IF(COUNT(E972:I972)=3,VLOOKUP(E972,'附件一之1-開班數'!$A$6:$B$65,2,0)&amp;"、"&amp;VLOOKUP(F972,'附件一之1-開班數'!$A$6:$B$65,2,0)&amp;"、"&amp;VLOOKUP(G972,'附件一之1-開班數'!$A$6:$B$65,2,0),IF(COUNT(E972:I972)=4,VLOOKUP(E972,'附件一之1-開班數'!$A$6:$B$65,2,0)&amp;"、"&amp;VLOOKUP(F972,'附件一之1-開班數'!$A$6:$B$65,2,0)&amp;"、"&amp;VLOOKUP(G972,'附件一之1-開班數'!$A$6:$B$65,2,0)&amp;"、"&amp;VLOOKUP(H972,'附件一之1-開班數'!$A$6:$B$65,2,0),IF(COUNT(E972:I972)=5,VLOOKUP(E972,'附件一之1-開班數'!$A$6:$B$65,2,0)&amp;"、"&amp;VLOOKUP(F972,'附件一之1-開班數'!$A$6:$B$65,2,0)&amp;"、"&amp;VLOOKUP(G972,'附件一之1-開班數'!$A$6:$B$65,2,0)&amp;"、"&amp;VLOOKUP(H972,'附件一之1-開班數'!$A$6:$B$65,2,0)&amp;"、"&amp;VLOOKUP(I972,'附件一之1-開班數'!$A$6:$B$65,2,0),IF(D972="","","學生無班級"))))))),"有班級不存在,或跳格輸入")</f>
        <v/>
      </c>
      <c r="K972" s="16"/>
      <c r="L972" s="16"/>
      <c r="M972" s="16"/>
      <c r="N972" s="16"/>
      <c r="O972" s="16"/>
      <c r="P972" s="16"/>
      <c r="Q972" s="16"/>
      <c r="R972" s="16"/>
      <c r="S972" s="145">
        <f t="shared" si="93"/>
        <v>1</v>
      </c>
      <c r="T972" s="145">
        <f t="shared" si="94"/>
        <v>1</v>
      </c>
      <c r="U972" s="10">
        <f t="shared" si="92"/>
        <v>1</v>
      </c>
      <c r="V972" s="10">
        <f t="shared" si="95"/>
        <v>1</v>
      </c>
      <c r="W972" s="10">
        <f t="shared" si="96"/>
        <v>3</v>
      </c>
    </row>
    <row r="973" spans="1:23">
      <c r="A973" s="149" t="str">
        <f t="shared" si="91"/>
        <v/>
      </c>
      <c r="B973" s="16"/>
      <c r="C973" s="16"/>
      <c r="D973" s="16"/>
      <c r="E973" s="16"/>
      <c r="F973" s="16"/>
      <c r="G973" s="16"/>
      <c r="H973" s="16"/>
      <c r="I973" s="16"/>
      <c r="J973" s="150" t="str">
        <f>IFERROR(IF(COUNTIF(E973:I973,E973)+COUNTIF(E973:I973,F973)+COUNTIF(E973:I973,G973)+COUNTIF(E973:I973,H973)+COUNTIF(E973:I973,I973)-COUNT(E973:I973)&lt;&gt;0,"學生班級重複",IF(COUNT(E973:I973)=1,VLOOKUP(E973,'附件一之1-開班數'!$A$6:$B$65,2,0),IF(COUNT(E973:I973)=2,VLOOKUP(E973,'附件一之1-開班數'!$A$6:$B$65,2,0)&amp;"、"&amp;VLOOKUP(F973,'附件一之1-開班數'!$A$6:$B$65,2,0),IF(COUNT(E973:I973)=3,VLOOKUP(E973,'附件一之1-開班數'!$A$6:$B$65,2,0)&amp;"、"&amp;VLOOKUP(F973,'附件一之1-開班數'!$A$6:$B$65,2,0)&amp;"、"&amp;VLOOKUP(G973,'附件一之1-開班數'!$A$6:$B$65,2,0),IF(COUNT(E973:I973)=4,VLOOKUP(E973,'附件一之1-開班數'!$A$6:$B$65,2,0)&amp;"、"&amp;VLOOKUP(F973,'附件一之1-開班數'!$A$6:$B$65,2,0)&amp;"、"&amp;VLOOKUP(G973,'附件一之1-開班數'!$A$6:$B$65,2,0)&amp;"、"&amp;VLOOKUP(H973,'附件一之1-開班數'!$A$6:$B$65,2,0),IF(COUNT(E973:I973)=5,VLOOKUP(E973,'附件一之1-開班數'!$A$6:$B$65,2,0)&amp;"、"&amp;VLOOKUP(F973,'附件一之1-開班數'!$A$6:$B$65,2,0)&amp;"、"&amp;VLOOKUP(G973,'附件一之1-開班數'!$A$6:$B$65,2,0)&amp;"、"&amp;VLOOKUP(H973,'附件一之1-開班數'!$A$6:$B$65,2,0)&amp;"、"&amp;VLOOKUP(I973,'附件一之1-開班數'!$A$6:$B$65,2,0),IF(D973="","","學生無班級"))))))),"有班級不存在,或跳格輸入")</f>
        <v/>
      </c>
      <c r="K973" s="16"/>
      <c r="L973" s="16"/>
      <c r="M973" s="16"/>
      <c r="N973" s="16"/>
      <c r="O973" s="16"/>
      <c r="P973" s="16"/>
      <c r="Q973" s="16"/>
      <c r="R973" s="16"/>
      <c r="S973" s="145">
        <f t="shared" si="93"/>
        <v>1</v>
      </c>
      <c r="T973" s="145">
        <f t="shared" si="94"/>
        <v>1</v>
      </c>
      <c r="U973" s="10">
        <f t="shared" si="92"/>
        <v>1</v>
      </c>
      <c r="V973" s="10">
        <f t="shared" si="95"/>
        <v>1</v>
      </c>
      <c r="W973" s="10">
        <f t="shared" si="96"/>
        <v>3</v>
      </c>
    </row>
    <row r="974" spans="1:23">
      <c r="A974" s="149" t="str">
        <f t="shared" si="91"/>
        <v/>
      </c>
      <c r="B974" s="16"/>
      <c r="C974" s="16"/>
      <c r="D974" s="16"/>
      <c r="E974" s="16"/>
      <c r="F974" s="16"/>
      <c r="G974" s="16"/>
      <c r="H974" s="16"/>
      <c r="I974" s="16"/>
      <c r="J974" s="150" t="str">
        <f>IFERROR(IF(COUNTIF(E974:I974,E974)+COUNTIF(E974:I974,F974)+COUNTIF(E974:I974,G974)+COUNTIF(E974:I974,H974)+COUNTIF(E974:I974,I974)-COUNT(E974:I974)&lt;&gt;0,"學生班級重複",IF(COUNT(E974:I974)=1,VLOOKUP(E974,'附件一之1-開班數'!$A$6:$B$65,2,0),IF(COUNT(E974:I974)=2,VLOOKUP(E974,'附件一之1-開班數'!$A$6:$B$65,2,0)&amp;"、"&amp;VLOOKUP(F974,'附件一之1-開班數'!$A$6:$B$65,2,0),IF(COUNT(E974:I974)=3,VLOOKUP(E974,'附件一之1-開班數'!$A$6:$B$65,2,0)&amp;"、"&amp;VLOOKUP(F974,'附件一之1-開班數'!$A$6:$B$65,2,0)&amp;"、"&amp;VLOOKUP(G974,'附件一之1-開班數'!$A$6:$B$65,2,0),IF(COUNT(E974:I974)=4,VLOOKUP(E974,'附件一之1-開班數'!$A$6:$B$65,2,0)&amp;"、"&amp;VLOOKUP(F974,'附件一之1-開班數'!$A$6:$B$65,2,0)&amp;"、"&amp;VLOOKUP(G974,'附件一之1-開班數'!$A$6:$B$65,2,0)&amp;"、"&amp;VLOOKUP(H974,'附件一之1-開班數'!$A$6:$B$65,2,0),IF(COUNT(E974:I974)=5,VLOOKUP(E974,'附件一之1-開班數'!$A$6:$B$65,2,0)&amp;"、"&amp;VLOOKUP(F974,'附件一之1-開班數'!$A$6:$B$65,2,0)&amp;"、"&amp;VLOOKUP(G974,'附件一之1-開班數'!$A$6:$B$65,2,0)&amp;"、"&amp;VLOOKUP(H974,'附件一之1-開班數'!$A$6:$B$65,2,0)&amp;"、"&amp;VLOOKUP(I974,'附件一之1-開班數'!$A$6:$B$65,2,0),IF(D974="","","學生無班級"))))))),"有班級不存在,或跳格輸入")</f>
        <v/>
      </c>
      <c r="K974" s="16"/>
      <c r="L974" s="16"/>
      <c r="M974" s="16"/>
      <c r="N974" s="16"/>
      <c r="O974" s="16"/>
      <c r="P974" s="16"/>
      <c r="Q974" s="16"/>
      <c r="R974" s="16"/>
      <c r="S974" s="145">
        <f t="shared" si="93"/>
        <v>1</v>
      </c>
      <c r="T974" s="145">
        <f t="shared" si="94"/>
        <v>1</v>
      </c>
      <c r="U974" s="10">
        <f t="shared" si="92"/>
        <v>1</v>
      </c>
      <c r="V974" s="10">
        <f t="shared" si="95"/>
        <v>1</v>
      </c>
      <c r="W974" s="10">
        <f t="shared" si="96"/>
        <v>3</v>
      </c>
    </row>
    <row r="975" spans="1:23">
      <c r="A975" s="149" t="str">
        <f t="shared" si="91"/>
        <v/>
      </c>
      <c r="B975" s="16"/>
      <c r="C975" s="16"/>
      <c r="D975" s="16"/>
      <c r="E975" s="16"/>
      <c r="F975" s="16"/>
      <c r="G975" s="16"/>
      <c r="H975" s="16"/>
      <c r="I975" s="16"/>
      <c r="J975" s="150" t="str">
        <f>IFERROR(IF(COUNTIF(E975:I975,E975)+COUNTIF(E975:I975,F975)+COUNTIF(E975:I975,G975)+COUNTIF(E975:I975,H975)+COUNTIF(E975:I975,I975)-COUNT(E975:I975)&lt;&gt;0,"學生班級重複",IF(COUNT(E975:I975)=1,VLOOKUP(E975,'附件一之1-開班數'!$A$6:$B$65,2,0),IF(COUNT(E975:I975)=2,VLOOKUP(E975,'附件一之1-開班數'!$A$6:$B$65,2,0)&amp;"、"&amp;VLOOKUP(F975,'附件一之1-開班數'!$A$6:$B$65,2,0),IF(COUNT(E975:I975)=3,VLOOKUP(E975,'附件一之1-開班數'!$A$6:$B$65,2,0)&amp;"、"&amp;VLOOKUP(F975,'附件一之1-開班數'!$A$6:$B$65,2,0)&amp;"、"&amp;VLOOKUP(G975,'附件一之1-開班數'!$A$6:$B$65,2,0),IF(COUNT(E975:I975)=4,VLOOKUP(E975,'附件一之1-開班數'!$A$6:$B$65,2,0)&amp;"、"&amp;VLOOKUP(F975,'附件一之1-開班數'!$A$6:$B$65,2,0)&amp;"、"&amp;VLOOKUP(G975,'附件一之1-開班數'!$A$6:$B$65,2,0)&amp;"、"&amp;VLOOKUP(H975,'附件一之1-開班數'!$A$6:$B$65,2,0),IF(COUNT(E975:I975)=5,VLOOKUP(E975,'附件一之1-開班數'!$A$6:$B$65,2,0)&amp;"、"&amp;VLOOKUP(F975,'附件一之1-開班數'!$A$6:$B$65,2,0)&amp;"、"&amp;VLOOKUP(G975,'附件一之1-開班數'!$A$6:$B$65,2,0)&amp;"、"&amp;VLOOKUP(H975,'附件一之1-開班數'!$A$6:$B$65,2,0)&amp;"、"&amp;VLOOKUP(I975,'附件一之1-開班數'!$A$6:$B$65,2,0),IF(D975="","","學生無班級"))))))),"有班級不存在,或跳格輸入")</f>
        <v/>
      </c>
      <c r="K975" s="16"/>
      <c r="L975" s="16"/>
      <c r="M975" s="16"/>
      <c r="N975" s="16"/>
      <c r="O975" s="16"/>
      <c r="P975" s="16"/>
      <c r="Q975" s="16"/>
      <c r="R975" s="16"/>
      <c r="S975" s="145">
        <f t="shared" si="93"/>
        <v>1</v>
      </c>
      <c r="T975" s="145">
        <f t="shared" si="94"/>
        <v>1</v>
      </c>
      <c r="U975" s="10">
        <f t="shared" si="92"/>
        <v>1</v>
      </c>
      <c r="V975" s="10">
        <f t="shared" si="95"/>
        <v>1</v>
      </c>
      <c r="W975" s="10">
        <f t="shared" si="96"/>
        <v>3</v>
      </c>
    </row>
    <row r="976" spans="1:23">
      <c r="A976" s="149" t="str">
        <f t="shared" si="91"/>
        <v/>
      </c>
      <c r="B976" s="16"/>
      <c r="C976" s="16"/>
      <c r="D976" s="16"/>
      <c r="E976" s="16"/>
      <c r="F976" s="16"/>
      <c r="G976" s="16"/>
      <c r="H976" s="16"/>
      <c r="I976" s="16"/>
      <c r="J976" s="150" t="str">
        <f>IFERROR(IF(COUNTIF(E976:I976,E976)+COUNTIF(E976:I976,F976)+COUNTIF(E976:I976,G976)+COUNTIF(E976:I976,H976)+COUNTIF(E976:I976,I976)-COUNT(E976:I976)&lt;&gt;0,"學生班級重複",IF(COUNT(E976:I976)=1,VLOOKUP(E976,'附件一之1-開班數'!$A$6:$B$65,2,0),IF(COUNT(E976:I976)=2,VLOOKUP(E976,'附件一之1-開班數'!$A$6:$B$65,2,0)&amp;"、"&amp;VLOOKUP(F976,'附件一之1-開班數'!$A$6:$B$65,2,0),IF(COUNT(E976:I976)=3,VLOOKUP(E976,'附件一之1-開班數'!$A$6:$B$65,2,0)&amp;"、"&amp;VLOOKUP(F976,'附件一之1-開班數'!$A$6:$B$65,2,0)&amp;"、"&amp;VLOOKUP(G976,'附件一之1-開班數'!$A$6:$B$65,2,0),IF(COUNT(E976:I976)=4,VLOOKUP(E976,'附件一之1-開班數'!$A$6:$B$65,2,0)&amp;"、"&amp;VLOOKUP(F976,'附件一之1-開班數'!$A$6:$B$65,2,0)&amp;"、"&amp;VLOOKUP(G976,'附件一之1-開班數'!$A$6:$B$65,2,0)&amp;"、"&amp;VLOOKUP(H976,'附件一之1-開班數'!$A$6:$B$65,2,0),IF(COUNT(E976:I976)=5,VLOOKUP(E976,'附件一之1-開班數'!$A$6:$B$65,2,0)&amp;"、"&amp;VLOOKUP(F976,'附件一之1-開班數'!$A$6:$B$65,2,0)&amp;"、"&amp;VLOOKUP(G976,'附件一之1-開班數'!$A$6:$B$65,2,0)&amp;"、"&amp;VLOOKUP(H976,'附件一之1-開班數'!$A$6:$B$65,2,0)&amp;"、"&amp;VLOOKUP(I976,'附件一之1-開班數'!$A$6:$B$65,2,0),IF(D976="","","學生無班級"))))))),"有班級不存在,或跳格輸入")</f>
        <v/>
      </c>
      <c r="K976" s="16"/>
      <c r="L976" s="16"/>
      <c r="M976" s="16"/>
      <c r="N976" s="16"/>
      <c r="O976" s="16"/>
      <c r="P976" s="16"/>
      <c r="Q976" s="16"/>
      <c r="R976" s="16"/>
      <c r="S976" s="145">
        <f t="shared" si="93"/>
        <v>1</v>
      </c>
      <c r="T976" s="145">
        <f t="shared" si="94"/>
        <v>1</v>
      </c>
      <c r="U976" s="10">
        <f t="shared" si="92"/>
        <v>1</v>
      </c>
      <c r="V976" s="10">
        <f t="shared" si="95"/>
        <v>1</v>
      </c>
      <c r="W976" s="10">
        <f t="shared" si="96"/>
        <v>3</v>
      </c>
    </row>
    <row r="977" spans="1:23">
      <c r="A977" s="149" t="str">
        <f t="shared" si="91"/>
        <v/>
      </c>
      <c r="B977" s="16"/>
      <c r="C977" s="16"/>
      <c r="D977" s="16"/>
      <c r="E977" s="16"/>
      <c r="F977" s="16"/>
      <c r="G977" s="16"/>
      <c r="H977" s="16"/>
      <c r="I977" s="16"/>
      <c r="J977" s="150" t="str">
        <f>IFERROR(IF(COUNTIF(E977:I977,E977)+COUNTIF(E977:I977,F977)+COUNTIF(E977:I977,G977)+COUNTIF(E977:I977,H977)+COUNTIF(E977:I977,I977)-COUNT(E977:I977)&lt;&gt;0,"學生班級重複",IF(COUNT(E977:I977)=1,VLOOKUP(E977,'附件一之1-開班數'!$A$6:$B$65,2,0),IF(COUNT(E977:I977)=2,VLOOKUP(E977,'附件一之1-開班數'!$A$6:$B$65,2,0)&amp;"、"&amp;VLOOKUP(F977,'附件一之1-開班數'!$A$6:$B$65,2,0),IF(COUNT(E977:I977)=3,VLOOKUP(E977,'附件一之1-開班數'!$A$6:$B$65,2,0)&amp;"、"&amp;VLOOKUP(F977,'附件一之1-開班數'!$A$6:$B$65,2,0)&amp;"、"&amp;VLOOKUP(G977,'附件一之1-開班數'!$A$6:$B$65,2,0),IF(COUNT(E977:I977)=4,VLOOKUP(E977,'附件一之1-開班數'!$A$6:$B$65,2,0)&amp;"、"&amp;VLOOKUP(F977,'附件一之1-開班數'!$A$6:$B$65,2,0)&amp;"、"&amp;VLOOKUP(G977,'附件一之1-開班數'!$A$6:$B$65,2,0)&amp;"、"&amp;VLOOKUP(H977,'附件一之1-開班數'!$A$6:$B$65,2,0),IF(COUNT(E977:I977)=5,VLOOKUP(E977,'附件一之1-開班數'!$A$6:$B$65,2,0)&amp;"、"&amp;VLOOKUP(F977,'附件一之1-開班數'!$A$6:$B$65,2,0)&amp;"、"&amp;VLOOKUP(G977,'附件一之1-開班數'!$A$6:$B$65,2,0)&amp;"、"&amp;VLOOKUP(H977,'附件一之1-開班數'!$A$6:$B$65,2,0)&amp;"、"&amp;VLOOKUP(I977,'附件一之1-開班數'!$A$6:$B$65,2,0),IF(D977="","","學生無班級"))))))),"有班級不存在,或跳格輸入")</f>
        <v/>
      </c>
      <c r="K977" s="16"/>
      <c r="L977" s="16"/>
      <c r="M977" s="16"/>
      <c r="N977" s="16"/>
      <c r="O977" s="16"/>
      <c r="P977" s="16"/>
      <c r="Q977" s="16"/>
      <c r="R977" s="16"/>
      <c r="S977" s="145">
        <f t="shared" si="93"/>
        <v>1</v>
      </c>
      <c r="T977" s="145">
        <f t="shared" si="94"/>
        <v>1</v>
      </c>
      <c r="U977" s="10">
        <f t="shared" si="92"/>
        <v>1</v>
      </c>
      <c r="V977" s="10">
        <f t="shared" si="95"/>
        <v>1</v>
      </c>
      <c r="W977" s="10">
        <f t="shared" si="96"/>
        <v>3</v>
      </c>
    </row>
    <row r="978" spans="1:23">
      <c r="A978" s="149" t="str">
        <f t="shared" si="91"/>
        <v/>
      </c>
      <c r="B978" s="16"/>
      <c r="C978" s="16"/>
      <c r="D978" s="16"/>
      <c r="E978" s="16"/>
      <c r="F978" s="16"/>
      <c r="G978" s="16"/>
      <c r="H978" s="16"/>
      <c r="I978" s="16"/>
      <c r="J978" s="150" t="str">
        <f>IFERROR(IF(COUNTIF(E978:I978,E978)+COUNTIF(E978:I978,F978)+COUNTIF(E978:I978,G978)+COUNTIF(E978:I978,H978)+COUNTIF(E978:I978,I978)-COUNT(E978:I978)&lt;&gt;0,"學生班級重複",IF(COUNT(E978:I978)=1,VLOOKUP(E978,'附件一之1-開班數'!$A$6:$B$65,2,0),IF(COUNT(E978:I978)=2,VLOOKUP(E978,'附件一之1-開班數'!$A$6:$B$65,2,0)&amp;"、"&amp;VLOOKUP(F978,'附件一之1-開班數'!$A$6:$B$65,2,0),IF(COUNT(E978:I978)=3,VLOOKUP(E978,'附件一之1-開班數'!$A$6:$B$65,2,0)&amp;"、"&amp;VLOOKUP(F978,'附件一之1-開班數'!$A$6:$B$65,2,0)&amp;"、"&amp;VLOOKUP(G978,'附件一之1-開班數'!$A$6:$B$65,2,0),IF(COUNT(E978:I978)=4,VLOOKUP(E978,'附件一之1-開班數'!$A$6:$B$65,2,0)&amp;"、"&amp;VLOOKUP(F978,'附件一之1-開班數'!$A$6:$B$65,2,0)&amp;"、"&amp;VLOOKUP(G978,'附件一之1-開班數'!$A$6:$B$65,2,0)&amp;"、"&amp;VLOOKUP(H978,'附件一之1-開班數'!$A$6:$B$65,2,0),IF(COUNT(E978:I978)=5,VLOOKUP(E978,'附件一之1-開班數'!$A$6:$B$65,2,0)&amp;"、"&amp;VLOOKUP(F978,'附件一之1-開班數'!$A$6:$B$65,2,0)&amp;"、"&amp;VLOOKUP(G978,'附件一之1-開班數'!$A$6:$B$65,2,0)&amp;"、"&amp;VLOOKUP(H978,'附件一之1-開班數'!$A$6:$B$65,2,0)&amp;"、"&amp;VLOOKUP(I978,'附件一之1-開班數'!$A$6:$B$65,2,0),IF(D978="","","學生無班級"))))))),"有班級不存在,或跳格輸入")</f>
        <v/>
      </c>
      <c r="K978" s="16"/>
      <c r="L978" s="16"/>
      <c r="M978" s="16"/>
      <c r="N978" s="16"/>
      <c r="O978" s="16"/>
      <c r="P978" s="16"/>
      <c r="Q978" s="16"/>
      <c r="R978" s="16"/>
      <c r="S978" s="145">
        <f t="shared" si="93"/>
        <v>1</v>
      </c>
      <c r="T978" s="145">
        <f t="shared" si="94"/>
        <v>1</v>
      </c>
      <c r="U978" s="10">
        <f t="shared" si="92"/>
        <v>1</v>
      </c>
      <c r="V978" s="10">
        <f t="shared" si="95"/>
        <v>1</v>
      </c>
      <c r="W978" s="10">
        <f t="shared" si="96"/>
        <v>3</v>
      </c>
    </row>
    <row r="979" spans="1:23">
      <c r="A979" s="149" t="str">
        <f t="shared" si="91"/>
        <v/>
      </c>
      <c r="B979" s="16"/>
      <c r="C979" s="16"/>
      <c r="D979" s="16"/>
      <c r="E979" s="16"/>
      <c r="F979" s="16"/>
      <c r="G979" s="16"/>
      <c r="H979" s="16"/>
      <c r="I979" s="16"/>
      <c r="J979" s="150" t="str">
        <f>IFERROR(IF(COUNTIF(E979:I979,E979)+COUNTIF(E979:I979,F979)+COUNTIF(E979:I979,G979)+COUNTIF(E979:I979,H979)+COUNTIF(E979:I979,I979)-COUNT(E979:I979)&lt;&gt;0,"學生班級重複",IF(COUNT(E979:I979)=1,VLOOKUP(E979,'附件一之1-開班數'!$A$6:$B$65,2,0),IF(COUNT(E979:I979)=2,VLOOKUP(E979,'附件一之1-開班數'!$A$6:$B$65,2,0)&amp;"、"&amp;VLOOKUP(F979,'附件一之1-開班數'!$A$6:$B$65,2,0),IF(COUNT(E979:I979)=3,VLOOKUP(E979,'附件一之1-開班數'!$A$6:$B$65,2,0)&amp;"、"&amp;VLOOKUP(F979,'附件一之1-開班數'!$A$6:$B$65,2,0)&amp;"、"&amp;VLOOKUP(G979,'附件一之1-開班數'!$A$6:$B$65,2,0),IF(COUNT(E979:I979)=4,VLOOKUP(E979,'附件一之1-開班數'!$A$6:$B$65,2,0)&amp;"、"&amp;VLOOKUP(F979,'附件一之1-開班數'!$A$6:$B$65,2,0)&amp;"、"&amp;VLOOKUP(G979,'附件一之1-開班數'!$A$6:$B$65,2,0)&amp;"、"&amp;VLOOKUP(H979,'附件一之1-開班數'!$A$6:$B$65,2,0),IF(COUNT(E979:I979)=5,VLOOKUP(E979,'附件一之1-開班數'!$A$6:$B$65,2,0)&amp;"、"&amp;VLOOKUP(F979,'附件一之1-開班數'!$A$6:$B$65,2,0)&amp;"、"&amp;VLOOKUP(G979,'附件一之1-開班數'!$A$6:$B$65,2,0)&amp;"、"&amp;VLOOKUP(H979,'附件一之1-開班數'!$A$6:$B$65,2,0)&amp;"、"&amp;VLOOKUP(I979,'附件一之1-開班數'!$A$6:$B$65,2,0),IF(D979="","","學生無班級"))))))),"有班級不存在,或跳格輸入")</f>
        <v/>
      </c>
      <c r="K979" s="16"/>
      <c r="L979" s="16"/>
      <c r="M979" s="16"/>
      <c r="N979" s="16"/>
      <c r="O979" s="16"/>
      <c r="P979" s="16"/>
      <c r="Q979" s="16"/>
      <c r="R979" s="16"/>
      <c r="S979" s="145">
        <f t="shared" si="93"/>
        <v>1</v>
      </c>
      <c r="T979" s="145">
        <f t="shared" si="94"/>
        <v>1</v>
      </c>
      <c r="U979" s="10">
        <f t="shared" si="92"/>
        <v>1</v>
      </c>
      <c r="V979" s="10">
        <f t="shared" si="95"/>
        <v>1</v>
      </c>
      <c r="W979" s="10">
        <f t="shared" si="96"/>
        <v>3</v>
      </c>
    </row>
    <row r="980" spans="1:23">
      <c r="A980" s="149" t="str">
        <f t="shared" si="91"/>
        <v/>
      </c>
      <c r="B980" s="16"/>
      <c r="C980" s="16"/>
      <c r="D980" s="16"/>
      <c r="E980" s="16"/>
      <c r="F980" s="16"/>
      <c r="G980" s="16"/>
      <c r="H980" s="16"/>
      <c r="I980" s="16"/>
      <c r="J980" s="150" t="str">
        <f>IFERROR(IF(COUNTIF(E980:I980,E980)+COUNTIF(E980:I980,F980)+COUNTIF(E980:I980,G980)+COUNTIF(E980:I980,H980)+COUNTIF(E980:I980,I980)-COUNT(E980:I980)&lt;&gt;0,"學生班級重複",IF(COUNT(E980:I980)=1,VLOOKUP(E980,'附件一之1-開班數'!$A$6:$B$65,2,0),IF(COUNT(E980:I980)=2,VLOOKUP(E980,'附件一之1-開班數'!$A$6:$B$65,2,0)&amp;"、"&amp;VLOOKUP(F980,'附件一之1-開班數'!$A$6:$B$65,2,0),IF(COUNT(E980:I980)=3,VLOOKUP(E980,'附件一之1-開班數'!$A$6:$B$65,2,0)&amp;"、"&amp;VLOOKUP(F980,'附件一之1-開班數'!$A$6:$B$65,2,0)&amp;"、"&amp;VLOOKUP(G980,'附件一之1-開班數'!$A$6:$B$65,2,0),IF(COUNT(E980:I980)=4,VLOOKUP(E980,'附件一之1-開班數'!$A$6:$B$65,2,0)&amp;"、"&amp;VLOOKUP(F980,'附件一之1-開班數'!$A$6:$B$65,2,0)&amp;"、"&amp;VLOOKUP(G980,'附件一之1-開班數'!$A$6:$B$65,2,0)&amp;"、"&amp;VLOOKUP(H980,'附件一之1-開班數'!$A$6:$B$65,2,0),IF(COUNT(E980:I980)=5,VLOOKUP(E980,'附件一之1-開班數'!$A$6:$B$65,2,0)&amp;"、"&amp;VLOOKUP(F980,'附件一之1-開班數'!$A$6:$B$65,2,0)&amp;"、"&amp;VLOOKUP(G980,'附件一之1-開班數'!$A$6:$B$65,2,0)&amp;"、"&amp;VLOOKUP(H980,'附件一之1-開班數'!$A$6:$B$65,2,0)&amp;"、"&amp;VLOOKUP(I980,'附件一之1-開班數'!$A$6:$B$65,2,0),IF(D980="","","學生無班級"))))))),"有班級不存在,或跳格輸入")</f>
        <v/>
      </c>
      <c r="K980" s="16"/>
      <c r="L980" s="16"/>
      <c r="M980" s="16"/>
      <c r="N980" s="16"/>
      <c r="O980" s="16"/>
      <c r="P980" s="16"/>
      <c r="Q980" s="16"/>
      <c r="R980" s="16"/>
      <c r="S980" s="145">
        <f t="shared" si="93"/>
        <v>1</v>
      </c>
      <c r="T980" s="145">
        <f t="shared" si="94"/>
        <v>1</v>
      </c>
      <c r="U980" s="10">
        <f t="shared" si="92"/>
        <v>1</v>
      </c>
      <c r="V980" s="10">
        <f t="shared" si="95"/>
        <v>1</v>
      </c>
      <c r="W980" s="10">
        <f t="shared" si="96"/>
        <v>3</v>
      </c>
    </row>
    <row r="981" spans="1:23">
      <c r="A981" s="149" t="str">
        <f t="shared" si="91"/>
        <v/>
      </c>
      <c r="B981" s="16"/>
      <c r="C981" s="16"/>
      <c r="D981" s="16"/>
      <c r="E981" s="16"/>
      <c r="F981" s="16"/>
      <c r="G981" s="16"/>
      <c r="H981" s="16"/>
      <c r="I981" s="16"/>
      <c r="J981" s="150" t="str">
        <f>IFERROR(IF(COUNTIF(E981:I981,E981)+COUNTIF(E981:I981,F981)+COUNTIF(E981:I981,G981)+COUNTIF(E981:I981,H981)+COUNTIF(E981:I981,I981)-COUNT(E981:I981)&lt;&gt;0,"學生班級重複",IF(COUNT(E981:I981)=1,VLOOKUP(E981,'附件一之1-開班數'!$A$6:$B$65,2,0),IF(COUNT(E981:I981)=2,VLOOKUP(E981,'附件一之1-開班數'!$A$6:$B$65,2,0)&amp;"、"&amp;VLOOKUP(F981,'附件一之1-開班數'!$A$6:$B$65,2,0),IF(COUNT(E981:I981)=3,VLOOKUP(E981,'附件一之1-開班數'!$A$6:$B$65,2,0)&amp;"、"&amp;VLOOKUP(F981,'附件一之1-開班數'!$A$6:$B$65,2,0)&amp;"、"&amp;VLOOKUP(G981,'附件一之1-開班數'!$A$6:$B$65,2,0),IF(COUNT(E981:I981)=4,VLOOKUP(E981,'附件一之1-開班數'!$A$6:$B$65,2,0)&amp;"、"&amp;VLOOKUP(F981,'附件一之1-開班數'!$A$6:$B$65,2,0)&amp;"、"&amp;VLOOKUP(G981,'附件一之1-開班數'!$A$6:$B$65,2,0)&amp;"、"&amp;VLOOKUP(H981,'附件一之1-開班數'!$A$6:$B$65,2,0),IF(COUNT(E981:I981)=5,VLOOKUP(E981,'附件一之1-開班數'!$A$6:$B$65,2,0)&amp;"、"&amp;VLOOKUP(F981,'附件一之1-開班數'!$A$6:$B$65,2,0)&amp;"、"&amp;VLOOKUP(G981,'附件一之1-開班數'!$A$6:$B$65,2,0)&amp;"、"&amp;VLOOKUP(H981,'附件一之1-開班數'!$A$6:$B$65,2,0)&amp;"、"&amp;VLOOKUP(I981,'附件一之1-開班數'!$A$6:$B$65,2,0),IF(D981="","","學生無班級"))))))),"有班級不存在,或跳格輸入")</f>
        <v/>
      </c>
      <c r="K981" s="16"/>
      <c r="L981" s="16"/>
      <c r="M981" s="16"/>
      <c r="N981" s="16"/>
      <c r="O981" s="16"/>
      <c r="P981" s="16"/>
      <c r="Q981" s="16"/>
      <c r="R981" s="16"/>
      <c r="S981" s="145">
        <f t="shared" si="93"/>
        <v>1</v>
      </c>
      <c r="T981" s="145">
        <f t="shared" si="94"/>
        <v>1</v>
      </c>
      <c r="U981" s="10">
        <f t="shared" si="92"/>
        <v>1</v>
      </c>
      <c r="V981" s="10">
        <f t="shared" si="95"/>
        <v>1</v>
      </c>
      <c r="W981" s="10">
        <f t="shared" si="96"/>
        <v>3</v>
      </c>
    </row>
    <row r="982" spans="1:23">
      <c r="A982" s="149" t="str">
        <f t="shared" si="91"/>
        <v/>
      </c>
      <c r="B982" s="16"/>
      <c r="C982" s="16"/>
      <c r="D982" s="16"/>
      <c r="E982" s="16"/>
      <c r="F982" s="16"/>
      <c r="G982" s="16"/>
      <c r="H982" s="16"/>
      <c r="I982" s="16"/>
      <c r="J982" s="150" t="str">
        <f>IFERROR(IF(COUNTIF(E982:I982,E982)+COUNTIF(E982:I982,F982)+COUNTIF(E982:I982,G982)+COUNTIF(E982:I982,H982)+COUNTIF(E982:I982,I982)-COUNT(E982:I982)&lt;&gt;0,"學生班級重複",IF(COUNT(E982:I982)=1,VLOOKUP(E982,'附件一之1-開班數'!$A$6:$B$65,2,0),IF(COUNT(E982:I982)=2,VLOOKUP(E982,'附件一之1-開班數'!$A$6:$B$65,2,0)&amp;"、"&amp;VLOOKUP(F982,'附件一之1-開班數'!$A$6:$B$65,2,0),IF(COUNT(E982:I982)=3,VLOOKUP(E982,'附件一之1-開班數'!$A$6:$B$65,2,0)&amp;"、"&amp;VLOOKUP(F982,'附件一之1-開班數'!$A$6:$B$65,2,0)&amp;"、"&amp;VLOOKUP(G982,'附件一之1-開班數'!$A$6:$B$65,2,0),IF(COUNT(E982:I982)=4,VLOOKUP(E982,'附件一之1-開班數'!$A$6:$B$65,2,0)&amp;"、"&amp;VLOOKUP(F982,'附件一之1-開班數'!$A$6:$B$65,2,0)&amp;"、"&amp;VLOOKUP(G982,'附件一之1-開班數'!$A$6:$B$65,2,0)&amp;"、"&amp;VLOOKUP(H982,'附件一之1-開班數'!$A$6:$B$65,2,0),IF(COUNT(E982:I982)=5,VLOOKUP(E982,'附件一之1-開班數'!$A$6:$B$65,2,0)&amp;"、"&amp;VLOOKUP(F982,'附件一之1-開班數'!$A$6:$B$65,2,0)&amp;"、"&amp;VLOOKUP(G982,'附件一之1-開班數'!$A$6:$B$65,2,0)&amp;"、"&amp;VLOOKUP(H982,'附件一之1-開班數'!$A$6:$B$65,2,0)&amp;"、"&amp;VLOOKUP(I982,'附件一之1-開班數'!$A$6:$B$65,2,0),IF(D982="","","學生無班級"))))))),"有班級不存在,或跳格輸入")</f>
        <v/>
      </c>
      <c r="K982" s="16"/>
      <c r="L982" s="16"/>
      <c r="M982" s="16"/>
      <c r="N982" s="16"/>
      <c r="O982" s="16"/>
      <c r="P982" s="16"/>
      <c r="Q982" s="16"/>
      <c r="R982" s="16"/>
      <c r="S982" s="145">
        <f t="shared" si="93"/>
        <v>1</v>
      </c>
      <c r="T982" s="145">
        <f t="shared" si="94"/>
        <v>1</v>
      </c>
      <c r="U982" s="10">
        <f t="shared" si="92"/>
        <v>1</v>
      </c>
      <c r="V982" s="10">
        <f t="shared" si="95"/>
        <v>1</v>
      </c>
      <c r="W982" s="10">
        <f t="shared" si="96"/>
        <v>3</v>
      </c>
    </row>
    <row r="983" spans="1:23">
      <c r="A983" s="149" t="str">
        <f t="shared" si="91"/>
        <v/>
      </c>
      <c r="B983" s="16"/>
      <c r="C983" s="16"/>
      <c r="D983" s="16"/>
      <c r="E983" s="16"/>
      <c r="F983" s="16"/>
      <c r="G983" s="16"/>
      <c r="H983" s="16"/>
      <c r="I983" s="16"/>
      <c r="J983" s="150" t="str">
        <f>IFERROR(IF(COUNTIF(E983:I983,E983)+COUNTIF(E983:I983,F983)+COUNTIF(E983:I983,G983)+COUNTIF(E983:I983,H983)+COUNTIF(E983:I983,I983)-COUNT(E983:I983)&lt;&gt;0,"學生班級重複",IF(COUNT(E983:I983)=1,VLOOKUP(E983,'附件一之1-開班數'!$A$6:$B$65,2,0),IF(COUNT(E983:I983)=2,VLOOKUP(E983,'附件一之1-開班數'!$A$6:$B$65,2,0)&amp;"、"&amp;VLOOKUP(F983,'附件一之1-開班數'!$A$6:$B$65,2,0),IF(COUNT(E983:I983)=3,VLOOKUP(E983,'附件一之1-開班數'!$A$6:$B$65,2,0)&amp;"、"&amp;VLOOKUP(F983,'附件一之1-開班數'!$A$6:$B$65,2,0)&amp;"、"&amp;VLOOKUP(G983,'附件一之1-開班數'!$A$6:$B$65,2,0),IF(COUNT(E983:I983)=4,VLOOKUP(E983,'附件一之1-開班數'!$A$6:$B$65,2,0)&amp;"、"&amp;VLOOKUP(F983,'附件一之1-開班數'!$A$6:$B$65,2,0)&amp;"、"&amp;VLOOKUP(G983,'附件一之1-開班數'!$A$6:$B$65,2,0)&amp;"、"&amp;VLOOKUP(H983,'附件一之1-開班數'!$A$6:$B$65,2,0),IF(COUNT(E983:I983)=5,VLOOKUP(E983,'附件一之1-開班數'!$A$6:$B$65,2,0)&amp;"、"&amp;VLOOKUP(F983,'附件一之1-開班數'!$A$6:$B$65,2,0)&amp;"、"&amp;VLOOKUP(G983,'附件一之1-開班數'!$A$6:$B$65,2,0)&amp;"、"&amp;VLOOKUP(H983,'附件一之1-開班數'!$A$6:$B$65,2,0)&amp;"、"&amp;VLOOKUP(I983,'附件一之1-開班數'!$A$6:$B$65,2,0),IF(D983="","","學生無班級"))))))),"有班級不存在,或跳格輸入")</f>
        <v/>
      </c>
      <c r="K983" s="16"/>
      <c r="L983" s="16"/>
      <c r="M983" s="16"/>
      <c r="N983" s="16"/>
      <c r="O983" s="16"/>
      <c r="P983" s="16"/>
      <c r="Q983" s="16"/>
      <c r="R983" s="16"/>
      <c r="S983" s="145">
        <f t="shared" si="93"/>
        <v>1</v>
      </c>
      <c r="T983" s="145">
        <f t="shared" si="94"/>
        <v>1</v>
      </c>
      <c r="U983" s="10">
        <f t="shared" si="92"/>
        <v>1</v>
      </c>
      <c r="V983" s="10">
        <f t="shared" si="95"/>
        <v>1</v>
      </c>
      <c r="W983" s="10">
        <f t="shared" si="96"/>
        <v>3</v>
      </c>
    </row>
    <row r="984" spans="1:23">
      <c r="A984" s="149" t="str">
        <f t="shared" si="91"/>
        <v/>
      </c>
      <c r="B984" s="16"/>
      <c r="C984" s="16"/>
      <c r="D984" s="16"/>
      <c r="E984" s="16"/>
      <c r="F984" s="16"/>
      <c r="G984" s="16"/>
      <c r="H984" s="16"/>
      <c r="I984" s="16"/>
      <c r="J984" s="150" t="str">
        <f>IFERROR(IF(COUNTIF(E984:I984,E984)+COUNTIF(E984:I984,F984)+COUNTIF(E984:I984,G984)+COUNTIF(E984:I984,H984)+COUNTIF(E984:I984,I984)-COUNT(E984:I984)&lt;&gt;0,"學生班級重複",IF(COUNT(E984:I984)=1,VLOOKUP(E984,'附件一之1-開班數'!$A$6:$B$65,2,0),IF(COUNT(E984:I984)=2,VLOOKUP(E984,'附件一之1-開班數'!$A$6:$B$65,2,0)&amp;"、"&amp;VLOOKUP(F984,'附件一之1-開班數'!$A$6:$B$65,2,0),IF(COUNT(E984:I984)=3,VLOOKUP(E984,'附件一之1-開班數'!$A$6:$B$65,2,0)&amp;"、"&amp;VLOOKUP(F984,'附件一之1-開班數'!$A$6:$B$65,2,0)&amp;"、"&amp;VLOOKUP(G984,'附件一之1-開班數'!$A$6:$B$65,2,0),IF(COUNT(E984:I984)=4,VLOOKUP(E984,'附件一之1-開班數'!$A$6:$B$65,2,0)&amp;"、"&amp;VLOOKUP(F984,'附件一之1-開班數'!$A$6:$B$65,2,0)&amp;"、"&amp;VLOOKUP(G984,'附件一之1-開班數'!$A$6:$B$65,2,0)&amp;"、"&amp;VLOOKUP(H984,'附件一之1-開班數'!$A$6:$B$65,2,0),IF(COUNT(E984:I984)=5,VLOOKUP(E984,'附件一之1-開班數'!$A$6:$B$65,2,0)&amp;"、"&amp;VLOOKUP(F984,'附件一之1-開班數'!$A$6:$B$65,2,0)&amp;"、"&amp;VLOOKUP(G984,'附件一之1-開班數'!$A$6:$B$65,2,0)&amp;"、"&amp;VLOOKUP(H984,'附件一之1-開班數'!$A$6:$B$65,2,0)&amp;"、"&amp;VLOOKUP(I984,'附件一之1-開班數'!$A$6:$B$65,2,0),IF(D984="","","學生無班級"))))))),"有班級不存在,或跳格輸入")</f>
        <v/>
      </c>
      <c r="K984" s="16"/>
      <c r="L984" s="16"/>
      <c r="M984" s="16"/>
      <c r="N984" s="16"/>
      <c r="O984" s="16"/>
      <c r="P984" s="16"/>
      <c r="Q984" s="16"/>
      <c r="R984" s="16"/>
      <c r="S984" s="145">
        <f t="shared" si="93"/>
        <v>1</v>
      </c>
      <c r="T984" s="145">
        <f t="shared" si="94"/>
        <v>1</v>
      </c>
      <c r="U984" s="10">
        <f t="shared" si="92"/>
        <v>1</v>
      </c>
      <c r="V984" s="10">
        <f t="shared" si="95"/>
        <v>1</v>
      </c>
      <c r="W984" s="10">
        <f t="shared" si="96"/>
        <v>3</v>
      </c>
    </row>
    <row r="985" spans="1:23">
      <c r="A985" s="149" t="str">
        <f t="shared" si="91"/>
        <v/>
      </c>
      <c r="B985" s="16"/>
      <c r="C985" s="16"/>
      <c r="D985" s="16"/>
      <c r="E985" s="16"/>
      <c r="F985" s="16"/>
      <c r="G985" s="16"/>
      <c r="H985" s="16"/>
      <c r="I985" s="16"/>
      <c r="J985" s="150" t="str">
        <f>IFERROR(IF(COUNTIF(E985:I985,E985)+COUNTIF(E985:I985,F985)+COUNTIF(E985:I985,G985)+COUNTIF(E985:I985,H985)+COUNTIF(E985:I985,I985)-COUNT(E985:I985)&lt;&gt;0,"學生班級重複",IF(COUNT(E985:I985)=1,VLOOKUP(E985,'附件一之1-開班數'!$A$6:$B$65,2,0),IF(COUNT(E985:I985)=2,VLOOKUP(E985,'附件一之1-開班數'!$A$6:$B$65,2,0)&amp;"、"&amp;VLOOKUP(F985,'附件一之1-開班數'!$A$6:$B$65,2,0),IF(COUNT(E985:I985)=3,VLOOKUP(E985,'附件一之1-開班數'!$A$6:$B$65,2,0)&amp;"、"&amp;VLOOKUP(F985,'附件一之1-開班數'!$A$6:$B$65,2,0)&amp;"、"&amp;VLOOKUP(G985,'附件一之1-開班數'!$A$6:$B$65,2,0),IF(COUNT(E985:I985)=4,VLOOKUP(E985,'附件一之1-開班數'!$A$6:$B$65,2,0)&amp;"、"&amp;VLOOKUP(F985,'附件一之1-開班數'!$A$6:$B$65,2,0)&amp;"、"&amp;VLOOKUP(G985,'附件一之1-開班數'!$A$6:$B$65,2,0)&amp;"、"&amp;VLOOKUP(H985,'附件一之1-開班數'!$A$6:$B$65,2,0),IF(COUNT(E985:I985)=5,VLOOKUP(E985,'附件一之1-開班數'!$A$6:$B$65,2,0)&amp;"、"&amp;VLOOKUP(F985,'附件一之1-開班數'!$A$6:$B$65,2,0)&amp;"、"&amp;VLOOKUP(G985,'附件一之1-開班數'!$A$6:$B$65,2,0)&amp;"、"&amp;VLOOKUP(H985,'附件一之1-開班數'!$A$6:$B$65,2,0)&amp;"、"&amp;VLOOKUP(I985,'附件一之1-開班數'!$A$6:$B$65,2,0),IF(D985="","","學生無班級"))))))),"有班級不存在,或跳格輸入")</f>
        <v/>
      </c>
      <c r="K985" s="16"/>
      <c r="L985" s="16"/>
      <c r="M985" s="16"/>
      <c r="N985" s="16"/>
      <c r="O985" s="16"/>
      <c r="P985" s="16"/>
      <c r="Q985" s="16"/>
      <c r="R985" s="16"/>
      <c r="S985" s="145">
        <f t="shared" si="93"/>
        <v>1</v>
      </c>
      <c r="T985" s="145">
        <f t="shared" si="94"/>
        <v>1</v>
      </c>
      <c r="U985" s="10">
        <f t="shared" si="92"/>
        <v>1</v>
      </c>
      <c r="V985" s="10">
        <f t="shared" si="95"/>
        <v>1</v>
      </c>
      <c r="W985" s="10">
        <f t="shared" si="96"/>
        <v>3</v>
      </c>
    </row>
    <row r="986" spans="1:23">
      <c r="A986" s="149" t="str">
        <f t="shared" si="91"/>
        <v/>
      </c>
      <c r="B986" s="16"/>
      <c r="C986" s="16"/>
      <c r="D986" s="16"/>
      <c r="E986" s="16"/>
      <c r="F986" s="16"/>
      <c r="G986" s="16"/>
      <c r="H986" s="16"/>
      <c r="I986" s="16"/>
      <c r="J986" s="150" t="str">
        <f>IFERROR(IF(COUNTIF(E986:I986,E986)+COUNTIF(E986:I986,F986)+COUNTIF(E986:I986,G986)+COUNTIF(E986:I986,H986)+COUNTIF(E986:I986,I986)-COUNT(E986:I986)&lt;&gt;0,"學生班級重複",IF(COUNT(E986:I986)=1,VLOOKUP(E986,'附件一之1-開班數'!$A$6:$B$65,2,0),IF(COUNT(E986:I986)=2,VLOOKUP(E986,'附件一之1-開班數'!$A$6:$B$65,2,0)&amp;"、"&amp;VLOOKUP(F986,'附件一之1-開班數'!$A$6:$B$65,2,0),IF(COUNT(E986:I986)=3,VLOOKUP(E986,'附件一之1-開班數'!$A$6:$B$65,2,0)&amp;"、"&amp;VLOOKUP(F986,'附件一之1-開班數'!$A$6:$B$65,2,0)&amp;"、"&amp;VLOOKUP(G986,'附件一之1-開班數'!$A$6:$B$65,2,0),IF(COUNT(E986:I986)=4,VLOOKUP(E986,'附件一之1-開班數'!$A$6:$B$65,2,0)&amp;"、"&amp;VLOOKUP(F986,'附件一之1-開班數'!$A$6:$B$65,2,0)&amp;"、"&amp;VLOOKUP(G986,'附件一之1-開班數'!$A$6:$B$65,2,0)&amp;"、"&amp;VLOOKUP(H986,'附件一之1-開班數'!$A$6:$B$65,2,0),IF(COUNT(E986:I986)=5,VLOOKUP(E986,'附件一之1-開班數'!$A$6:$B$65,2,0)&amp;"、"&amp;VLOOKUP(F986,'附件一之1-開班數'!$A$6:$B$65,2,0)&amp;"、"&amp;VLOOKUP(G986,'附件一之1-開班數'!$A$6:$B$65,2,0)&amp;"、"&amp;VLOOKUP(H986,'附件一之1-開班數'!$A$6:$B$65,2,0)&amp;"、"&amp;VLOOKUP(I986,'附件一之1-開班數'!$A$6:$B$65,2,0),IF(D986="","","學生無班級"))))))),"有班級不存在,或跳格輸入")</f>
        <v/>
      </c>
      <c r="K986" s="16"/>
      <c r="L986" s="16"/>
      <c r="M986" s="16"/>
      <c r="N986" s="16"/>
      <c r="O986" s="16"/>
      <c r="P986" s="16"/>
      <c r="Q986" s="16"/>
      <c r="R986" s="16"/>
      <c r="S986" s="145">
        <f t="shared" si="93"/>
        <v>1</v>
      </c>
      <c r="T986" s="145">
        <f t="shared" si="94"/>
        <v>1</v>
      </c>
      <c r="U986" s="10">
        <f t="shared" si="92"/>
        <v>1</v>
      </c>
      <c r="V986" s="10">
        <f t="shared" si="95"/>
        <v>1</v>
      </c>
      <c r="W986" s="10">
        <f t="shared" si="96"/>
        <v>3</v>
      </c>
    </row>
    <row r="987" spans="1:23">
      <c r="A987" s="149" t="str">
        <f t="shared" si="91"/>
        <v/>
      </c>
      <c r="B987" s="16"/>
      <c r="C987" s="16"/>
      <c r="D987" s="16"/>
      <c r="E987" s="16"/>
      <c r="F987" s="16"/>
      <c r="G987" s="16"/>
      <c r="H987" s="16"/>
      <c r="I987" s="16"/>
      <c r="J987" s="150" t="str">
        <f>IFERROR(IF(COUNTIF(E987:I987,E987)+COUNTIF(E987:I987,F987)+COUNTIF(E987:I987,G987)+COUNTIF(E987:I987,H987)+COUNTIF(E987:I987,I987)-COUNT(E987:I987)&lt;&gt;0,"學生班級重複",IF(COUNT(E987:I987)=1,VLOOKUP(E987,'附件一之1-開班數'!$A$6:$B$65,2,0),IF(COUNT(E987:I987)=2,VLOOKUP(E987,'附件一之1-開班數'!$A$6:$B$65,2,0)&amp;"、"&amp;VLOOKUP(F987,'附件一之1-開班數'!$A$6:$B$65,2,0),IF(COUNT(E987:I987)=3,VLOOKUP(E987,'附件一之1-開班數'!$A$6:$B$65,2,0)&amp;"、"&amp;VLOOKUP(F987,'附件一之1-開班數'!$A$6:$B$65,2,0)&amp;"、"&amp;VLOOKUP(G987,'附件一之1-開班數'!$A$6:$B$65,2,0),IF(COUNT(E987:I987)=4,VLOOKUP(E987,'附件一之1-開班數'!$A$6:$B$65,2,0)&amp;"、"&amp;VLOOKUP(F987,'附件一之1-開班數'!$A$6:$B$65,2,0)&amp;"、"&amp;VLOOKUP(G987,'附件一之1-開班數'!$A$6:$B$65,2,0)&amp;"、"&amp;VLOOKUP(H987,'附件一之1-開班數'!$A$6:$B$65,2,0),IF(COUNT(E987:I987)=5,VLOOKUP(E987,'附件一之1-開班數'!$A$6:$B$65,2,0)&amp;"、"&amp;VLOOKUP(F987,'附件一之1-開班數'!$A$6:$B$65,2,0)&amp;"、"&amp;VLOOKUP(G987,'附件一之1-開班數'!$A$6:$B$65,2,0)&amp;"、"&amp;VLOOKUP(H987,'附件一之1-開班數'!$A$6:$B$65,2,0)&amp;"、"&amp;VLOOKUP(I987,'附件一之1-開班數'!$A$6:$B$65,2,0),IF(D987="","","學生無班級"))))))),"有班級不存在,或跳格輸入")</f>
        <v/>
      </c>
      <c r="K987" s="16"/>
      <c r="L987" s="16"/>
      <c r="M987" s="16"/>
      <c r="N987" s="16"/>
      <c r="O987" s="16"/>
      <c r="P987" s="16"/>
      <c r="Q987" s="16"/>
      <c r="R987" s="16"/>
      <c r="S987" s="145">
        <f t="shared" si="93"/>
        <v>1</v>
      </c>
      <c r="T987" s="145">
        <f t="shared" si="94"/>
        <v>1</v>
      </c>
      <c r="U987" s="10">
        <f t="shared" si="92"/>
        <v>1</v>
      </c>
      <c r="V987" s="10">
        <f t="shared" si="95"/>
        <v>1</v>
      </c>
      <c r="W987" s="10">
        <f t="shared" si="96"/>
        <v>3</v>
      </c>
    </row>
    <row r="988" spans="1:23">
      <c r="A988" s="149" t="str">
        <f t="shared" si="91"/>
        <v/>
      </c>
      <c r="B988" s="16"/>
      <c r="C988" s="16"/>
      <c r="D988" s="16"/>
      <c r="E988" s="16"/>
      <c r="F988" s="16"/>
      <c r="G988" s="16"/>
      <c r="H988" s="16"/>
      <c r="I988" s="16"/>
      <c r="J988" s="150" t="str">
        <f>IFERROR(IF(COUNTIF(E988:I988,E988)+COUNTIF(E988:I988,F988)+COUNTIF(E988:I988,G988)+COUNTIF(E988:I988,H988)+COUNTIF(E988:I988,I988)-COUNT(E988:I988)&lt;&gt;0,"學生班級重複",IF(COUNT(E988:I988)=1,VLOOKUP(E988,'附件一之1-開班數'!$A$6:$B$65,2,0),IF(COUNT(E988:I988)=2,VLOOKUP(E988,'附件一之1-開班數'!$A$6:$B$65,2,0)&amp;"、"&amp;VLOOKUP(F988,'附件一之1-開班數'!$A$6:$B$65,2,0),IF(COUNT(E988:I988)=3,VLOOKUP(E988,'附件一之1-開班數'!$A$6:$B$65,2,0)&amp;"、"&amp;VLOOKUP(F988,'附件一之1-開班數'!$A$6:$B$65,2,0)&amp;"、"&amp;VLOOKUP(G988,'附件一之1-開班數'!$A$6:$B$65,2,0),IF(COUNT(E988:I988)=4,VLOOKUP(E988,'附件一之1-開班數'!$A$6:$B$65,2,0)&amp;"、"&amp;VLOOKUP(F988,'附件一之1-開班數'!$A$6:$B$65,2,0)&amp;"、"&amp;VLOOKUP(G988,'附件一之1-開班數'!$A$6:$B$65,2,0)&amp;"、"&amp;VLOOKUP(H988,'附件一之1-開班數'!$A$6:$B$65,2,0),IF(COUNT(E988:I988)=5,VLOOKUP(E988,'附件一之1-開班數'!$A$6:$B$65,2,0)&amp;"、"&amp;VLOOKUP(F988,'附件一之1-開班數'!$A$6:$B$65,2,0)&amp;"、"&amp;VLOOKUP(G988,'附件一之1-開班數'!$A$6:$B$65,2,0)&amp;"、"&amp;VLOOKUP(H988,'附件一之1-開班數'!$A$6:$B$65,2,0)&amp;"、"&amp;VLOOKUP(I988,'附件一之1-開班數'!$A$6:$B$65,2,0),IF(D988="","","學生無班級"))))))),"有班級不存在,或跳格輸入")</f>
        <v/>
      </c>
      <c r="K988" s="16"/>
      <c r="L988" s="16"/>
      <c r="M988" s="16"/>
      <c r="N988" s="16"/>
      <c r="O988" s="16"/>
      <c r="P988" s="16"/>
      <c r="Q988" s="16"/>
      <c r="R988" s="16"/>
      <c r="S988" s="145">
        <f t="shared" si="93"/>
        <v>1</v>
      </c>
      <c r="T988" s="145">
        <f t="shared" si="94"/>
        <v>1</v>
      </c>
      <c r="U988" s="10">
        <f t="shared" si="92"/>
        <v>1</v>
      </c>
      <c r="V988" s="10">
        <f t="shared" si="95"/>
        <v>1</v>
      </c>
      <c r="W988" s="10">
        <f t="shared" si="96"/>
        <v>3</v>
      </c>
    </row>
    <row r="989" spans="1:23">
      <c r="A989" s="149" t="str">
        <f t="shared" si="91"/>
        <v/>
      </c>
      <c r="B989" s="16"/>
      <c r="C989" s="16"/>
      <c r="D989" s="16"/>
      <c r="E989" s="16"/>
      <c r="F989" s="16"/>
      <c r="G989" s="16"/>
      <c r="H989" s="16"/>
      <c r="I989" s="16"/>
      <c r="J989" s="150" t="str">
        <f>IFERROR(IF(COUNTIF(E989:I989,E989)+COUNTIF(E989:I989,F989)+COUNTIF(E989:I989,G989)+COUNTIF(E989:I989,H989)+COUNTIF(E989:I989,I989)-COUNT(E989:I989)&lt;&gt;0,"學生班級重複",IF(COUNT(E989:I989)=1,VLOOKUP(E989,'附件一之1-開班數'!$A$6:$B$65,2,0),IF(COUNT(E989:I989)=2,VLOOKUP(E989,'附件一之1-開班數'!$A$6:$B$65,2,0)&amp;"、"&amp;VLOOKUP(F989,'附件一之1-開班數'!$A$6:$B$65,2,0),IF(COUNT(E989:I989)=3,VLOOKUP(E989,'附件一之1-開班數'!$A$6:$B$65,2,0)&amp;"、"&amp;VLOOKUP(F989,'附件一之1-開班數'!$A$6:$B$65,2,0)&amp;"、"&amp;VLOOKUP(G989,'附件一之1-開班數'!$A$6:$B$65,2,0),IF(COUNT(E989:I989)=4,VLOOKUP(E989,'附件一之1-開班數'!$A$6:$B$65,2,0)&amp;"、"&amp;VLOOKUP(F989,'附件一之1-開班數'!$A$6:$B$65,2,0)&amp;"、"&amp;VLOOKUP(G989,'附件一之1-開班數'!$A$6:$B$65,2,0)&amp;"、"&amp;VLOOKUP(H989,'附件一之1-開班數'!$A$6:$B$65,2,0),IF(COUNT(E989:I989)=5,VLOOKUP(E989,'附件一之1-開班數'!$A$6:$B$65,2,0)&amp;"、"&amp;VLOOKUP(F989,'附件一之1-開班數'!$A$6:$B$65,2,0)&amp;"、"&amp;VLOOKUP(G989,'附件一之1-開班數'!$A$6:$B$65,2,0)&amp;"、"&amp;VLOOKUP(H989,'附件一之1-開班數'!$A$6:$B$65,2,0)&amp;"、"&amp;VLOOKUP(I989,'附件一之1-開班數'!$A$6:$B$65,2,0),IF(D989="","","學生無班級"))))))),"有班級不存在,或跳格輸入")</f>
        <v/>
      </c>
      <c r="K989" s="16"/>
      <c r="L989" s="16"/>
      <c r="M989" s="16"/>
      <c r="N989" s="16"/>
      <c r="O989" s="16"/>
      <c r="P989" s="16"/>
      <c r="Q989" s="16"/>
      <c r="R989" s="16"/>
      <c r="S989" s="145">
        <f t="shared" si="93"/>
        <v>1</v>
      </c>
      <c r="T989" s="145">
        <f t="shared" si="94"/>
        <v>1</v>
      </c>
      <c r="U989" s="10">
        <f t="shared" si="92"/>
        <v>1</v>
      </c>
      <c r="V989" s="10">
        <f t="shared" si="95"/>
        <v>1</v>
      </c>
      <c r="W989" s="10">
        <f t="shared" si="96"/>
        <v>3</v>
      </c>
    </row>
    <row r="990" spans="1:23">
      <c r="A990" s="149" t="str">
        <f t="shared" si="91"/>
        <v/>
      </c>
      <c r="B990" s="16"/>
      <c r="C990" s="16"/>
      <c r="D990" s="16"/>
      <c r="E990" s="16"/>
      <c r="F990" s="16"/>
      <c r="G990" s="16"/>
      <c r="H990" s="16"/>
      <c r="I990" s="16"/>
      <c r="J990" s="150" t="str">
        <f>IFERROR(IF(COUNTIF(E990:I990,E990)+COUNTIF(E990:I990,F990)+COUNTIF(E990:I990,G990)+COUNTIF(E990:I990,H990)+COUNTIF(E990:I990,I990)-COUNT(E990:I990)&lt;&gt;0,"學生班級重複",IF(COUNT(E990:I990)=1,VLOOKUP(E990,'附件一之1-開班數'!$A$6:$B$65,2,0),IF(COUNT(E990:I990)=2,VLOOKUP(E990,'附件一之1-開班數'!$A$6:$B$65,2,0)&amp;"、"&amp;VLOOKUP(F990,'附件一之1-開班數'!$A$6:$B$65,2,0),IF(COUNT(E990:I990)=3,VLOOKUP(E990,'附件一之1-開班數'!$A$6:$B$65,2,0)&amp;"、"&amp;VLOOKUP(F990,'附件一之1-開班數'!$A$6:$B$65,2,0)&amp;"、"&amp;VLOOKUP(G990,'附件一之1-開班數'!$A$6:$B$65,2,0),IF(COUNT(E990:I990)=4,VLOOKUP(E990,'附件一之1-開班數'!$A$6:$B$65,2,0)&amp;"、"&amp;VLOOKUP(F990,'附件一之1-開班數'!$A$6:$B$65,2,0)&amp;"、"&amp;VLOOKUP(G990,'附件一之1-開班數'!$A$6:$B$65,2,0)&amp;"、"&amp;VLOOKUP(H990,'附件一之1-開班數'!$A$6:$B$65,2,0),IF(COUNT(E990:I990)=5,VLOOKUP(E990,'附件一之1-開班數'!$A$6:$B$65,2,0)&amp;"、"&amp;VLOOKUP(F990,'附件一之1-開班數'!$A$6:$B$65,2,0)&amp;"、"&amp;VLOOKUP(G990,'附件一之1-開班數'!$A$6:$B$65,2,0)&amp;"、"&amp;VLOOKUP(H990,'附件一之1-開班數'!$A$6:$B$65,2,0)&amp;"、"&amp;VLOOKUP(I990,'附件一之1-開班數'!$A$6:$B$65,2,0),IF(D990="","","學生無班級"))))))),"有班級不存在,或跳格輸入")</f>
        <v/>
      </c>
      <c r="K990" s="16"/>
      <c r="L990" s="16"/>
      <c r="M990" s="16"/>
      <c r="N990" s="16"/>
      <c r="O990" s="16"/>
      <c r="P990" s="16"/>
      <c r="Q990" s="16"/>
      <c r="R990" s="16"/>
      <c r="S990" s="145">
        <f t="shared" si="93"/>
        <v>1</v>
      </c>
      <c r="T990" s="145">
        <f t="shared" si="94"/>
        <v>1</v>
      </c>
      <c r="U990" s="10">
        <f t="shared" si="92"/>
        <v>1</v>
      </c>
      <c r="V990" s="10">
        <f t="shared" si="95"/>
        <v>1</v>
      </c>
      <c r="W990" s="10">
        <f t="shared" si="96"/>
        <v>3</v>
      </c>
    </row>
    <row r="991" spans="1:23">
      <c r="A991" s="149" t="str">
        <f t="shared" si="91"/>
        <v/>
      </c>
      <c r="B991" s="16"/>
      <c r="C991" s="16"/>
      <c r="D991" s="16"/>
      <c r="E991" s="16"/>
      <c r="F991" s="16"/>
      <c r="G991" s="16"/>
      <c r="H991" s="16"/>
      <c r="I991" s="16"/>
      <c r="J991" s="150" t="str">
        <f>IFERROR(IF(COUNTIF(E991:I991,E991)+COUNTIF(E991:I991,F991)+COUNTIF(E991:I991,G991)+COUNTIF(E991:I991,H991)+COUNTIF(E991:I991,I991)-COUNT(E991:I991)&lt;&gt;0,"學生班級重複",IF(COUNT(E991:I991)=1,VLOOKUP(E991,'附件一之1-開班數'!$A$6:$B$65,2,0),IF(COUNT(E991:I991)=2,VLOOKUP(E991,'附件一之1-開班數'!$A$6:$B$65,2,0)&amp;"、"&amp;VLOOKUP(F991,'附件一之1-開班數'!$A$6:$B$65,2,0),IF(COUNT(E991:I991)=3,VLOOKUP(E991,'附件一之1-開班數'!$A$6:$B$65,2,0)&amp;"、"&amp;VLOOKUP(F991,'附件一之1-開班數'!$A$6:$B$65,2,0)&amp;"、"&amp;VLOOKUP(G991,'附件一之1-開班數'!$A$6:$B$65,2,0),IF(COUNT(E991:I991)=4,VLOOKUP(E991,'附件一之1-開班數'!$A$6:$B$65,2,0)&amp;"、"&amp;VLOOKUP(F991,'附件一之1-開班數'!$A$6:$B$65,2,0)&amp;"、"&amp;VLOOKUP(G991,'附件一之1-開班數'!$A$6:$B$65,2,0)&amp;"、"&amp;VLOOKUP(H991,'附件一之1-開班數'!$A$6:$B$65,2,0),IF(COUNT(E991:I991)=5,VLOOKUP(E991,'附件一之1-開班數'!$A$6:$B$65,2,0)&amp;"、"&amp;VLOOKUP(F991,'附件一之1-開班數'!$A$6:$B$65,2,0)&amp;"、"&amp;VLOOKUP(G991,'附件一之1-開班數'!$A$6:$B$65,2,0)&amp;"、"&amp;VLOOKUP(H991,'附件一之1-開班數'!$A$6:$B$65,2,0)&amp;"、"&amp;VLOOKUP(I991,'附件一之1-開班數'!$A$6:$B$65,2,0),IF(D991="","","學生無班級"))))))),"有班級不存在,或跳格輸入")</f>
        <v/>
      </c>
      <c r="K991" s="16"/>
      <c r="L991" s="16"/>
      <c r="M991" s="16"/>
      <c r="N991" s="16"/>
      <c r="O991" s="16"/>
      <c r="P991" s="16"/>
      <c r="Q991" s="16"/>
      <c r="R991" s="16"/>
      <c r="S991" s="145">
        <f t="shared" si="93"/>
        <v>1</v>
      </c>
      <c r="T991" s="145">
        <f t="shared" si="94"/>
        <v>1</v>
      </c>
      <c r="U991" s="10">
        <f t="shared" si="92"/>
        <v>1</v>
      </c>
      <c r="V991" s="10">
        <f t="shared" si="95"/>
        <v>1</v>
      </c>
      <c r="W991" s="10">
        <f t="shared" si="96"/>
        <v>3</v>
      </c>
    </row>
    <row r="992" spans="1:23">
      <c r="A992" s="149" t="str">
        <f t="shared" si="91"/>
        <v/>
      </c>
      <c r="B992" s="16"/>
      <c r="C992" s="16"/>
      <c r="D992" s="16"/>
      <c r="E992" s="16"/>
      <c r="F992" s="16"/>
      <c r="G992" s="16"/>
      <c r="H992" s="16"/>
      <c r="I992" s="16"/>
      <c r="J992" s="150" t="str">
        <f>IFERROR(IF(COUNTIF(E992:I992,E992)+COUNTIF(E992:I992,F992)+COUNTIF(E992:I992,G992)+COUNTIF(E992:I992,H992)+COUNTIF(E992:I992,I992)-COUNT(E992:I992)&lt;&gt;0,"學生班級重複",IF(COUNT(E992:I992)=1,VLOOKUP(E992,'附件一之1-開班數'!$A$6:$B$65,2,0),IF(COUNT(E992:I992)=2,VLOOKUP(E992,'附件一之1-開班數'!$A$6:$B$65,2,0)&amp;"、"&amp;VLOOKUP(F992,'附件一之1-開班數'!$A$6:$B$65,2,0),IF(COUNT(E992:I992)=3,VLOOKUP(E992,'附件一之1-開班數'!$A$6:$B$65,2,0)&amp;"、"&amp;VLOOKUP(F992,'附件一之1-開班數'!$A$6:$B$65,2,0)&amp;"、"&amp;VLOOKUP(G992,'附件一之1-開班數'!$A$6:$B$65,2,0),IF(COUNT(E992:I992)=4,VLOOKUP(E992,'附件一之1-開班數'!$A$6:$B$65,2,0)&amp;"、"&amp;VLOOKUP(F992,'附件一之1-開班數'!$A$6:$B$65,2,0)&amp;"、"&amp;VLOOKUP(G992,'附件一之1-開班數'!$A$6:$B$65,2,0)&amp;"、"&amp;VLOOKUP(H992,'附件一之1-開班數'!$A$6:$B$65,2,0),IF(COUNT(E992:I992)=5,VLOOKUP(E992,'附件一之1-開班數'!$A$6:$B$65,2,0)&amp;"、"&amp;VLOOKUP(F992,'附件一之1-開班數'!$A$6:$B$65,2,0)&amp;"、"&amp;VLOOKUP(G992,'附件一之1-開班數'!$A$6:$B$65,2,0)&amp;"、"&amp;VLOOKUP(H992,'附件一之1-開班數'!$A$6:$B$65,2,0)&amp;"、"&amp;VLOOKUP(I992,'附件一之1-開班數'!$A$6:$B$65,2,0),IF(D992="","","學生無班級"))))))),"有班級不存在,或跳格輸入")</f>
        <v/>
      </c>
      <c r="K992" s="16"/>
      <c r="L992" s="16"/>
      <c r="M992" s="16"/>
      <c r="N992" s="16"/>
      <c r="O992" s="16"/>
      <c r="P992" s="16"/>
      <c r="Q992" s="16"/>
      <c r="R992" s="16"/>
      <c r="S992" s="145">
        <f t="shared" si="93"/>
        <v>1</v>
      </c>
      <c r="T992" s="145">
        <f t="shared" si="94"/>
        <v>1</v>
      </c>
      <c r="U992" s="10">
        <f t="shared" si="92"/>
        <v>1</v>
      </c>
      <c r="V992" s="10">
        <f t="shared" si="95"/>
        <v>1</v>
      </c>
      <c r="W992" s="10">
        <f t="shared" si="96"/>
        <v>3</v>
      </c>
    </row>
    <row r="993" spans="1:23">
      <c r="A993" s="149" t="str">
        <f t="shared" si="91"/>
        <v/>
      </c>
      <c r="B993" s="16"/>
      <c r="C993" s="16"/>
      <c r="D993" s="16"/>
      <c r="E993" s="16"/>
      <c r="F993" s="16"/>
      <c r="G993" s="16"/>
      <c r="H993" s="16"/>
      <c r="I993" s="16"/>
      <c r="J993" s="150" t="str">
        <f>IFERROR(IF(COUNTIF(E993:I993,E993)+COUNTIF(E993:I993,F993)+COUNTIF(E993:I993,G993)+COUNTIF(E993:I993,H993)+COUNTIF(E993:I993,I993)-COUNT(E993:I993)&lt;&gt;0,"學生班級重複",IF(COUNT(E993:I993)=1,VLOOKUP(E993,'附件一之1-開班數'!$A$6:$B$65,2,0),IF(COUNT(E993:I993)=2,VLOOKUP(E993,'附件一之1-開班數'!$A$6:$B$65,2,0)&amp;"、"&amp;VLOOKUP(F993,'附件一之1-開班數'!$A$6:$B$65,2,0),IF(COUNT(E993:I993)=3,VLOOKUP(E993,'附件一之1-開班數'!$A$6:$B$65,2,0)&amp;"、"&amp;VLOOKUP(F993,'附件一之1-開班數'!$A$6:$B$65,2,0)&amp;"、"&amp;VLOOKUP(G993,'附件一之1-開班數'!$A$6:$B$65,2,0),IF(COUNT(E993:I993)=4,VLOOKUP(E993,'附件一之1-開班數'!$A$6:$B$65,2,0)&amp;"、"&amp;VLOOKUP(F993,'附件一之1-開班數'!$A$6:$B$65,2,0)&amp;"、"&amp;VLOOKUP(G993,'附件一之1-開班數'!$A$6:$B$65,2,0)&amp;"、"&amp;VLOOKUP(H993,'附件一之1-開班數'!$A$6:$B$65,2,0),IF(COUNT(E993:I993)=5,VLOOKUP(E993,'附件一之1-開班數'!$A$6:$B$65,2,0)&amp;"、"&amp;VLOOKUP(F993,'附件一之1-開班數'!$A$6:$B$65,2,0)&amp;"、"&amp;VLOOKUP(G993,'附件一之1-開班數'!$A$6:$B$65,2,0)&amp;"、"&amp;VLOOKUP(H993,'附件一之1-開班數'!$A$6:$B$65,2,0)&amp;"、"&amp;VLOOKUP(I993,'附件一之1-開班數'!$A$6:$B$65,2,0),IF(D993="","","學生無班級"))))))),"有班級不存在,或跳格輸入")</f>
        <v/>
      </c>
      <c r="K993" s="16"/>
      <c r="L993" s="16"/>
      <c r="M993" s="16"/>
      <c r="N993" s="16"/>
      <c r="O993" s="16"/>
      <c r="P993" s="16"/>
      <c r="Q993" s="16"/>
      <c r="R993" s="16"/>
      <c r="S993" s="145">
        <f t="shared" si="93"/>
        <v>1</v>
      </c>
      <c r="T993" s="145">
        <f t="shared" si="94"/>
        <v>1</v>
      </c>
      <c r="U993" s="10">
        <f t="shared" si="92"/>
        <v>1</v>
      </c>
      <c r="V993" s="10">
        <f t="shared" si="95"/>
        <v>1</v>
      </c>
      <c r="W993" s="10">
        <f t="shared" si="96"/>
        <v>3</v>
      </c>
    </row>
    <row r="994" spans="1:23">
      <c r="A994" s="149" t="str">
        <f t="shared" si="91"/>
        <v/>
      </c>
      <c r="B994" s="16"/>
      <c r="C994" s="16"/>
      <c r="D994" s="16"/>
      <c r="E994" s="16"/>
      <c r="F994" s="16"/>
      <c r="G994" s="16"/>
      <c r="H994" s="16"/>
      <c r="I994" s="16"/>
      <c r="J994" s="150" t="str">
        <f>IFERROR(IF(COUNTIF(E994:I994,E994)+COUNTIF(E994:I994,F994)+COUNTIF(E994:I994,G994)+COUNTIF(E994:I994,H994)+COUNTIF(E994:I994,I994)-COUNT(E994:I994)&lt;&gt;0,"學生班級重複",IF(COUNT(E994:I994)=1,VLOOKUP(E994,'附件一之1-開班數'!$A$6:$B$65,2,0),IF(COUNT(E994:I994)=2,VLOOKUP(E994,'附件一之1-開班數'!$A$6:$B$65,2,0)&amp;"、"&amp;VLOOKUP(F994,'附件一之1-開班數'!$A$6:$B$65,2,0),IF(COUNT(E994:I994)=3,VLOOKUP(E994,'附件一之1-開班數'!$A$6:$B$65,2,0)&amp;"、"&amp;VLOOKUP(F994,'附件一之1-開班數'!$A$6:$B$65,2,0)&amp;"、"&amp;VLOOKUP(G994,'附件一之1-開班數'!$A$6:$B$65,2,0),IF(COUNT(E994:I994)=4,VLOOKUP(E994,'附件一之1-開班數'!$A$6:$B$65,2,0)&amp;"、"&amp;VLOOKUP(F994,'附件一之1-開班數'!$A$6:$B$65,2,0)&amp;"、"&amp;VLOOKUP(G994,'附件一之1-開班數'!$A$6:$B$65,2,0)&amp;"、"&amp;VLOOKUP(H994,'附件一之1-開班數'!$A$6:$B$65,2,0),IF(COUNT(E994:I994)=5,VLOOKUP(E994,'附件一之1-開班數'!$A$6:$B$65,2,0)&amp;"、"&amp;VLOOKUP(F994,'附件一之1-開班數'!$A$6:$B$65,2,0)&amp;"、"&amp;VLOOKUP(G994,'附件一之1-開班數'!$A$6:$B$65,2,0)&amp;"、"&amp;VLOOKUP(H994,'附件一之1-開班數'!$A$6:$B$65,2,0)&amp;"、"&amp;VLOOKUP(I994,'附件一之1-開班數'!$A$6:$B$65,2,0),IF(D994="","","學生無班級"))))))),"有班級不存在,或跳格輸入")</f>
        <v/>
      </c>
      <c r="K994" s="16"/>
      <c r="L994" s="16"/>
      <c r="M994" s="16"/>
      <c r="N994" s="16"/>
      <c r="O994" s="16"/>
      <c r="P994" s="16"/>
      <c r="Q994" s="16"/>
      <c r="R994" s="16"/>
      <c r="S994" s="145">
        <f t="shared" si="93"/>
        <v>1</v>
      </c>
      <c r="T994" s="145">
        <f t="shared" si="94"/>
        <v>1</v>
      </c>
      <c r="U994" s="10">
        <f t="shared" si="92"/>
        <v>1</v>
      </c>
      <c r="V994" s="10">
        <f t="shared" si="95"/>
        <v>1</v>
      </c>
      <c r="W994" s="10">
        <f t="shared" si="96"/>
        <v>3</v>
      </c>
    </row>
    <row r="995" spans="1:23">
      <c r="A995" s="149" t="str">
        <f t="shared" si="91"/>
        <v/>
      </c>
      <c r="B995" s="16"/>
      <c r="C995" s="16"/>
      <c r="D995" s="16"/>
      <c r="E995" s="16"/>
      <c r="F995" s="16"/>
      <c r="G995" s="16"/>
      <c r="H995" s="16"/>
      <c r="I995" s="16"/>
      <c r="J995" s="150" t="str">
        <f>IFERROR(IF(COUNTIF(E995:I995,E995)+COUNTIF(E995:I995,F995)+COUNTIF(E995:I995,G995)+COUNTIF(E995:I995,H995)+COUNTIF(E995:I995,I995)-COUNT(E995:I995)&lt;&gt;0,"學生班級重複",IF(COUNT(E995:I995)=1,VLOOKUP(E995,'附件一之1-開班數'!$A$6:$B$65,2,0),IF(COUNT(E995:I995)=2,VLOOKUP(E995,'附件一之1-開班數'!$A$6:$B$65,2,0)&amp;"、"&amp;VLOOKUP(F995,'附件一之1-開班數'!$A$6:$B$65,2,0),IF(COUNT(E995:I995)=3,VLOOKUP(E995,'附件一之1-開班數'!$A$6:$B$65,2,0)&amp;"、"&amp;VLOOKUP(F995,'附件一之1-開班數'!$A$6:$B$65,2,0)&amp;"、"&amp;VLOOKUP(G995,'附件一之1-開班數'!$A$6:$B$65,2,0),IF(COUNT(E995:I995)=4,VLOOKUP(E995,'附件一之1-開班數'!$A$6:$B$65,2,0)&amp;"、"&amp;VLOOKUP(F995,'附件一之1-開班數'!$A$6:$B$65,2,0)&amp;"、"&amp;VLOOKUP(G995,'附件一之1-開班數'!$A$6:$B$65,2,0)&amp;"、"&amp;VLOOKUP(H995,'附件一之1-開班數'!$A$6:$B$65,2,0),IF(COUNT(E995:I995)=5,VLOOKUP(E995,'附件一之1-開班數'!$A$6:$B$65,2,0)&amp;"、"&amp;VLOOKUP(F995,'附件一之1-開班數'!$A$6:$B$65,2,0)&amp;"、"&amp;VLOOKUP(G995,'附件一之1-開班數'!$A$6:$B$65,2,0)&amp;"、"&amp;VLOOKUP(H995,'附件一之1-開班數'!$A$6:$B$65,2,0)&amp;"、"&amp;VLOOKUP(I995,'附件一之1-開班數'!$A$6:$B$65,2,0),IF(D995="","","學生無班級"))))))),"有班級不存在,或跳格輸入")</f>
        <v/>
      </c>
      <c r="K995" s="16"/>
      <c r="L995" s="16"/>
      <c r="M995" s="16"/>
      <c r="N995" s="16"/>
      <c r="O995" s="16"/>
      <c r="P995" s="16"/>
      <c r="Q995" s="16"/>
      <c r="R995" s="16"/>
      <c r="S995" s="145">
        <f t="shared" si="93"/>
        <v>1</v>
      </c>
      <c r="T995" s="145">
        <f t="shared" si="94"/>
        <v>1</v>
      </c>
      <c r="U995" s="10">
        <f t="shared" si="92"/>
        <v>1</v>
      </c>
      <c r="V995" s="10">
        <f t="shared" si="95"/>
        <v>1</v>
      </c>
      <c r="W995" s="10">
        <f t="shared" si="96"/>
        <v>3</v>
      </c>
    </row>
    <row r="996" spans="1:23">
      <c r="A996" s="149" t="str">
        <f t="shared" si="91"/>
        <v/>
      </c>
      <c r="B996" s="16"/>
      <c r="C996" s="16"/>
      <c r="D996" s="16"/>
      <c r="E996" s="16"/>
      <c r="F996" s="16"/>
      <c r="G996" s="16"/>
      <c r="H996" s="16"/>
      <c r="I996" s="16"/>
      <c r="J996" s="150" t="str">
        <f>IFERROR(IF(COUNTIF(E996:I996,E996)+COUNTIF(E996:I996,F996)+COUNTIF(E996:I996,G996)+COUNTIF(E996:I996,H996)+COUNTIF(E996:I996,I996)-COUNT(E996:I996)&lt;&gt;0,"學生班級重複",IF(COUNT(E996:I996)=1,VLOOKUP(E996,'附件一之1-開班數'!$A$6:$B$65,2,0),IF(COUNT(E996:I996)=2,VLOOKUP(E996,'附件一之1-開班數'!$A$6:$B$65,2,0)&amp;"、"&amp;VLOOKUP(F996,'附件一之1-開班數'!$A$6:$B$65,2,0),IF(COUNT(E996:I996)=3,VLOOKUP(E996,'附件一之1-開班數'!$A$6:$B$65,2,0)&amp;"、"&amp;VLOOKUP(F996,'附件一之1-開班數'!$A$6:$B$65,2,0)&amp;"、"&amp;VLOOKUP(G996,'附件一之1-開班數'!$A$6:$B$65,2,0),IF(COUNT(E996:I996)=4,VLOOKUP(E996,'附件一之1-開班數'!$A$6:$B$65,2,0)&amp;"、"&amp;VLOOKUP(F996,'附件一之1-開班數'!$A$6:$B$65,2,0)&amp;"、"&amp;VLOOKUP(G996,'附件一之1-開班數'!$A$6:$B$65,2,0)&amp;"、"&amp;VLOOKUP(H996,'附件一之1-開班數'!$A$6:$B$65,2,0),IF(COUNT(E996:I996)=5,VLOOKUP(E996,'附件一之1-開班數'!$A$6:$B$65,2,0)&amp;"、"&amp;VLOOKUP(F996,'附件一之1-開班數'!$A$6:$B$65,2,0)&amp;"、"&amp;VLOOKUP(G996,'附件一之1-開班數'!$A$6:$B$65,2,0)&amp;"、"&amp;VLOOKUP(H996,'附件一之1-開班數'!$A$6:$B$65,2,0)&amp;"、"&amp;VLOOKUP(I996,'附件一之1-開班數'!$A$6:$B$65,2,0),IF(D996="","","學生無班級"))))))),"有班級不存在,或跳格輸入")</f>
        <v/>
      </c>
      <c r="K996" s="16"/>
      <c r="L996" s="16"/>
      <c r="M996" s="16"/>
      <c r="N996" s="16"/>
      <c r="O996" s="16"/>
      <c r="P996" s="16"/>
      <c r="Q996" s="16"/>
      <c r="R996" s="16"/>
      <c r="S996" s="145">
        <f t="shared" si="93"/>
        <v>1</v>
      </c>
      <c r="T996" s="145">
        <f t="shared" si="94"/>
        <v>1</v>
      </c>
      <c r="U996" s="10">
        <f t="shared" si="92"/>
        <v>1</v>
      </c>
      <c r="V996" s="10">
        <f t="shared" si="95"/>
        <v>1</v>
      </c>
      <c r="W996" s="10">
        <f t="shared" si="96"/>
        <v>3</v>
      </c>
    </row>
    <row r="997" spans="1:23">
      <c r="A997" s="149" t="str">
        <f t="shared" si="91"/>
        <v/>
      </c>
      <c r="B997" s="16"/>
      <c r="C997" s="16"/>
      <c r="D997" s="16"/>
      <c r="E997" s="16"/>
      <c r="F997" s="16"/>
      <c r="G997" s="16"/>
      <c r="H997" s="16"/>
      <c r="I997" s="16"/>
      <c r="J997" s="150" t="str">
        <f>IFERROR(IF(COUNTIF(E997:I997,E997)+COUNTIF(E997:I997,F997)+COUNTIF(E997:I997,G997)+COUNTIF(E997:I997,H997)+COUNTIF(E997:I997,I997)-COUNT(E997:I997)&lt;&gt;0,"學生班級重複",IF(COUNT(E997:I997)=1,VLOOKUP(E997,'附件一之1-開班數'!$A$6:$B$65,2,0),IF(COUNT(E997:I997)=2,VLOOKUP(E997,'附件一之1-開班數'!$A$6:$B$65,2,0)&amp;"、"&amp;VLOOKUP(F997,'附件一之1-開班數'!$A$6:$B$65,2,0),IF(COUNT(E997:I997)=3,VLOOKUP(E997,'附件一之1-開班數'!$A$6:$B$65,2,0)&amp;"、"&amp;VLOOKUP(F997,'附件一之1-開班數'!$A$6:$B$65,2,0)&amp;"、"&amp;VLOOKUP(G997,'附件一之1-開班數'!$A$6:$B$65,2,0),IF(COUNT(E997:I997)=4,VLOOKUP(E997,'附件一之1-開班數'!$A$6:$B$65,2,0)&amp;"、"&amp;VLOOKUP(F997,'附件一之1-開班數'!$A$6:$B$65,2,0)&amp;"、"&amp;VLOOKUP(G997,'附件一之1-開班數'!$A$6:$B$65,2,0)&amp;"、"&amp;VLOOKUP(H997,'附件一之1-開班數'!$A$6:$B$65,2,0),IF(COUNT(E997:I997)=5,VLOOKUP(E997,'附件一之1-開班數'!$A$6:$B$65,2,0)&amp;"、"&amp;VLOOKUP(F997,'附件一之1-開班數'!$A$6:$B$65,2,0)&amp;"、"&amp;VLOOKUP(G997,'附件一之1-開班數'!$A$6:$B$65,2,0)&amp;"、"&amp;VLOOKUP(H997,'附件一之1-開班數'!$A$6:$B$65,2,0)&amp;"、"&amp;VLOOKUP(I997,'附件一之1-開班數'!$A$6:$B$65,2,0),IF(D997="","","學生無班級"))))))),"有班級不存在,或跳格輸入")</f>
        <v/>
      </c>
      <c r="K997" s="16"/>
      <c r="L997" s="16"/>
      <c r="M997" s="16"/>
      <c r="N997" s="16"/>
      <c r="O997" s="16"/>
      <c r="P997" s="16"/>
      <c r="Q997" s="16"/>
      <c r="R997" s="16"/>
      <c r="S997" s="145">
        <f t="shared" si="93"/>
        <v>1</v>
      </c>
      <c r="T997" s="145">
        <f t="shared" si="94"/>
        <v>1</v>
      </c>
      <c r="U997" s="10">
        <f t="shared" si="92"/>
        <v>1</v>
      </c>
      <c r="V997" s="10">
        <f t="shared" si="95"/>
        <v>1</v>
      </c>
      <c r="W997" s="10">
        <f t="shared" si="96"/>
        <v>3</v>
      </c>
    </row>
    <row r="998" spans="1:23">
      <c r="A998" s="149" t="str">
        <f t="shared" si="91"/>
        <v/>
      </c>
      <c r="B998" s="16"/>
      <c r="C998" s="16"/>
      <c r="D998" s="16"/>
      <c r="E998" s="16"/>
      <c r="F998" s="16"/>
      <c r="G998" s="16"/>
      <c r="H998" s="16"/>
      <c r="I998" s="16"/>
      <c r="J998" s="150" t="str">
        <f>IFERROR(IF(COUNTIF(E998:I998,E998)+COUNTIF(E998:I998,F998)+COUNTIF(E998:I998,G998)+COUNTIF(E998:I998,H998)+COUNTIF(E998:I998,I998)-COUNT(E998:I998)&lt;&gt;0,"學生班級重複",IF(COUNT(E998:I998)=1,VLOOKUP(E998,'附件一之1-開班數'!$A$6:$B$65,2,0),IF(COUNT(E998:I998)=2,VLOOKUP(E998,'附件一之1-開班數'!$A$6:$B$65,2,0)&amp;"、"&amp;VLOOKUP(F998,'附件一之1-開班數'!$A$6:$B$65,2,0),IF(COUNT(E998:I998)=3,VLOOKUP(E998,'附件一之1-開班數'!$A$6:$B$65,2,0)&amp;"、"&amp;VLOOKUP(F998,'附件一之1-開班數'!$A$6:$B$65,2,0)&amp;"、"&amp;VLOOKUP(G998,'附件一之1-開班數'!$A$6:$B$65,2,0),IF(COUNT(E998:I998)=4,VLOOKUP(E998,'附件一之1-開班數'!$A$6:$B$65,2,0)&amp;"、"&amp;VLOOKUP(F998,'附件一之1-開班數'!$A$6:$B$65,2,0)&amp;"、"&amp;VLOOKUP(G998,'附件一之1-開班數'!$A$6:$B$65,2,0)&amp;"、"&amp;VLOOKUP(H998,'附件一之1-開班數'!$A$6:$B$65,2,0),IF(COUNT(E998:I998)=5,VLOOKUP(E998,'附件一之1-開班數'!$A$6:$B$65,2,0)&amp;"、"&amp;VLOOKUP(F998,'附件一之1-開班數'!$A$6:$B$65,2,0)&amp;"、"&amp;VLOOKUP(G998,'附件一之1-開班數'!$A$6:$B$65,2,0)&amp;"、"&amp;VLOOKUP(H998,'附件一之1-開班數'!$A$6:$B$65,2,0)&amp;"、"&amp;VLOOKUP(I998,'附件一之1-開班數'!$A$6:$B$65,2,0),IF(D998="","","學生無班級"))))))),"有班級不存在,或跳格輸入")</f>
        <v/>
      </c>
      <c r="K998" s="16"/>
      <c r="L998" s="16"/>
      <c r="M998" s="16"/>
      <c r="N998" s="16"/>
      <c r="O998" s="16"/>
      <c r="P998" s="16"/>
      <c r="Q998" s="16"/>
      <c r="R998" s="16"/>
      <c r="S998" s="145">
        <f t="shared" si="93"/>
        <v>1</v>
      </c>
      <c r="T998" s="145">
        <f t="shared" si="94"/>
        <v>1</v>
      </c>
      <c r="U998" s="10">
        <f t="shared" si="92"/>
        <v>1</v>
      </c>
      <c r="V998" s="10">
        <f t="shared" si="95"/>
        <v>1</v>
      </c>
      <c r="W998" s="10">
        <f t="shared" si="96"/>
        <v>3</v>
      </c>
    </row>
    <row r="999" spans="1:23">
      <c r="A999" s="149" t="str">
        <f t="shared" si="91"/>
        <v/>
      </c>
      <c r="B999" s="16"/>
      <c r="C999" s="16"/>
      <c r="D999" s="16"/>
      <c r="E999" s="16"/>
      <c r="F999" s="16"/>
      <c r="G999" s="16"/>
      <c r="H999" s="16"/>
      <c r="I999" s="16"/>
      <c r="J999" s="150" t="str">
        <f>IFERROR(IF(COUNTIF(E999:I999,E999)+COUNTIF(E999:I999,F999)+COUNTIF(E999:I999,G999)+COUNTIF(E999:I999,H999)+COUNTIF(E999:I999,I999)-COUNT(E999:I999)&lt;&gt;0,"學生班級重複",IF(COUNT(E999:I999)=1,VLOOKUP(E999,'附件一之1-開班數'!$A$6:$B$65,2,0),IF(COUNT(E999:I999)=2,VLOOKUP(E999,'附件一之1-開班數'!$A$6:$B$65,2,0)&amp;"、"&amp;VLOOKUP(F999,'附件一之1-開班數'!$A$6:$B$65,2,0),IF(COUNT(E999:I999)=3,VLOOKUP(E999,'附件一之1-開班數'!$A$6:$B$65,2,0)&amp;"、"&amp;VLOOKUP(F999,'附件一之1-開班數'!$A$6:$B$65,2,0)&amp;"、"&amp;VLOOKUP(G999,'附件一之1-開班數'!$A$6:$B$65,2,0),IF(COUNT(E999:I999)=4,VLOOKUP(E999,'附件一之1-開班數'!$A$6:$B$65,2,0)&amp;"、"&amp;VLOOKUP(F999,'附件一之1-開班數'!$A$6:$B$65,2,0)&amp;"、"&amp;VLOOKUP(G999,'附件一之1-開班數'!$A$6:$B$65,2,0)&amp;"、"&amp;VLOOKUP(H999,'附件一之1-開班數'!$A$6:$B$65,2,0),IF(COUNT(E999:I999)=5,VLOOKUP(E999,'附件一之1-開班數'!$A$6:$B$65,2,0)&amp;"、"&amp;VLOOKUP(F999,'附件一之1-開班數'!$A$6:$B$65,2,0)&amp;"、"&amp;VLOOKUP(G999,'附件一之1-開班數'!$A$6:$B$65,2,0)&amp;"、"&amp;VLOOKUP(H999,'附件一之1-開班數'!$A$6:$B$65,2,0)&amp;"、"&amp;VLOOKUP(I999,'附件一之1-開班數'!$A$6:$B$65,2,0),IF(D999="","","學生無班級"))))))),"有班級不存在,或跳格輸入")</f>
        <v/>
      </c>
      <c r="K999" s="16"/>
      <c r="L999" s="16"/>
      <c r="M999" s="16"/>
      <c r="N999" s="16"/>
      <c r="O999" s="16"/>
      <c r="P999" s="16"/>
      <c r="Q999" s="16"/>
      <c r="R999" s="16"/>
      <c r="S999" s="145">
        <f t="shared" si="93"/>
        <v>1</v>
      </c>
      <c r="T999" s="145">
        <f t="shared" si="94"/>
        <v>1</v>
      </c>
      <c r="U999" s="10">
        <f t="shared" si="92"/>
        <v>1</v>
      </c>
      <c r="V999" s="10">
        <f t="shared" si="95"/>
        <v>1</v>
      </c>
      <c r="W999" s="10">
        <f t="shared" si="96"/>
        <v>3</v>
      </c>
    </row>
    <row r="1000" spans="1:23">
      <c r="A1000" s="149" t="str">
        <f t="shared" si="91"/>
        <v/>
      </c>
      <c r="B1000" s="16"/>
      <c r="C1000" s="16"/>
      <c r="D1000" s="16"/>
      <c r="E1000" s="16"/>
      <c r="F1000" s="16"/>
      <c r="G1000" s="16"/>
      <c r="H1000" s="16"/>
      <c r="I1000" s="16"/>
      <c r="J1000" s="150" t="str">
        <f>IFERROR(IF(COUNTIF(E1000:I1000,E1000)+COUNTIF(E1000:I1000,F1000)+COUNTIF(E1000:I1000,G1000)+COUNTIF(E1000:I1000,H1000)+COUNTIF(E1000:I1000,I1000)-COUNT(E1000:I1000)&lt;&gt;0,"學生班級重複",IF(COUNT(E1000:I1000)=1,VLOOKUP(E1000,'附件一之1-開班數'!$A$6:$B$65,2,0),IF(COUNT(E1000:I1000)=2,VLOOKUP(E1000,'附件一之1-開班數'!$A$6:$B$65,2,0)&amp;"、"&amp;VLOOKUP(F1000,'附件一之1-開班數'!$A$6:$B$65,2,0),IF(COUNT(E1000:I1000)=3,VLOOKUP(E1000,'附件一之1-開班數'!$A$6:$B$65,2,0)&amp;"、"&amp;VLOOKUP(F1000,'附件一之1-開班數'!$A$6:$B$65,2,0)&amp;"、"&amp;VLOOKUP(G1000,'附件一之1-開班數'!$A$6:$B$65,2,0),IF(COUNT(E1000:I1000)=4,VLOOKUP(E1000,'附件一之1-開班數'!$A$6:$B$65,2,0)&amp;"、"&amp;VLOOKUP(F1000,'附件一之1-開班數'!$A$6:$B$65,2,0)&amp;"、"&amp;VLOOKUP(G1000,'附件一之1-開班數'!$A$6:$B$65,2,0)&amp;"、"&amp;VLOOKUP(H1000,'附件一之1-開班數'!$A$6:$B$65,2,0),IF(COUNT(E1000:I1000)=5,VLOOKUP(E1000,'附件一之1-開班數'!$A$6:$B$65,2,0)&amp;"、"&amp;VLOOKUP(F1000,'附件一之1-開班數'!$A$6:$B$65,2,0)&amp;"、"&amp;VLOOKUP(G1000,'附件一之1-開班數'!$A$6:$B$65,2,0)&amp;"、"&amp;VLOOKUP(H1000,'附件一之1-開班數'!$A$6:$B$65,2,0)&amp;"、"&amp;VLOOKUP(I1000,'附件一之1-開班數'!$A$6:$B$65,2,0),IF(D1000="","","學生無班級"))))))),"有班級不存在,或跳格輸入")</f>
        <v/>
      </c>
      <c r="K1000" s="16"/>
      <c r="L1000" s="16"/>
      <c r="M1000" s="16"/>
      <c r="N1000" s="16"/>
      <c r="O1000" s="16"/>
      <c r="P1000" s="16"/>
      <c r="Q1000" s="16"/>
      <c r="R1000" s="16"/>
      <c r="S1000" s="145">
        <f t="shared" si="93"/>
        <v>1</v>
      </c>
      <c r="T1000" s="145">
        <f t="shared" si="94"/>
        <v>1</v>
      </c>
      <c r="U1000" s="10">
        <f t="shared" si="92"/>
        <v>1</v>
      </c>
      <c r="V1000" s="10">
        <f t="shared" si="95"/>
        <v>1</v>
      </c>
      <c r="W1000" s="10">
        <f t="shared" si="96"/>
        <v>3</v>
      </c>
    </row>
    <row r="1001" spans="1:23">
      <c r="A1001" s="149" t="str">
        <f t="shared" si="91"/>
        <v/>
      </c>
      <c r="B1001" s="16"/>
      <c r="C1001" s="16"/>
      <c r="D1001" s="16"/>
      <c r="E1001" s="16"/>
      <c r="F1001" s="16"/>
      <c r="G1001" s="16"/>
      <c r="H1001" s="16"/>
      <c r="I1001" s="16"/>
      <c r="J1001" s="150" t="str">
        <f>IFERROR(IF(COUNTIF(E1001:I1001,E1001)+COUNTIF(E1001:I1001,F1001)+COUNTIF(E1001:I1001,G1001)+COUNTIF(E1001:I1001,H1001)+COUNTIF(E1001:I1001,I1001)-COUNT(E1001:I1001)&lt;&gt;0,"學生班級重複",IF(COUNT(E1001:I1001)=1,VLOOKUP(E1001,'附件一之1-開班數'!$A$6:$B$65,2,0),IF(COUNT(E1001:I1001)=2,VLOOKUP(E1001,'附件一之1-開班數'!$A$6:$B$65,2,0)&amp;"、"&amp;VLOOKUP(F1001,'附件一之1-開班數'!$A$6:$B$65,2,0),IF(COUNT(E1001:I1001)=3,VLOOKUP(E1001,'附件一之1-開班數'!$A$6:$B$65,2,0)&amp;"、"&amp;VLOOKUP(F1001,'附件一之1-開班數'!$A$6:$B$65,2,0)&amp;"、"&amp;VLOOKUP(G1001,'附件一之1-開班數'!$A$6:$B$65,2,0),IF(COUNT(E1001:I1001)=4,VLOOKUP(E1001,'附件一之1-開班數'!$A$6:$B$65,2,0)&amp;"、"&amp;VLOOKUP(F1001,'附件一之1-開班數'!$A$6:$B$65,2,0)&amp;"、"&amp;VLOOKUP(G1001,'附件一之1-開班數'!$A$6:$B$65,2,0)&amp;"、"&amp;VLOOKUP(H1001,'附件一之1-開班數'!$A$6:$B$65,2,0),IF(COUNT(E1001:I1001)=5,VLOOKUP(E1001,'附件一之1-開班數'!$A$6:$B$65,2,0)&amp;"、"&amp;VLOOKUP(F1001,'附件一之1-開班數'!$A$6:$B$65,2,0)&amp;"、"&amp;VLOOKUP(G1001,'附件一之1-開班數'!$A$6:$B$65,2,0)&amp;"、"&amp;VLOOKUP(H1001,'附件一之1-開班數'!$A$6:$B$65,2,0)&amp;"、"&amp;VLOOKUP(I1001,'附件一之1-開班數'!$A$6:$B$65,2,0),IF(D1001="","","學生無班級"))))))),"有班級不存在,或跳格輸入")</f>
        <v/>
      </c>
      <c r="K1001" s="16"/>
      <c r="L1001" s="16"/>
      <c r="M1001" s="16"/>
      <c r="N1001" s="16"/>
      <c r="O1001" s="16"/>
      <c r="P1001" s="16"/>
      <c r="Q1001" s="16"/>
      <c r="R1001" s="16"/>
      <c r="S1001" s="145">
        <f t="shared" si="93"/>
        <v>1</v>
      </c>
      <c r="T1001" s="145">
        <f t="shared" si="94"/>
        <v>1</v>
      </c>
      <c r="U1001" s="10">
        <f t="shared" si="92"/>
        <v>1</v>
      </c>
      <c r="V1001" s="10">
        <f t="shared" si="95"/>
        <v>1</v>
      </c>
      <c r="W1001" s="10">
        <f t="shared" si="96"/>
        <v>3</v>
      </c>
    </row>
    <row r="1002" spans="1:23">
      <c r="A1002" s="149" t="str">
        <f t="shared" si="91"/>
        <v/>
      </c>
      <c r="B1002" s="16"/>
      <c r="C1002" s="16"/>
      <c r="D1002" s="16"/>
      <c r="E1002" s="16"/>
      <c r="F1002" s="16"/>
      <c r="G1002" s="16"/>
      <c r="H1002" s="16"/>
      <c r="I1002" s="16"/>
      <c r="J1002" s="150" t="str">
        <f>IFERROR(IF(COUNTIF(E1002:I1002,E1002)+COUNTIF(E1002:I1002,F1002)+COUNTIF(E1002:I1002,G1002)+COUNTIF(E1002:I1002,H1002)+COUNTIF(E1002:I1002,I1002)-COUNT(E1002:I1002)&lt;&gt;0,"學生班級重複",IF(COUNT(E1002:I1002)=1,VLOOKUP(E1002,'附件一之1-開班數'!$A$6:$B$65,2,0),IF(COUNT(E1002:I1002)=2,VLOOKUP(E1002,'附件一之1-開班數'!$A$6:$B$65,2,0)&amp;"、"&amp;VLOOKUP(F1002,'附件一之1-開班數'!$A$6:$B$65,2,0),IF(COUNT(E1002:I1002)=3,VLOOKUP(E1002,'附件一之1-開班數'!$A$6:$B$65,2,0)&amp;"、"&amp;VLOOKUP(F1002,'附件一之1-開班數'!$A$6:$B$65,2,0)&amp;"、"&amp;VLOOKUP(G1002,'附件一之1-開班數'!$A$6:$B$65,2,0),IF(COUNT(E1002:I1002)=4,VLOOKUP(E1002,'附件一之1-開班數'!$A$6:$B$65,2,0)&amp;"、"&amp;VLOOKUP(F1002,'附件一之1-開班數'!$A$6:$B$65,2,0)&amp;"、"&amp;VLOOKUP(G1002,'附件一之1-開班數'!$A$6:$B$65,2,0)&amp;"、"&amp;VLOOKUP(H1002,'附件一之1-開班數'!$A$6:$B$65,2,0),IF(COUNT(E1002:I1002)=5,VLOOKUP(E1002,'附件一之1-開班數'!$A$6:$B$65,2,0)&amp;"、"&amp;VLOOKUP(F1002,'附件一之1-開班數'!$A$6:$B$65,2,0)&amp;"、"&amp;VLOOKUP(G1002,'附件一之1-開班數'!$A$6:$B$65,2,0)&amp;"、"&amp;VLOOKUP(H1002,'附件一之1-開班數'!$A$6:$B$65,2,0)&amp;"、"&amp;VLOOKUP(I1002,'附件一之1-開班數'!$A$6:$B$65,2,0),IF(D1002="","","學生無班級"))))))),"有班級不存在,或跳格輸入")</f>
        <v/>
      </c>
      <c r="K1002" s="16"/>
      <c r="L1002" s="16"/>
      <c r="M1002" s="16"/>
      <c r="N1002" s="16"/>
      <c r="O1002" s="16"/>
      <c r="P1002" s="16"/>
      <c r="Q1002" s="16"/>
      <c r="R1002" s="16"/>
      <c r="S1002" s="145">
        <f t="shared" si="93"/>
        <v>1</v>
      </c>
      <c r="T1002" s="145">
        <f t="shared" si="94"/>
        <v>1</v>
      </c>
      <c r="U1002" s="10">
        <f t="shared" si="92"/>
        <v>1</v>
      </c>
      <c r="V1002" s="10">
        <f t="shared" si="95"/>
        <v>1</v>
      </c>
      <c r="W1002" s="10">
        <f t="shared" si="96"/>
        <v>3</v>
      </c>
    </row>
    <row r="1003" spans="1:23">
      <c r="A1003" s="149" t="str">
        <f t="shared" si="91"/>
        <v/>
      </c>
      <c r="B1003" s="16"/>
      <c r="C1003" s="16"/>
      <c r="D1003" s="16"/>
      <c r="E1003" s="16"/>
      <c r="F1003" s="16"/>
      <c r="G1003" s="16"/>
      <c r="H1003" s="16"/>
      <c r="I1003" s="16"/>
      <c r="J1003" s="150" t="str">
        <f>IFERROR(IF(COUNTIF(E1003:I1003,E1003)+COUNTIF(E1003:I1003,F1003)+COUNTIF(E1003:I1003,G1003)+COUNTIF(E1003:I1003,H1003)+COUNTIF(E1003:I1003,I1003)-COUNT(E1003:I1003)&lt;&gt;0,"學生班級重複",IF(COUNT(E1003:I1003)=1,VLOOKUP(E1003,'附件一之1-開班數'!$A$6:$B$65,2,0),IF(COUNT(E1003:I1003)=2,VLOOKUP(E1003,'附件一之1-開班數'!$A$6:$B$65,2,0)&amp;"、"&amp;VLOOKUP(F1003,'附件一之1-開班數'!$A$6:$B$65,2,0),IF(COUNT(E1003:I1003)=3,VLOOKUP(E1003,'附件一之1-開班數'!$A$6:$B$65,2,0)&amp;"、"&amp;VLOOKUP(F1003,'附件一之1-開班數'!$A$6:$B$65,2,0)&amp;"、"&amp;VLOOKUP(G1003,'附件一之1-開班數'!$A$6:$B$65,2,0),IF(COUNT(E1003:I1003)=4,VLOOKUP(E1003,'附件一之1-開班數'!$A$6:$B$65,2,0)&amp;"、"&amp;VLOOKUP(F1003,'附件一之1-開班數'!$A$6:$B$65,2,0)&amp;"、"&amp;VLOOKUP(G1003,'附件一之1-開班數'!$A$6:$B$65,2,0)&amp;"、"&amp;VLOOKUP(H1003,'附件一之1-開班數'!$A$6:$B$65,2,0),IF(COUNT(E1003:I1003)=5,VLOOKUP(E1003,'附件一之1-開班數'!$A$6:$B$65,2,0)&amp;"、"&amp;VLOOKUP(F1003,'附件一之1-開班數'!$A$6:$B$65,2,0)&amp;"、"&amp;VLOOKUP(G1003,'附件一之1-開班數'!$A$6:$B$65,2,0)&amp;"、"&amp;VLOOKUP(H1003,'附件一之1-開班數'!$A$6:$B$65,2,0)&amp;"、"&amp;VLOOKUP(I1003,'附件一之1-開班數'!$A$6:$B$65,2,0),IF(D1003="","","學生無班級"))))))),"有班級不存在,或跳格輸入")</f>
        <v/>
      </c>
      <c r="K1003" s="16"/>
      <c r="L1003" s="16"/>
      <c r="M1003" s="16"/>
      <c r="N1003" s="16"/>
      <c r="O1003" s="16"/>
      <c r="P1003" s="16"/>
      <c r="Q1003" s="16"/>
      <c r="R1003" s="16"/>
      <c r="S1003" s="145">
        <f t="shared" si="93"/>
        <v>1</v>
      </c>
      <c r="T1003" s="145">
        <f t="shared" si="94"/>
        <v>1</v>
      </c>
      <c r="U1003" s="10">
        <f t="shared" si="92"/>
        <v>1</v>
      </c>
      <c r="V1003" s="10">
        <f t="shared" si="95"/>
        <v>1</v>
      </c>
      <c r="W1003" s="10">
        <f t="shared" si="96"/>
        <v>3</v>
      </c>
    </row>
    <row r="1004" spans="1:23">
      <c r="A1004" s="149" t="str">
        <f t="shared" si="91"/>
        <v/>
      </c>
      <c r="B1004" s="16"/>
      <c r="C1004" s="16"/>
      <c r="D1004" s="16"/>
      <c r="E1004" s="16"/>
      <c r="F1004" s="16"/>
      <c r="G1004" s="16"/>
      <c r="H1004" s="16"/>
      <c r="I1004" s="16"/>
      <c r="J1004" s="150" t="str">
        <f>IFERROR(IF(COUNTIF(E1004:I1004,E1004)+COUNTIF(E1004:I1004,F1004)+COUNTIF(E1004:I1004,G1004)+COUNTIF(E1004:I1004,H1004)+COUNTIF(E1004:I1004,I1004)-COUNT(E1004:I1004)&lt;&gt;0,"學生班級重複",IF(COUNT(E1004:I1004)=1,VLOOKUP(E1004,'附件一之1-開班數'!$A$6:$B$65,2,0),IF(COUNT(E1004:I1004)=2,VLOOKUP(E1004,'附件一之1-開班數'!$A$6:$B$65,2,0)&amp;"、"&amp;VLOOKUP(F1004,'附件一之1-開班數'!$A$6:$B$65,2,0),IF(COUNT(E1004:I1004)=3,VLOOKUP(E1004,'附件一之1-開班數'!$A$6:$B$65,2,0)&amp;"、"&amp;VLOOKUP(F1004,'附件一之1-開班數'!$A$6:$B$65,2,0)&amp;"、"&amp;VLOOKUP(G1004,'附件一之1-開班數'!$A$6:$B$65,2,0),IF(COUNT(E1004:I1004)=4,VLOOKUP(E1004,'附件一之1-開班數'!$A$6:$B$65,2,0)&amp;"、"&amp;VLOOKUP(F1004,'附件一之1-開班數'!$A$6:$B$65,2,0)&amp;"、"&amp;VLOOKUP(G1004,'附件一之1-開班數'!$A$6:$B$65,2,0)&amp;"、"&amp;VLOOKUP(H1004,'附件一之1-開班數'!$A$6:$B$65,2,0),IF(COUNT(E1004:I1004)=5,VLOOKUP(E1004,'附件一之1-開班數'!$A$6:$B$65,2,0)&amp;"、"&amp;VLOOKUP(F1004,'附件一之1-開班數'!$A$6:$B$65,2,0)&amp;"、"&amp;VLOOKUP(G1004,'附件一之1-開班數'!$A$6:$B$65,2,0)&amp;"、"&amp;VLOOKUP(H1004,'附件一之1-開班數'!$A$6:$B$65,2,0)&amp;"、"&amp;VLOOKUP(I1004,'附件一之1-開班數'!$A$6:$B$65,2,0),IF(D1004="","","學生無班級"))))))),"有班級不存在,或跳格輸入")</f>
        <v/>
      </c>
      <c r="K1004" s="16"/>
      <c r="L1004" s="16"/>
      <c r="M1004" s="16"/>
      <c r="N1004" s="16"/>
      <c r="O1004" s="16"/>
      <c r="P1004" s="16"/>
      <c r="Q1004" s="16"/>
      <c r="R1004" s="16"/>
      <c r="S1004" s="145">
        <f t="shared" si="93"/>
        <v>1</v>
      </c>
      <c r="T1004" s="145">
        <f t="shared" si="94"/>
        <v>1</v>
      </c>
      <c r="U1004" s="10">
        <f t="shared" si="92"/>
        <v>1</v>
      </c>
      <c r="V1004" s="10">
        <f t="shared" si="95"/>
        <v>1</v>
      </c>
      <c r="W1004" s="10">
        <f t="shared" si="96"/>
        <v>3</v>
      </c>
    </row>
    <row r="1005" spans="1:23">
      <c r="A1005" s="149" t="str">
        <f t="shared" si="91"/>
        <v/>
      </c>
      <c r="B1005" s="16"/>
      <c r="C1005" s="16"/>
      <c r="D1005" s="16"/>
      <c r="E1005" s="16"/>
      <c r="F1005" s="16"/>
      <c r="G1005" s="16"/>
      <c r="H1005" s="16"/>
      <c r="I1005" s="16"/>
      <c r="J1005" s="150" t="str">
        <f>IFERROR(IF(COUNTIF(E1005:I1005,E1005)+COUNTIF(E1005:I1005,F1005)+COUNTIF(E1005:I1005,G1005)+COUNTIF(E1005:I1005,H1005)+COUNTIF(E1005:I1005,I1005)-COUNT(E1005:I1005)&lt;&gt;0,"學生班級重複",IF(COUNT(E1005:I1005)=1,VLOOKUP(E1005,'附件一之1-開班數'!$A$6:$B$65,2,0),IF(COUNT(E1005:I1005)=2,VLOOKUP(E1005,'附件一之1-開班數'!$A$6:$B$65,2,0)&amp;"、"&amp;VLOOKUP(F1005,'附件一之1-開班數'!$A$6:$B$65,2,0),IF(COUNT(E1005:I1005)=3,VLOOKUP(E1005,'附件一之1-開班數'!$A$6:$B$65,2,0)&amp;"、"&amp;VLOOKUP(F1005,'附件一之1-開班數'!$A$6:$B$65,2,0)&amp;"、"&amp;VLOOKUP(G1005,'附件一之1-開班數'!$A$6:$B$65,2,0),IF(COUNT(E1005:I1005)=4,VLOOKUP(E1005,'附件一之1-開班數'!$A$6:$B$65,2,0)&amp;"、"&amp;VLOOKUP(F1005,'附件一之1-開班數'!$A$6:$B$65,2,0)&amp;"、"&amp;VLOOKUP(G1005,'附件一之1-開班數'!$A$6:$B$65,2,0)&amp;"、"&amp;VLOOKUP(H1005,'附件一之1-開班數'!$A$6:$B$65,2,0),IF(COUNT(E1005:I1005)=5,VLOOKUP(E1005,'附件一之1-開班數'!$A$6:$B$65,2,0)&amp;"、"&amp;VLOOKUP(F1005,'附件一之1-開班數'!$A$6:$B$65,2,0)&amp;"、"&amp;VLOOKUP(G1005,'附件一之1-開班數'!$A$6:$B$65,2,0)&amp;"、"&amp;VLOOKUP(H1005,'附件一之1-開班數'!$A$6:$B$65,2,0)&amp;"、"&amp;VLOOKUP(I1005,'附件一之1-開班數'!$A$6:$B$65,2,0),IF(D1005="","","學生無班級"))))))),"有班級不存在,或跳格輸入")</f>
        <v/>
      </c>
      <c r="K1005" s="16"/>
      <c r="L1005" s="16"/>
      <c r="M1005" s="16"/>
      <c r="N1005" s="16"/>
      <c r="O1005" s="16"/>
      <c r="P1005" s="16"/>
      <c r="Q1005" s="16"/>
      <c r="R1005" s="16"/>
      <c r="S1005" s="145">
        <f t="shared" si="93"/>
        <v>1</v>
      </c>
      <c r="T1005" s="145">
        <f t="shared" si="94"/>
        <v>1</v>
      </c>
      <c r="U1005" s="10">
        <f t="shared" si="92"/>
        <v>1</v>
      </c>
      <c r="V1005" s="10">
        <f t="shared" si="95"/>
        <v>1</v>
      </c>
      <c r="W1005" s="10">
        <f t="shared" si="96"/>
        <v>3</v>
      </c>
    </row>
    <row r="1006" spans="1:23">
      <c r="A1006" s="149" t="str">
        <f t="shared" si="91"/>
        <v/>
      </c>
      <c r="B1006" s="16"/>
      <c r="C1006" s="16"/>
      <c r="D1006" s="16"/>
      <c r="E1006" s="16"/>
      <c r="F1006" s="16"/>
      <c r="G1006" s="16"/>
      <c r="H1006" s="16"/>
      <c r="I1006" s="16"/>
      <c r="J1006" s="150" t="str">
        <f>IFERROR(IF(COUNTIF(E1006:I1006,E1006)+COUNTIF(E1006:I1006,F1006)+COUNTIF(E1006:I1006,G1006)+COUNTIF(E1006:I1006,H1006)+COUNTIF(E1006:I1006,I1006)-COUNT(E1006:I1006)&lt;&gt;0,"學生班級重複",IF(COUNT(E1006:I1006)=1,VLOOKUP(E1006,'附件一之1-開班數'!$A$6:$B$65,2,0),IF(COUNT(E1006:I1006)=2,VLOOKUP(E1006,'附件一之1-開班數'!$A$6:$B$65,2,0)&amp;"、"&amp;VLOOKUP(F1006,'附件一之1-開班數'!$A$6:$B$65,2,0),IF(COUNT(E1006:I1006)=3,VLOOKUP(E1006,'附件一之1-開班數'!$A$6:$B$65,2,0)&amp;"、"&amp;VLOOKUP(F1006,'附件一之1-開班數'!$A$6:$B$65,2,0)&amp;"、"&amp;VLOOKUP(G1006,'附件一之1-開班數'!$A$6:$B$65,2,0),IF(COUNT(E1006:I1006)=4,VLOOKUP(E1006,'附件一之1-開班數'!$A$6:$B$65,2,0)&amp;"、"&amp;VLOOKUP(F1006,'附件一之1-開班數'!$A$6:$B$65,2,0)&amp;"、"&amp;VLOOKUP(G1006,'附件一之1-開班數'!$A$6:$B$65,2,0)&amp;"、"&amp;VLOOKUP(H1006,'附件一之1-開班數'!$A$6:$B$65,2,0),IF(COUNT(E1006:I1006)=5,VLOOKUP(E1006,'附件一之1-開班數'!$A$6:$B$65,2,0)&amp;"、"&amp;VLOOKUP(F1006,'附件一之1-開班數'!$A$6:$B$65,2,0)&amp;"、"&amp;VLOOKUP(G1006,'附件一之1-開班數'!$A$6:$B$65,2,0)&amp;"、"&amp;VLOOKUP(H1006,'附件一之1-開班數'!$A$6:$B$65,2,0)&amp;"、"&amp;VLOOKUP(I1006,'附件一之1-開班數'!$A$6:$B$65,2,0),IF(D1006="","","學生無班級"))))))),"有班級不存在,或跳格輸入")</f>
        <v/>
      </c>
      <c r="K1006" s="16"/>
      <c r="L1006" s="16"/>
      <c r="M1006" s="16"/>
      <c r="N1006" s="16"/>
      <c r="O1006" s="16"/>
      <c r="P1006" s="16"/>
      <c r="Q1006" s="16"/>
      <c r="R1006" s="16"/>
      <c r="S1006" s="145">
        <f t="shared" si="93"/>
        <v>1</v>
      </c>
      <c r="T1006" s="145">
        <f t="shared" si="94"/>
        <v>1</v>
      </c>
      <c r="U1006" s="10">
        <f t="shared" si="92"/>
        <v>1</v>
      </c>
      <c r="V1006" s="10">
        <f t="shared" si="95"/>
        <v>1</v>
      </c>
      <c r="W1006" s="10">
        <f t="shared" si="96"/>
        <v>3</v>
      </c>
    </row>
    <row r="1007" spans="1:23">
      <c r="A1007" s="149" t="str">
        <f t="shared" si="91"/>
        <v/>
      </c>
      <c r="B1007" s="16"/>
      <c r="C1007" s="16"/>
      <c r="D1007" s="16"/>
      <c r="E1007" s="16"/>
      <c r="F1007" s="16"/>
      <c r="G1007" s="16"/>
      <c r="H1007" s="16"/>
      <c r="I1007" s="16"/>
      <c r="J1007" s="150" t="str">
        <f>IFERROR(IF(COUNTIF(E1007:I1007,E1007)+COUNTIF(E1007:I1007,F1007)+COUNTIF(E1007:I1007,G1007)+COUNTIF(E1007:I1007,H1007)+COUNTIF(E1007:I1007,I1007)-COUNT(E1007:I1007)&lt;&gt;0,"學生班級重複",IF(COUNT(E1007:I1007)=1,VLOOKUP(E1007,'附件一之1-開班數'!$A$6:$B$65,2,0),IF(COUNT(E1007:I1007)=2,VLOOKUP(E1007,'附件一之1-開班數'!$A$6:$B$65,2,0)&amp;"、"&amp;VLOOKUP(F1007,'附件一之1-開班數'!$A$6:$B$65,2,0),IF(COUNT(E1007:I1007)=3,VLOOKUP(E1007,'附件一之1-開班數'!$A$6:$B$65,2,0)&amp;"、"&amp;VLOOKUP(F1007,'附件一之1-開班數'!$A$6:$B$65,2,0)&amp;"、"&amp;VLOOKUP(G1007,'附件一之1-開班數'!$A$6:$B$65,2,0),IF(COUNT(E1007:I1007)=4,VLOOKUP(E1007,'附件一之1-開班數'!$A$6:$B$65,2,0)&amp;"、"&amp;VLOOKUP(F1007,'附件一之1-開班數'!$A$6:$B$65,2,0)&amp;"、"&amp;VLOOKUP(G1007,'附件一之1-開班數'!$A$6:$B$65,2,0)&amp;"、"&amp;VLOOKUP(H1007,'附件一之1-開班數'!$A$6:$B$65,2,0),IF(COUNT(E1007:I1007)=5,VLOOKUP(E1007,'附件一之1-開班數'!$A$6:$B$65,2,0)&amp;"、"&amp;VLOOKUP(F1007,'附件一之1-開班數'!$A$6:$B$65,2,0)&amp;"、"&amp;VLOOKUP(G1007,'附件一之1-開班數'!$A$6:$B$65,2,0)&amp;"、"&amp;VLOOKUP(H1007,'附件一之1-開班數'!$A$6:$B$65,2,0)&amp;"、"&amp;VLOOKUP(I1007,'附件一之1-開班數'!$A$6:$B$65,2,0),IF(D1007="","","學生無班級"))))))),"有班級不存在,或跳格輸入")</f>
        <v/>
      </c>
      <c r="K1007" s="16"/>
      <c r="L1007" s="16"/>
      <c r="M1007" s="16"/>
      <c r="N1007" s="16"/>
      <c r="O1007" s="16"/>
      <c r="P1007" s="16"/>
      <c r="Q1007" s="16"/>
      <c r="R1007" s="16"/>
      <c r="S1007" s="145">
        <f t="shared" si="93"/>
        <v>1</v>
      </c>
      <c r="T1007" s="145">
        <f t="shared" si="94"/>
        <v>1</v>
      </c>
      <c r="U1007" s="10">
        <f t="shared" si="92"/>
        <v>1</v>
      </c>
      <c r="V1007" s="10">
        <f t="shared" si="95"/>
        <v>1</v>
      </c>
      <c r="W1007" s="10">
        <f t="shared" si="96"/>
        <v>3</v>
      </c>
    </row>
    <row r="1008" spans="1:23">
      <c r="A1008" s="149" t="str">
        <f t="shared" si="91"/>
        <v/>
      </c>
      <c r="B1008" s="16"/>
      <c r="C1008" s="16"/>
      <c r="D1008" s="16"/>
      <c r="E1008" s="16"/>
      <c r="F1008" s="16"/>
      <c r="G1008" s="16"/>
      <c r="H1008" s="16"/>
      <c r="I1008" s="16"/>
      <c r="J1008" s="150" t="str">
        <f>IFERROR(IF(COUNTIF(E1008:I1008,E1008)+COUNTIF(E1008:I1008,F1008)+COUNTIF(E1008:I1008,G1008)+COUNTIF(E1008:I1008,H1008)+COUNTIF(E1008:I1008,I1008)-COUNT(E1008:I1008)&lt;&gt;0,"學生班級重複",IF(COUNT(E1008:I1008)=1,VLOOKUP(E1008,'附件一之1-開班數'!$A$6:$B$65,2,0),IF(COUNT(E1008:I1008)=2,VLOOKUP(E1008,'附件一之1-開班數'!$A$6:$B$65,2,0)&amp;"、"&amp;VLOOKUP(F1008,'附件一之1-開班數'!$A$6:$B$65,2,0),IF(COUNT(E1008:I1008)=3,VLOOKUP(E1008,'附件一之1-開班數'!$A$6:$B$65,2,0)&amp;"、"&amp;VLOOKUP(F1008,'附件一之1-開班數'!$A$6:$B$65,2,0)&amp;"、"&amp;VLOOKUP(G1008,'附件一之1-開班數'!$A$6:$B$65,2,0),IF(COUNT(E1008:I1008)=4,VLOOKUP(E1008,'附件一之1-開班數'!$A$6:$B$65,2,0)&amp;"、"&amp;VLOOKUP(F1008,'附件一之1-開班數'!$A$6:$B$65,2,0)&amp;"、"&amp;VLOOKUP(G1008,'附件一之1-開班數'!$A$6:$B$65,2,0)&amp;"、"&amp;VLOOKUP(H1008,'附件一之1-開班數'!$A$6:$B$65,2,0),IF(COUNT(E1008:I1008)=5,VLOOKUP(E1008,'附件一之1-開班數'!$A$6:$B$65,2,0)&amp;"、"&amp;VLOOKUP(F1008,'附件一之1-開班數'!$A$6:$B$65,2,0)&amp;"、"&amp;VLOOKUP(G1008,'附件一之1-開班數'!$A$6:$B$65,2,0)&amp;"、"&amp;VLOOKUP(H1008,'附件一之1-開班數'!$A$6:$B$65,2,0)&amp;"、"&amp;VLOOKUP(I1008,'附件一之1-開班數'!$A$6:$B$65,2,0),IF(D1008="","","學生無班級"))))))),"有班級不存在,或跳格輸入")</f>
        <v/>
      </c>
      <c r="K1008" s="16"/>
      <c r="L1008" s="16"/>
      <c r="M1008" s="16"/>
      <c r="N1008" s="16"/>
      <c r="O1008" s="16"/>
      <c r="P1008" s="16"/>
      <c r="Q1008" s="16"/>
      <c r="R1008" s="16"/>
      <c r="S1008" s="145">
        <f t="shared" si="93"/>
        <v>1</v>
      </c>
      <c r="T1008" s="145">
        <f t="shared" si="94"/>
        <v>1</v>
      </c>
      <c r="U1008" s="10">
        <f t="shared" si="92"/>
        <v>1</v>
      </c>
      <c r="V1008" s="10">
        <f t="shared" si="95"/>
        <v>1</v>
      </c>
      <c r="W1008" s="10">
        <f t="shared" si="96"/>
        <v>3</v>
      </c>
    </row>
    <row r="1009" spans="1:23">
      <c r="A1009" s="149" t="str">
        <f t="shared" si="91"/>
        <v/>
      </c>
      <c r="B1009" s="16"/>
      <c r="C1009" s="16"/>
      <c r="D1009" s="16"/>
      <c r="E1009" s="16"/>
      <c r="F1009" s="16"/>
      <c r="G1009" s="16"/>
      <c r="H1009" s="16"/>
      <c r="I1009" s="16"/>
      <c r="J1009" s="150" t="str">
        <f>IFERROR(IF(COUNTIF(E1009:I1009,E1009)+COUNTIF(E1009:I1009,F1009)+COUNTIF(E1009:I1009,G1009)+COUNTIF(E1009:I1009,H1009)+COUNTIF(E1009:I1009,I1009)-COUNT(E1009:I1009)&lt;&gt;0,"學生班級重複",IF(COUNT(E1009:I1009)=1,VLOOKUP(E1009,'附件一之1-開班數'!$A$6:$B$65,2,0),IF(COUNT(E1009:I1009)=2,VLOOKUP(E1009,'附件一之1-開班數'!$A$6:$B$65,2,0)&amp;"、"&amp;VLOOKUP(F1009,'附件一之1-開班數'!$A$6:$B$65,2,0),IF(COUNT(E1009:I1009)=3,VLOOKUP(E1009,'附件一之1-開班數'!$A$6:$B$65,2,0)&amp;"、"&amp;VLOOKUP(F1009,'附件一之1-開班數'!$A$6:$B$65,2,0)&amp;"、"&amp;VLOOKUP(G1009,'附件一之1-開班數'!$A$6:$B$65,2,0),IF(COUNT(E1009:I1009)=4,VLOOKUP(E1009,'附件一之1-開班數'!$A$6:$B$65,2,0)&amp;"、"&amp;VLOOKUP(F1009,'附件一之1-開班數'!$A$6:$B$65,2,0)&amp;"、"&amp;VLOOKUP(G1009,'附件一之1-開班數'!$A$6:$B$65,2,0)&amp;"、"&amp;VLOOKUP(H1009,'附件一之1-開班數'!$A$6:$B$65,2,0),IF(COUNT(E1009:I1009)=5,VLOOKUP(E1009,'附件一之1-開班數'!$A$6:$B$65,2,0)&amp;"、"&amp;VLOOKUP(F1009,'附件一之1-開班數'!$A$6:$B$65,2,0)&amp;"、"&amp;VLOOKUP(G1009,'附件一之1-開班數'!$A$6:$B$65,2,0)&amp;"、"&amp;VLOOKUP(H1009,'附件一之1-開班數'!$A$6:$B$65,2,0)&amp;"、"&amp;VLOOKUP(I1009,'附件一之1-開班數'!$A$6:$B$65,2,0),IF(D1009="","","學生無班級"))))))),"有班級不存在,或跳格輸入")</f>
        <v/>
      </c>
      <c r="K1009" s="16"/>
      <c r="L1009" s="16"/>
      <c r="M1009" s="16"/>
      <c r="N1009" s="16"/>
      <c r="O1009" s="16"/>
      <c r="P1009" s="16"/>
      <c r="Q1009" s="16"/>
      <c r="R1009" s="16"/>
      <c r="S1009" s="145">
        <f t="shared" si="93"/>
        <v>1</v>
      </c>
      <c r="T1009" s="145">
        <f t="shared" si="94"/>
        <v>1</v>
      </c>
      <c r="U1009" s="10">
        <f t="shared" si="92"/>
        <v>1</v>
      </c>
      <c r="V1009" s="10">
        <f t="shared" si="95"/>
        <v>1</v>
      </c>
      <c r="W1009" s="10">
        <f t="shared" si="96"/>
        <v>3</v>
      </c>
    </row>
    <row r="1010" spans="1:23">
      <c r="A1010" s="149" t="str">
        <f t="shared" si="91"/>
        <v/>
      </c>
      <c r="B1010" s="16"/>
      <c r="C1010" s="16"/>
      <c r="D1010" s="16"/>
      <c r="E1010" s="16"/>
      <c r="F1010" s="16"/>
      <c r="G1010" s="16"/>
      <c r="H1010" s="16"/>
      <c r="I1010" s="16"/>
      <c r="J1010" s="150" t="str">
        <f>IFERROR(IF(COUNTIF(E1010:I1010,E1010)+COUNTIF(E1010:I1010,F1010)+COUNTIF(E1010:I1010,G1010)+COUNTIF(E1010:I1010,H1010)+COUNTIF(E1010:I1010,I1010)-COUNT(E1010:I1010)&lt;&gt;0,"學生班級重複",IF(COUNT(E1010:I1010)=1,VLOOKUP(E1010,'附件一之1-開班數'!$A$6:$B$65,2,0),IF(COUNT(E1010:I1010)=2,VLOOKUP(E1010,'附件一之1-開班數'!$A$6:$B$65,2,0)&amp;"、"&amp;VLOOKUP(F1010,'附件一之1-開班數'!$A$6:$B$65,2,0),IF(COUNT(E1010:I1010)=3,VLOOKUP(E1010,'附件一之1-開班數'!$A$6:$B$65,2,0)&amp;"、"&amp;VLOOKUP(F1010,'附件一之1-開班數'!$A$6:$B$65,2,0)&amp;"、"&amp;VLOOKUP(G1010,'附件一之1-開班數'!$A$6:$B$65,2,0),IF(COUNT(E1010:I1010)=4,VLOOKUP(E1010,'附件一之1-開班數'!$A$6:$B$65,2,0)&amp;"、"&amp;VLOOKUP(F1010,'附件一之1-開班數'!$A$6:$B$65,2,0)&amp;"、"&amp;VLOOKUP(G1010,'附件一之1-開班數'!$A$6:$B$65,2,0)&amp;"、"&amp;VLOOKUP(H1010,'附件一之1-開班數'!$A$6:$B$65,2,0),IF(COUNT(E1010:I1010)=5,VLOOKUP(E1010,'附件一之1-開班數'!$A$6:$B$65,2,0)&amp;"、"&amp;VLOOKUP(F1010,'附件一之1-開班數'!$A$6:$B$65,2,0)&amp;"、"&amp;VLOOKUP(G1010,'附件一之1-開班數'!$A$6:$B$65,2,0)&amp;"、"&amp;VLOOKUP(H1010,'附件一之1-開班數'!$A$6:$B$65,2,0)&amp;"、"&amp;VLOOKUP(I1010,'附件一之1-開班數'!$A$6:$B$65,2,0),IF(D1010="","","學生無班級"))))))),"有班級不存在,或跳格輸入")</f>
        <v/>
      </c>
      <c r="K1010" s="16"/>
      <c r="L1010" s="16"/>
      <c r="M1010" s="16"/>
      <c r="N1010" s="16"/>
      <c r="O1010" s="16"/>
      <c r="P1010" s="16"/>
      <c r="Q1010" s="16"/>
      <c r="R1010" s="16"/>
      <c r="S1010" s="145">
        <f t="shared" si="93"/>
        <v>1</v>
      </c>
      <c r="T1010" s="145">
        <f t="shared" si="94"/>
        <v>1</v>
      </c>
      <c r="U1010" s="10">
        <f t="shared" si="92"/>
        <v>1</v>
      </c>
      <c r="V1010" s="10">
        <f t="shared" si="95"/>
        <v>1</v>
      </c>
      <c r="W1010" s="10">
        <f t="shared" si="96"/>
        <v>3</v>
      </c>
    </row>
    <row r="1011" spans="1:23">
      <c r="A1011" s="149" t="str">
        <f t="shared" si="91"/>
        <v/>
      </c>
      <c r="B1011" s="16"/>
      <c r="C1011" s="16"/>
      <c r="D1011" s="16"/>
      <c r="E1011" s="16"/>
      <c r="F1011" s="16"/>
      <c r="G1011" s="16"/>
      <c r="H1011" s="16"/>
      <c r="I1011" s="16"/>
      <c r="J1011" s="150" t="str">
        <f>IFERROR(IF(COUNTIF(E1011:I1011,E1011)+COUNTIF(E1011:I1011,F1011)+COUNTIF(E1011:I1011,G1011)+COUNTIF(E1011:I1011,H1011)+COUNTIF(E1011:I1011,I1011)-COUNT(E1011:I1011)&lt;&gt;0,"學生班級重複",IF(COUNT(E1011:I1011)=1,VLOOKUP(E1011,'附件一之1-開班數'!$A$6:$B$65,2,0),IF(COUNT(E1011:I1011)=2,VLOOKUP(E1011,'附件一之1-開班數'!$A$6:$B$65,2,0)&amp;"、"&amp;VLOOKUP(F1011,'附件一之1-開班數'!$A$6:$B$65,2,0),IF(COUNT(E1011:I1011)=3,VLOOKUP(E1011,'附件一之1-開班數'!$A$6:$B$65,2,0)&amp;"、"&amp;VLOOKUP(F1011,'附件一之1-開班數'!$A$6:$B$65,2,0)&amp;"、"&amp;VLOOKUP(G1011,'附件一之1-開班數'!$A$6:$B$65,2,0),IF(COUNT(E1011:I1011)=4,VLOOKUP(E1011,'附件一之1-開班數'!$A$6:$B$65,2,0)&amp;"、"&amp;VLOOKUP(F1011,'附件一之1-開班數'!$A$6:$B$65,2,0)&amp;"、"&amp;VLOOKUP(G1011,'附件一之1-開班數'!$A$6:$B$65,2,0)&amp;"、"&amp;VLOOKUP(H1011,'附件一之1-開班數'!$A$6:$B$65,2,0),IF(COUNT(E1011:I1011)=5,VLOOKUP(E1011,'附件一之1-開班數'!$A$6:$B$65,2,0)&amp;"、"&amp;VLOOKUP(F1011,'附件一之1-開班數'!$A$6:$B$65,2,0)&amp;"、"&amp;VLOOKUP(G1011,'附件一之1-開班數'!$A$6:$B$65,2,0)&amp;"、"&amp;VLOOKUP(H1011,'附件一之1-開班數'!$A$6:$B$65,2,0)&amp;"、"&amp;VLOOKUP(I1011,'附件一之1-開班數'!$A$6:$B$65,2,0),IF(D1011="","","學生無班級"))))))),"有班級不存在,或跳格輸入")</f>
        <v/>
      </c>
      <c r="K1011" s="16"/>
      <c r="L1011" s="16"/>
      <c r="M1011" s="16"/>
      <c r="N1011" s="16"/>
      <c r="O1011" s="16"/>
      <c r="P1011" s="16"/>
      <c r="Q1011" s="16"/>
      <c r="R1011" s="16"/>
      <c r="S1011" s="145">
        <f t="shared" si="93"/>
        <v>1</v>
      </c>
      <c r="T1011" s="145">
        <f t="shared" si="94"/>
        <v>1</v>
      </c>
      <c r="U1011" s="10">
        <f t="shared" si="92"/>
        <v>1</v>
      </c>
      <c r="V1011" s="10">
        <f t="shared" si="95"/>
        <v>1</v>
      </c>
      <c r="W1011" s="10">
        <f t="shared" si="96"/>
        <v>3</v>
      </c>
    </row>
    <row r="1012" spans="1:23">
      <c r="A1012" s="149" t="str">
        <f t="shared" si="91"/>
        <v/>
      </c>
      <c r="B1012" s="16"/>
      <c r="C1012" s="16"/>
      <c r="D1012" s="16"/>
      <c r="E1012" s="16"/>
      <c r="F1012" s="16"/>
      <c r="G1012" s="16"/>
      <c r="H1012" s="16"/>
      <c r="I1012" s="16"/>
      <c r="J1012" s="150" t="str">
        <f>IFERROR(IF(COUNTIF(E1012:I1012,E1012)+COUNTIF(E1012:I1012,F1012)+COUNTIF(E1012:I1012,G1012)+COUNTIF(E1012:I1012,H1012)+COUNTIF(E1012:I1012,I1012)-COUNT(E1012:I1012)&lt;&gt;0,"學生班級重複",IF(COUNT(E1012:I1012)=1,VLOOKUP(E1012,'附件一之1-開班數'!$A$6:$B$65,2,0),IF(COUNT(E1012:I1012)=2,VLOOKUP(E1012,'附件一之1-開班數'!$A$6:$B$65,2,0)&amp;"、"&amp;VLOOKUP(F1012,'附件一之1-開班數'!$A$6:$B$65,2,0),IF(COUNT(E1012:I1012)=3,VLOOKUP(E1012,'附件一之1-開班數'!$A$6:$B$65,2,0)&amp;"、"&amp;VLOOKUP(F1012,'附件一之1-開班數'!$A$6:$B$65,2,0)&amp;"、"&amp;VLOOKUP(G1012,'附件一之1-開班數'!$A$6:$B$65,2,0),IF(COUNT(E1012:I1012)=4,VLOOKUP(E1012,'附件一之1-開班數'!$A$6:$B$65,2,0)&amp;"、"&amp;VLOOKUP(F1012,'附件一之1-開班數'!$A$6:$B$65,2,0)&amp;"、"&amp;VLOOKUP(G1012,'附件一之1-開班數'!$A$6:$B$65,2,0)&amp;"、"&amp;VLOOKUP(H1012,'附件一之1-開班數'!$A$6:$B$65,2,0),IF(COUNT(E1012:I1012)=5,VLOOKUP(E1012,'附件一之1-開班數'!$A$6:$B$65,2,0)&amp;"、"&amp;VLOOKUP(F1012,'附件一之1-開班數'!$A$6:$B$65,2,0)&amp;"、"&amp;VLOOKUP(G1012,'附件一之1-開班數'!$A$6:$B$65,2,0)&amp;"、"&amp;VLOOKUP(H1012,'附件一之1-開班數'!$A$6:$B$65,2,0)&amp;"、"&amp;VLOOKUP(I1012,'附件一之1-開班數'!$A$6:$B$65,2,0),IF(D1012="","","學生無班級"))))))),"有班級不存在,或跳格輸入")</f>
        <v/>
      </c>
      <c r="K1012" s="16"/>
      <c r="L1012" s="16"/>
      <c r="M1012" s="16"/>
      <c r="N1012" s="16"/>
      <c r="O1012" s="16"/>
      <c r="P1012" s="16"/>
      <c r="Q1012" s="16"/>
      <c r="R1012" s="16"/>
      <c r="S1012" s="145">
        <f t="shared" si="93"/>
        <v>1</v>
      </c>
      <c r="T1012" s="145">
        <f t="shared" si="94"/>
        <v>1</v>
      </c>
      <c r="U1012" s="10">
        <f t="shared" si="92"/>
        <v>1</v>
      </c>
      <c r="V1012" s="10">
        <f t="shared" si="95"/>
        <v>1</v>
      </c>
      <c r="W1012" s="10">
        <f t="shared" si="96"/>
        <v>3</v>
      </c>
    </row>
    <row r="1013" spans="1:23">
      <c r="A1013" s="149" t="str">
        <f t="shared" si="91"/>
        <v/>
      </c>
      <c r="B1013" s="16"/>
      <c r="C1013" s="16"/>
      <c r="D1013" s="16"/>
      <c r="E1013" s="16"/>
      <c r="F1013" s="16"/>
      <c r="G1013" s="16"/>
      <c r="H1013" s="16"/>
      <c r="I1013" s="16"/>
      <c r="J1013" s="150" t="str">
        <f>IFERROR(IF(COUNTIF(E1013:I1013,E1013)+COUNTIF(E1013:I1013,F1013)+COUNTIF(E1013:I1013,G1013)+COUNTIF(E1013:I1013,H1013)+COUNTIF(E1013:I1013,I1013)-COUNT(E1013:I1013)&lt;&gt;0,"學生班級重複",IF(COUNT(E1013:I1013)=1,VLOOKUP(E1013,'附件一之1-開班數'!$A$6:$B$65,2,0),IF(COUNT(E1013:I1013)=2,VLOOKUP(E1013,'附件一之1-開班數'!$A$6:$B$65,2,0)&amp;"、"&amp;VLOOKUP(F1013,'附件一之1-開班數'!$A$6:$B$65,2,0),IF(COUNT(E1013:I1013)=3,VLOOKUP(E1013,'附件一之1-開班數'!$A$6:$B$65,2,0)&amp;"、"&amp;VLOOKUP(F1013,'附件一之1-開班數'!$A$6:$B$65,2,0)&amp;"、"&amp;VLOOKUP(G1013,'附件一之1-開班數'!$A$6:$B$65,2,0),IF(COUNT(E1013:I1013)=4,VLOOKUP(E1013,'附件一之1-開班數'!$A$6:$B$65,2,0)&amp;"、"&amp;VLOOKUP(F1013,'附件一之1-開班數'!$A$6:$B$65,2,0)&amp;"、"&amp;VLOOKUP(G1013,'附件一之1-開班數'!$A$6:$B$65,2,0)&amp;"、"&amp;VLOOKUP(H1013,'附件一之1-開班數'!$A$6:$B$65,2,0),IF(COUNT(E1013:I1013)=5,VLOOKUP(E1013,'附件一之1-開班數'!$A$6:$B$65,2,0)&amp;"、"&amp;VLOOKUP(F1013,'附件一之1-開班數'!$A$6:$B$65,2,0)&amp;"、"&amp;VLOOKUP(G1013,'附件一之1-開班數'!$A$6:$B$65,2,0)&amp;"、"&amp;VLOOKUP(H1013,'附件一之1-開班數'!$A$6:$B$65,2,0)&amp;"、"&amp;VLOOKUP(I1013,'附件一之1-開班數'!$A$6:$B$65,2,0),IF(D1013="","","學生無班級"))))))),"有班級不存在,或跳格輸入")</f>
        <v/>
      </c>
      <c r="K1013" s="16"/>
      <c r="L1013" s="16"/>
      <c r="M1013" s="16"/>
      <c r="N1013" s="16"/>
      <c r="O1013" s="16"/>
      <c r="P1013" s="16"/>
      <c r="Q1013" s="16"/>
      <c r="R1013" s="16"/>
      <c r="S1013" s="145">
        <f t="shared" si="93"/>
        <v>1</v>
      </c>
      <c r="T1013" s="145">
        <f t="shared" si="94"/>
        <v>1</v>
      </c>
      <c r="U1013" s="10">
        <f t="shared" si="92"/>
        <v>1</v>
      </c>
      <c r="V1013" s="10">
        <f t="shared" si="95"/>
        <v>1</v>
      </c>
      <c r="W1013" s="10">
        <f t="shared" si="96"/>
        <v>3</v>
      </c>
    </row>
    <row r="1014" spans="1:23">
      <c r="A1014" s="149" t="str">
        <f t="shared" si="91"/>
        <v/>
      </c>
      <c r="B1014" s="16"/>
      <c r="C1014" s="16"/>
      <c r="D1014" s="16"/>
      <c r="E1014" s="16"/>
      <c r="F1014" s="16"/>
      <c r="G1014" s="16"/>
      <c r="H1014" s="16"/>
      <c r="I1014" s="16"/>
      <c r="J1014" s="150" t="str">
        <f>IFERROR(IF(COUNTIF(E1014:I1014,E1014)+COUNTIF(E1014:I1014,F1014)+COUNTIF(E1014:I1014,G1014)+COUNTIF(E1014:I1014,H1014)+COUNTIF(E1014:I1014,I1014)-COUNT(E1014:I1014)&lt;&gt;0,"學生班級重複",IF(COUNT(E1014:I1014)=1,VLOOKUP(E1014,'附件一之1-開班數'!$A$6:$B$65,2,0),IF(COUNT(E1014:I1014)=2,VLOOKUP(E1014,'附件一之1-開班數'!$A$6:$B$65,2,0)&amp;"、"&amp;VLOOKUP(F1014,'附件一之1-開班數'!$A$6:$B$65,2,0),IF(COUNT(E1014:I1014)=3,VLOOKUP(E1014,'附件一之1-開班數'!$A$6:$B$65,2,0)&amp;"、"&amp;VLOOKUP(F1014,'附件一之1-開班數'!$A$6:$B$65,2,0)&amp;"、"&amp;VLOOKUP(G1014,'附件一之1-開班數'!$A$6:$B$65,2,0),IF(COUNT(E1014:I1014)=4,VLOOKUP(E1014,'附件一之1-開班數'!$A$6:$B$65,2,0)&amp;"、"&amp;VLOOKUP(F1014,'附件一之1-開班數'!$A$6:$B$65,2,0)&amp;"、"&amp;VLOOKUP(G1014,'附件一之1-開班數'!$A$6:$B$65,2,0)&amp;"、"&amp;VLOOKUP(H1014,'附件一之1-開班數'!$A$6:$B$65,2,0),IF(COUNT(E1014:I1014)=5,VLOOKUP(E1014,'附件一之1-開班數'!$A$6:$B$65,2,0)&amp;"、"&amp;VLOOKUP(F1014,'附件一之1-開班數'!$A$6:$B$65,2,0)&amp;"、"&amp;VLOOKUP(G1014,'附件一之1-開班數'!$A$6:$B$65,2,0)&amp;"、"&amp;VLOOKUP(H1014,'附件一之1-開班數'!$A$6:$B$65,2,0)&amp;"、"&amp;VLOOKUP(I1014,'附件一之1-開班數'!$A$6:$B$65,2,0),IF(D1014="","","學生無班級"))))))),"有班級不存在,或跳格輸入")</f>
        <v/>
      </c>
      <c r="K1014" s="16"/>
      <c r="L1014" s="16"/>
      <c r="M1014" s="16"/>
      <c r="N1014" s="16"/>
      <c r="O1014" s="16"/>
      <c r="P1014" s="16"/>
      <c r="Q1014" s="16"/>
      <c r="R1014" s="16"/>
      <c r="S1014" s="145">
        <f t="shared" si="93"/>
        <v>1</v>
      </c>
      <c r="T1014" s="145">
        <f t="shared" si="94"/>
        <v>1</v>
      </c>
      <c r="U1014" s="10">
        <f t="shared" si="92"/>
        <v>1</v>
      </c>
      <c r="V1014" s="10">
        <f t="shared" si="95"/>
        <v>1</v>
      </c>
      <c r="W1014" s="10">
        <f t="shared" si="96"/>
        <v>3</v>
      </c>
    </row>
    <row r="1015" spans="1:23">
      <c r="A1015" s="149" t="str">
        <f t="shared" si="91"/>
        <v/>
      </c>
      <c r="B1015" s="16"/>
      <c r="C1015" s="16"/>
      <c r="D1015" s="16"/>
      <c r="E1015" s="16"/>
      <c r="F1015" s="16"/>
      <c r="G1015" s="16"/>
      <c r="H1015" s="16"/>
      <c r="I1015" s="16"/>
      <c r="J1015" s="150" t="str">
        <f>IFERROR(IF(COUNTIF(E1015:I1015,E1015)+COUNTIF(E1015:I1015,F1015)+COUNTIF(E1015:I1015,G1015)+COUNTIF(E1015:I1015,H1015)+COUNTIF(E1015:I1015,I1015)-COUNT(E1015:I1015)&lt;&gt;0,"學生班級重複",IF(COUNT(E1015:I1015)=1,VLOOKUP(E1015,'附件一之1-開班數'!$A$6:$B$65,2,0),IF(COUNT(E1015:I1015)=2,VLOOKUP(E1015,'附件一之1-開班數'!$A$6:$B$65,2,0)&amp;"、"&amp;VLOOKUP(F1015,'附件一之1-開班數'!$A$6:$B$65,2,0),IF(COUNT(E1015:I1015)=3,VLOOKUP(E1015,'附件一之1-開班數'!$A$6:$B$65,2,0)&amp;"、"&amp;VLOOKUP(F1015,'附件一之1-開班數'!$A$6:$B$65,2,0)&amp;"、"&amp;VLOOKUP(G1015,'附件一之1-開班數'!$A$6:$B$65,2,0),IF(COUNT(E1015:I1015)=4,VLOOKUP(E1015,'附件一之1-開班數'!$A$6:$B$65,2,0)&amp;"、"&amp;VLOOKUP(F1015,'附件一之1-開班數'!$A$6:$B$65,2,0)&amp;"、"&amp;VLOOKUP(G1015,'附件一之1-開班數'!$A$6:$B$65,2,0)&amp;"、"&amp;VLOOKUP(H1015,'附件一之1-開班數'!$A$6:$B$65,2,0),IF(COUNT(E1015:I1015)=5,VLOOKUP(E1015,'附件一之1-開班數'!$A$6:$B$65,2,0)&amp;"、"&amp;VLOOKUP(F1015,'附件一之1-開班數'!$A$6:$B$65,2,0)&amp;"、"&amp;VLOOKUP(G1015,'附件一之1-開班數'!$A$6:$B$65,2,0)&amp;"、"&amp;VLOOKUP(H1015,'附件一之1-開班數'!$A$6:$B$65,2,0)&amp;"、"&amp;VLOOKUP(I1015,'附件一之1-開班數'!$A$6:$B$65,2,0),IF(D1015="","","學生無班級"))))))),"有班級不存在,或跳格輸入")</f>
        <v/>
      </c>
      <c r="K1015" s="16"/>
      <c r="L1015" s="16"/>
      <c r="M1015" s="16"/>
      <c r="N1015" s="16"/>
      <c r="O1015" s="16"/>
      <c r="P1015" s="16"/>
      <c r="Q1015" s="16"/>
      <c r="R1015" s="16"/>
      <c r="S1015" s="145">
        <f t="shared" si="93"/>
        <v>1</v>
      </c>
      <c r="T1015" s="145">
        <f t="shared" si="94"/>
        <v>1</v>
      </c>
      <c r="U1015" s="10">
        <f t="shared" si="92"/>
        <v>1</v>
      </c>
      <c r="V1015" s="10">
        <f t="shared" si="95"/>
        <v>1</v>
      </c>
      <c r="W1015" s="10">
        <f t="shared" si="96"/>
        <v>3</v>
      </c>
    </row>
    <row r="1016" spans="1:23">
      <c r="A1016" s="149" t="str">
        <f t="shared" si="91"/>
        <v/>
      </c>
      <c r="B1016" s="16"/>
      <c r="C1016" s="16"/>
      <c r="D1016" s="16"/>
      <c r="E1016" s="16"/>
      <c r="F1016" s="16"/>
      <c r="G1016" s="16"/>
      <c r="H1016" s="16"/>
      <c r="I1016" s="16"/>
      <c r="J1016" s="150" t="str">
        <f>IFERROR(IF(COUNTIF(E1016:I1016,E1016)+COUNTIF(E1016:I1016,F1016)+COUNTIF(E1016:I1016,G1016)+COUNTIF(E1016:I1016,H1016)+COUNTIF(E1016:I1016,I1016)-COUNT(E1016:I1016)&lt;&gt;0,"學生班級重複",IF(COUNT(E1016:I1016)=1,VLOOKUP(E1016,'附件一之1-開班數'!$A$6:$B$65,2,0),IF(COUNT(E1016:I1016)=2,VLOOKUP(E1016,'附件一之1-開班數'!$A$6:$B$65,2,0)&amp;"、"&amp;VLOOKUP(F1016,'附件一之1-開班數'!$A$6:$B$65,2,0),IF(COUNT(E1016:I1016)=3,VLOOKUP(E1016,'附件一之1-開班數'!$A$6:$B$65,2,0)&amp;"、"&amp;VLOOKUP(F1016,'附件一之1-開班數'!$A$6:$B$65,2,0)&amp;"、"&amp;VLOOKUP(G1016,'附件一之1-開班數'!$A$6:$B$65,2,0),IF(COUNT(E1016:I1016)=4,VLOOKUP(E1016,'附件一之1-開班數'!$A$6:$B$65,2,0)&amp;"、"&amp;VLOOKUP(F1016,'附件一之1-開班數'!$A$6:$B$65,2,0)&amp;"、"&amp;VLOOKUP(G1016,'附件一之1-開班數'!$A$6:$B$65,2,0)&amp;"、"&amp;VLOOKUP(H1016,'附件一之1-開班數'!$A$6:$B$65,2,0),IF(COUNT(E1016:I1016)=5,VLOOKUP(E1016,'附件一之1-開班數'!$A$6:$B$65,2,0)&amp;"、"&amp;VLOOKUP(F1016,'附件一之1-開班數'!$A$6:$B$65,2,0)&amp;"、"&amp;VLOOKUP(G1016,'附件一之1-開班數'!$A$6:$B$65,2,0)&amp;"、"&amp;VLOOKUP(H1016,'附件一之1-開班數'!$A$6:$B$65,2,0)&amp;"、"&amp;VLOOKUP(I1016,'附件一之1-開班數'!$A$6:$B$65,2,0),IF(D1016="","","學生無班級"))))))),"有班級不存在,或跳格輸入")</f>
        <v/>
      </c>
      <c r="K1016" s="16"/>
      <c r="L1016" s="16"/>
      <c r="M1016" s="16"/>
      <c r="N1016" s="16"/>
      <c r="O1016" s="16"/>
      <c r="P1016" s="16"/>
      <c r="Q1016" s="16"/>
      <c r="R1016" s="16"/>
      <c r="S1016" s="145">
        <f t="shared" si="93"/>
        <v>1</v>
      </c>
      <c r="T1016" s="145">
        <f t="shared" si="94"/>
        <v>1</v>
      </c>
      <c r="U1016" s="10">
        <f t="shared" si="92"/>
        <v>1</v>
      </c>
      <c r="V1016" s="10">
        <f t="shared" si="95"/>
        <v>1</v>
      </c>
      <c r="W1016" s="10">
        <f t="shared" si="96"/>
        <v>3</v>
      </c>
    </row>
    <row r="1017" spans="1:23">
      <c r="A1017" s="149" t="str">
        <f t="shared" si="91"/>
        <v/>
      </c>
      <c r="B1017" s="16"/>
      <c r="C1017" s="16"/>
      <c r="D1017" s="16"/>
      <c r="E1017" s="16"/>
      <c r="F1017" s="16"/>
      <c r="G1017" s="16"/>
      <c r="H1017" s="16"/>
      <c r="I1017" s="16"/>
      <c r="J1017" s="150" t="str">
        <f>IFERROR(IF(COUNTIF(E1017:I1017,E1017)+COUNTIF(E1017:I1017,F1017)+COUNTIF(E1017:I1017,G1017)+COUNTIF(E1017:I1017,H1017)+COUNTIF(E1017:I1017,I1017)-COUNT(E1017:I1017)&lt;&gt;0,"學生班級重複",IF(COUNT(E1017:I1017)=1,VLOOKUP(E1017,'附件一之1-開班數'!$A$6:$B$65,2,0),IF(COUNT(E1017:I1017)=2,VLOOKUP(E1017,'附件一之1-開班數'!$A$6:$B$65,2,0)&amp;"、"&amp;VLOOKUP(F1017,'附件一之1-開班數'!$A$6:$B$65,2,0),IF(COUNT(E1017:I1017)=3,VLOOKUP(E1017,'附件一之1-開班數'!$A$6:$B$65,2,0)&amp;"、"&amp;VLOOKUP(F1017,'附件一之1-開班數'!$A$6:$B$65,2,0)&amp;"、"&amp;VLOOKUP(G1017,'附件一之1-開班數'!$A$6:$B$65,2,0),IF(COUNT(E1017:I1017)=4,VLOOKUP(E1017,'附件一之1-開班數'!$A$6:$B$65,2,0)&amp;"、"&amp;VLOOKUP(F1017,'附件一之1-開班數'!$A$6:$B$65,2,0)&amp;"、"&amp;VLOOKUP(G1017,'附件一之1-開班數'!$A$6:$B$65,2,0)&amp;"、"&amp;VLOOKUP(H1017,'附件一之1-開班數'!$A$6:$B$65,2,0),IF(COUNT(E1017:I1017)=5,VLOOKUP(E1017,'附件一之1-開班數'!$A$6:$B$65,2,0)&amp;"、"&amp;VLOOKUP(F1017,'附件一之1-開班數'!$A$6:$B$65,2,0)&amp;"、"&amp;VLOOKUP(G1017,'附件一之1-開班數'!$A$6:$B$65,2,0)&amp;"、"&amp;VLOOKUP(H1017,'附件一之1-開班數'!$A$6:$B$65,2,0)&amp;"、"&amp;VLOOKUP(I1017,'附件一之1-開班數'!$A$6:$B$65,2,0),IF(D1017="","","學生無班級"))))))),"有班級不存在,或跳格輸入")</f>
        <v/>
      </c>
      <c r="K1017" s="16"/>
      <c r="L1017" s="16"/>
      <c r="M1017" s="16"/>
      <c r="N1017" s="16"/>
      <c r="O1017" s="16"/>
      <c r="P1017" s="16"/>
      <c r="Q1017" s="16"/>
      <c r="R1017" s="16"/>
      <c r="S1017" s="145">
        <f t="shared" si="93"/>
        <v>1</v>
      </c>
      <c r="T1017" s="145">
        <f t="shared" si="94"/>
        <v>1</v>
      </c>
      <c r="U1017" s="10">
        <f t="shared" si="92"/>
        <v>1</v>
      </c>
      <c r="V1017" s="10">
        <f t="shared" si="95"/>
        <v>1</v>
      </c>
      <c r="W1017" s="10">
        <f t="shared" si="96"/>
        <v>3</v>
      </c>
    </row>
    <row r="1018" spans="1:23">
      <c r="A1018" s="149" t="str">
        <f t="shared" si="91"/>
        <v/>
      </c>
      <c r="B1018" s="16"/>
      <c r="C1018" s="16"/>
      <c r="D1018" s="16"/>
      <c r="E1018" s="16"/>
      <c r="F1018" s="16"/>
      <c r="G1018" s="16"/>
      <c r="H1018" s="16"/>
      <c r="I1018" s="16"/>
      <c r="J1018" s="150" t="str">
        <f>IFERROR(IF(COUNTIF(E1018:I1018,E1018)+COUNTIF(E1018:I1018,F1018)+COUNTIF(E1018:I1018,G1018)+COUNTIF(E1018:I1018,H1018)+COUNTIF(E1018:I1018,I1018)-COUNT(E1018:I1018)&lt;&gt;0,"學生班級重複",IF(COUNT(E1018:I1018)=1,VLOOKUP(E1018,'附件一之1-開班數'!$A$6:$B$65,2,0),IF(COUNT(E1018:I1018)=2,VLOOKUP(E1018,'附件一之1-開班數'!$A$6:$B$65,2,0)&amp;"、"&amp;VLOOKUP(F1018,'附件一之1-開班數'!$A$6:$B$65,2,0),IF(COUNT(E1018:I1018)=3,VLOOKUP(E1018,'附件一之1-開班數'!$A$6:$B$65,2,0)&amp;"、"&amp;VLOOKUP(F1018,'附件一之1-開班數'!$A$6:$B$65,2,0)&amp;"、"&amp;VLOOKUP(G1018,'附件一之1-開班數'!$A$6:$B$65,2,0),IF(COUNT(E1018:I1018)=4,VLOOKUP(E1018,'附件一之1-開班數'!$A$6:$B$65,2,0)&amp;"、"&amp;VLOOKUP(F1018,'附件一之1-開班數'!$A$6:$B$65,2,0)&amp;"、"&amp;VLOOKUP(G1018,'附件一之1-開班數'!$A$6:$B$65,2,0)&amp;"、"&amp;VLOOKUP(H1018,'附件一之1-開班數'!$A$6:$B$65,2,0),IF(COUNT(E1018:I1018)=5,VLOOKUP(E1018,'附件一之1-開班數'!$A$6:$B$65,2,0)&amp;"、"&amp;VLOOKUP(F1018,'附件一之1-開班數'!$A$6:$B$65,2,0)&amp;"、"&amp;VLOOKUP(G1018,'附件一之1-開班數'!$A$6:$B$65,2,0)&amp;"、"&amp;VLOOKUP(H1018,'附件一之1-開班數'!$A$6:$B$65,2,0)&amp;"、"&amp;VLOOKUP(I1018,'附件一之1-開班數'!$A$6:$B$65,2,0),IF(D1018="","","學生無班級"))))))),"有班級不存在,或跳格輸入")</f>
        <v/>
      </c>
      <c r="K1018" s="16"/>
      <c r="L1018" s="16"/>
      <c r="M1018" s="16"/>
      <c r="N1018" s="16"/>
      <c r="O1018" s="16"/>
      <c r="P1018" s="16"/>
      <c r="Q1018" s="16"/>
      <c r="R1018" s="16"/>
      <c r="S1018" s="145">
        <f t="shared" si="93"/>
        <v>1</v>
      </c>
      <c r="T1018" s="145">
        <f t="shared" si="94"/>
        <v>1</v>
      </c>
      <c r="U1018" s="10">
        <f t="shared" si="92"/>
        <v>1</v>
      </c>
      <c r="V1018" s="10">
        <f t="shared" si="95"/>
        <v>1</v>
      </c>
      <c r="W1018" s="10">
        <f t="shared" si="96"/>
        <v>3</v>
      </c>
    </row>
    <row r="1019" spans="1:23">
      <c r="A1019" s="149" t="str">
        <f t="shared" si="91"/>
        <v/>
      </c>
      <c r="B1019" s="16"/>
      <c r="C1019" s="16"/>
      <c r="D1019" s="16"/>
      <c r="E1019" s="16"/>
      <c r="F1019" s="16"/>
      <c r="G1019" s="16"/>
      <c r="H1019" s="16"/>
      <c r="I1019" s="16"/>
      <c r="J1019" s="150" t="str">
        <f>IFERROR(IF(COUNTIF(E1019:I1019,E1019)+COUNTIF(E1019:I1019,F1019)+COUNTIF(E1019:I1019,G1019)+COUNTIF(E1019:I1019,H1019)+COUNTIF(E1019:I1019,I1019)-COUNT(E1019:I1019)&lt;&gt;0,"學生班級重複",IF(COUNT(E1019:I1019)=1,VLOOKUP(E1019,'附件一之1-開班數'!$A$6:$B$65,2,0),IF(COUNT(E1019:I1019)=2,VLOOKUP(E1019,'附件一之1-開班數'!$A$6:$B$65,2,0)&amp;"、"&amp;VLOOKUP(F1019,'附件一之1-開班數'!$A$6:$B$65,2,0),IF(COUNT(E1019:I1019)=3,VLOOKUP(E1019,'附件一之1-開班數'!$A$6:$B$65,2,0)&amp;"、"&amp;VLOOKUP(F1019,'附件一之1-開班數'!$A$6:$B$65,2,0)&amp;"、"&amp;VLOOKUP(G1019,'附件一之1-開班數'!$A$6:$B$65,2,0),IF(COUNT(E1019:I1019)=4,VLOOKUP(E1019,'附件一之1-開班數'!$A$6:$B$65,2,0)&amp;"、"&amp;VLOOKUP(F1019,'附件一之1-開班數'!$A$6:$B$65,2,0)&amp;"、"&amp;VLOOKUP(G1019,'附件一之1-開班數'!$A$6:$B$65,2,0)&amp;"、"&amp;VLOOKUP(H1019,'附件一之1-開班數'!$A$6:$B$65,2,0),IF(COUNT(E1019:I1019)=5,VLOOKUP(E1019,'附件一之1-開班數'!$A$6:$B$65,2,0)&amp;"、"&amp;VLOOKUP(F1019,'附件一之1-開班數'!$A$6:$B$65,2,0)&amp;"、"&amp;VLOOKUP(G1019,'附件一之1-開班數'!$A$6:$B$65,2,0)&amp;"、"&amp;VLOOKUP(H1019,'附件一之1-開班數'!$A$6:$B$65,2,0)&amp;"、"&amp;VLOOKUP(I1019,'附件一之1-開班數'!$A$6:$B$65,2,0),IF(D1019="","","學生無班級"))))))),"有班級不存在,或跳格輸入")</f>
        <v/>
      </c>
      <c r="K1019" s="16"/>
      <c r="L1019" s="16"/>
      <c r="M1019" s="16"/>
      <c r="N1019" s="16"/>
      <c r="O1019" s="16"/>
      <c r="P1019" s="16"/>
      <c r="Q1019" s="16"/>
      <c r="R1019" s="16"/>
      <c r="S1019" s="145">
        <f t="shared" si="93"/>
        <v>1</v>
      </c>
      <c r="T1019" s="145">
        <f t="shared" si="94"/>
        <v>1</v>
      </c>
      <c r="U1019" s="10">
        <f t="shared" si="92"/>
        <v>1</v>
      </c>
      <c r="V1019" s="10">
        <f t="shared" si="95"/>
        <v>1</v>
      </c>
      <c r="W1019" s="10">
        <f t="shared" si="96"/>
        <v>3</v>
      </c>
    </row>
    <row r="1020" spans="1:23">
      <c r="A1020" s="149" t="str">
        <f t="shared" si="91"/>
        <v/>
      </c>
      <c r="B1020" s="16"/>
      <c r="C1020" s="16"/>
      <c r="D1020" s="16"/>
      <c r="E1020" s="16"/>
      <c r="F1020" s="16"/>
      <c r="G1020" s="16"/>
      <c r="H1020" s="16"/>
      <c r="I1020" s="16"/>
      <c r="J1020" s="150" t="str">
        <f>IFERROR(IF(COUNTIF(E1020:I1020,E1020)+COUNTIF(E1020:I1020,F1020)+COUNTIF(E1020:I1020,G1020)+COUNTIF(E1020:I1020,H1020)+COUNTIF(E1020:I1020,I1020)-COUNT(E1020:I1020)&lt;&gt;0,"學生班級重複",IF(COUNT(E1020:I1020)=1,VLOOKUP(E1020,'附件一之1-開班數'!$A$6:$B$65,2,0),IF(COUNT(E1020:I1020)=2,VLOOKUP(E1020,'附件一之1-開班數'!$A$6:$B$65,2,0)&amp;"、"&amp;VLOOKUP(F1020,'附件一之1-開班數'!$A$6:$B$65,2,0),IF(COUNT(E1020:I1020)=3,VLOOKUP(E1020,'附件一之1-開班數'!$A$6:$B$65,2,0)&amp;"、"&amp;VLOOKUP(F1020,'附件一之1-開班數'!$A$6:$B$65,2,0)&amp;"、"&amp;VLOOKUP(G1020,'附件一之1-開班數'!$A$6:$B$65,2,0),IF(COUNT(E1020:I1020)=4,VLOOKUP(E1020,'附件一之1-開班數'!$A$6:$B$65,2,0)&amp;"、"&amp;VLOOKUP(F1020,'附件一之1-開班數'!$A$6:$B$65,2,0)&amp;"、"&amp;VLOOKUP(G1020,'附件一之1-開班數'!$A$6:$B$65,2,0)&amp;"、"&amp;VLOOKUP(H1020,'附件一之1-開班數'!$A$6:$B$65,2,0),IF(COUNT(E1020:I1020)=5,VLOOKUP(E1020,'附件一之1-開班數'!$A$6:$B$65,2,0)&amp;"、"&amp;VLOOKUP(F1020,'附件一之1-開班數'!$A$6:$B$65,2,0)&amp;"、"&amp;VLOOKUP(G1020,'附件一之1-開班數'!$A$6:$B$65,2,0)&amp;"、"&amp;VLOOKUP(H1020,'附件一之1-開班數'!$A$6:$B$65,2,0)&amp;"、"&amp;VLOOKUP(I1020,'附件一之1-開班數'!$A$6:$B$65,2,0),IF(D1020="","","學生無班級"))))))),"有班級不存在,或跳格輸入")</f>
        <v/>
      </c>
      <c r="K1020" s="16"/>
      <c r="L1020" s="16"/>
      <c r="M1020" s="16"/>
      <c r="N1020" s="16"/>
      <c r="O1020" s="16"/>
      <c r="P1020" s="16"/>
      <c r="Q1020" s="16"/>
      <c r="R1020" s="16"/>
      <c r="S1020" s="145">
        <f t="shared" si="93"/>
        <v>1</v>
      </c>
      <c r="T1020" s="145">
        <f t="shared" si="94"/>
        <v>1</v>
      </c>
      <c r="U1020" s="10">
        <f t="shared" si="92"/>
        <v>1</v>
      </c>
      <c r="V1020" s="10">
        <f t="shared" si="95"/>
        <v>1</v>
      </c>
      <c r="W1020" s="10">
        <f t="shared" si="96"/>
        <v>3</v>
      </c>
    </row>
    <row r="1021" spans="1:23">
      <c r="A1021" s="149" t="str">
        <f t="shared" si="91"/>
        <v/>
      </c>
      <c r="B1021" s="16"/>
      <c r="C1021" s="16"/>
      <c r="D1021" s="16"/>
      <c r="E1021" s="16"/>
      <c r="F1021" s="16"/>
      <c r="G1021" s="16"/>
      <c r="H1021" s="16"/>
      <c r="I1021" s="16"/>
      <c r="J1021" s="150" t="str">
        <f>IFERROR(IF(COUNTIF(E1021:I1021,E1021)+COUNTIF(E1021:I1021,F1021)+COUNTIF(E1021:I1021,G1021)+COUNTIF(E1021:I1021,H1021)+COUNTIF(E1021:I1021,I1021)-COUNT(E1021:I1021)&lt;&gt;0,"學生班級重複",IF(COUNT(E1021:I1021)=1,VLOOKUP(E1021,'附件一之1-開班數'!$A$6:$B$65,2,0),IF(COUNT(E1021:I1021)=2,VLOOKUP(E1021,'附件一之1-開班數'!$A$6:$B$65,2,0)&amp;"、"&amp;VLOOKUP(F1021,'附件一之1-開班數'!$A$6:$B$65,2,0),IF(COUNT(E1021:I1021)=3,VLOOKUP(E1021,'附件一之1-開班數'!$A$6:$B$65,2,0)&amp;"、"&amp;VLOOKUP(F1021,'附件一之1-開班數'!$A$6:$B$65,2,0)&amp;"、"&amp;VLOOKUP(G1021,'附件一之1-開班數'!$A$6:$B$65,2,0),IF(COUNT(E1021:I1021)=4,VLOOKUP(E1021,'附件一之1-開班數'!$A$6:$B$65,2,0)&amp;"、"&amp;VLOOKUP(F1021,'附件一之1-開班數'!$A$6:$B$65,2,0)&amp;"、"&amp;VLOOKUP(G1021,'附件一之1-開班數'!$A$6:$B$65,2,0)&amp;"、"&amp;VLOOKUP(H1021,'附件一之1-開班數'!$A$6:$B$65,2,0),IF(COUNT(E1021:I1021)=5,VLOOKUP(E1021,'附件一之1-開班數'!$A$6:$B$65,2,0)&amp;"、"&amp;VLOOKUP(F1021,'附件一之1-開班數'!$A$6:$B$65,2,0)&amp;"、"&amp;VLOOKUP(G1021,'附件一之1-開班數'!$A$6:$B$65,2,0)&amp;"、"&amp;VLOOKUP(H1021,'附件一之1-開班數'!$A$6:$B$65,2,0)&amp;"、"&amp;VLOOKUP(I1021,'附件一之1-開班數'!$A$6:$B$65,2,0),IF(D1021="","","學生無班級"))))))),"有班級不存在,或跳格輸入")</f>
        <v/>
      </c>
      <c r="K1021" s="16"/>
      <c r="L1021" s="16"/>
      <c r="M1021" s="16"/>
      <c r="N1021" s="16"/>
      <c r="O1021" s="16"/>
      <c r="P1021" s="16"/>
      <c r="Q1021" s="16"/>
      <c r="R1021" s="16"/>
      <c r="S1021" s="145">
        <f t="shared" si="93"/>
        <v>1</v>
      </c>
      <c r="T1021" s="145">
        <f t="shared" si="94"/>
        <v>1</v>
      </c>
      <c r="U1021" s="10">
        <f t="shared" si="92"/>
        <v>1</v>
      </c>
      <c r="V1021" s="10">
        <f t="shared" si="95"/>
        <v>1</v>
      </c>
      <c r="W1021" s="10">
        <f t="shared" si="96"/>
        <v>3</v>
      </c>
    </row>
    <row r="1022" spans="1:23">
      <c r="A1022" s="149" t="str">
        <f t="shared" si="91"/>
        <v/>
      </c>
      <c r="B1022" s="16"/>
      <c r="C1022" s="16"/>
      <c r="D1022" s="16"/>
      <c r="E1022" s="16"/>
      <c r="F1022" s="16"/>
      <c r="G1022" s="16"/>
      <c r="H1022" s="16"/>
      <c r="I1022" s="16"/>
      <c r="J1022" s="150" t="str">
        <f>IFERROR(IF(COUNTIF(E1022:I1022,E1022)+COUNTIF(E1022:I1022,F1022)+COUNTIF(E1022:I1022,G1022)+COUNTIF(E1022:I1022,H1022)+COUNTIF(E1022:I1022,I1022)-COUNT(E1022:I1022)&lt;&gt;0,"學生班級重複",IF(COUNT(E1022:I1022)=1,VLOOKUP(E1022,'附件一之1-開班數'!$A$6:$B$65,2,0),IF(COUNT(E1022:I1022)=2,VLOOKUP(E1022,'附件一之1-開班數'!$A$6:$B$65,2,0)&amp;"、"&amp;VLOOKUP(F1022,'附件一之1-開班數'!$A$6:$B$65,2,0),IF(COUNT(E1022:I1022)=3,VLOOKUP(E1022,'附件一之1-開班數'!$A$6:$B$65,2,0)&amp;"、"&amp;VLOOKUP(F1022,'附件一之1-開班數'!$A$6:$B$65,2,0)&amp;"、"&amp;VLOOKUP(G1022,'附件一之1-開班數'!$A$6:$B$65,2,0),IF(COUNT(E1022:I1022)=4,VLOOKUP(E1022,'附件一之1-開班數'!$A$6:$B$65,2,0)&amp;"、"&amp;VLOOKUP(F1022,'附件一之1-開班數'!$A$6:$B$65,2,0)&amp;"、"&amp;VLOOKUP(G1022,'附件一之1-開班數'!$A$6:$B$65,2,0)&amp;"、"&amp;VLOOKUP(H1022,'附件一之1-開班數'!$A$6:$B$65,2,0),IF(COUNT(E1022:I1022)=5,VLOOKUP(E1022,'附件一之1-開班數'!$A$6:$B$65,2,0)&amp;"、"&amp;VLOOKUP(F1022,'附件一之1-開班數'!$A$6:$B$65,2,0)&amp;"、"&amp;VLOOKUP(G1022,'附件一之1-開班數'!$A$6:$B$65,2,0)&amp;"、"&amp;VLOOKUP(H1022,'附件一之1-開班數'!$A$6:$B$65,2,0)&amp;"、"&amp;VLOOKUP(I1022,'附件一之1-開班數'!$A$6:$B$65,2,0),IF(D1022="","","學生無班級"))))))),"有班級不存在,或跳格輸入")</f>
        <v/>
      </c>
      <c r="K1022" s="16"/>
      <c r="L1022" s="16"/>
      <c r="M1022" s="16"/>
      <c r="N1022" s="16"/>
      <c r="O1022" s="16"/>
      <c r="P1022" s="16"/>
      <c r="Q1022" s="16"/>
      <c r="R1022" s="16"/>
      <c r="S1022" s="145">
        <f t="shared" si="93"/>
        <v>1</v>
      </c>
      <c r="T1022" s="145">
        <f t="shared" si="94"/>
        <v>1</v>
      </c>
      <c r="U1022" s="10">
        <f t="shared" si="92"/>
        <v>1</v>
      </c>
      <c r="V1022" s="10">
        <f t="shared" si="95"/>
        <v>1</v>
      </c>
      <c r="W1022" s="10">
        <f t="shared" si="96"/>
        <v>3</v>
      </c>
    </row>
    <row r="1023" spans="1:23">
      <c r="A1023" s="149" t="str">
        <f t="shared" si="91"/>
        <v/>
      </c>
      <c r="B1023" s="16"/>
      <c r="C1023" s="16"/>
      <c r="D1023" s="16"/>
      <c r="E1023" s="16"/>
      <c r="F1023" s="16"/>
      <c r="G1023" s="16"/>
      <c r="H1023" s="16"/>
      <c r="I1023" s="16"/>
      <c r="J1023" s="150" t="str">
        <f>IFERROR(IF(COUNTIF(E1023:I1023,E1023)+COUNTIF(E1023:I1023,F1023)+COUNTIF(E1023:I1023,G1023)+COUNTIF(E1023:I1023,H1023)+COUNTIF(E1023:I1023,I1023)-COUNT(E1023:I1023)&lt;&gt;0,"學生班級重複",IF(COUNT(E1023:I1023)=1,VLOOKUP(E1023,'附件一之1-開班數'!$A$6:$B$65,2,0),IF(COUNT(E1023:I1023)=2,VLOOKUP(E1023,'附件一之1-開班數'!$A$6:$B$65,2,0)&amp;"、"&amp;VLOOKUP(F1023,'附件一之1-開班數'!$A$6:$B$65,2,0),IF(COUNT(E1023:I1023)=3,VLOOKUP(E1023,'附件一之1-開班數'!$A$6:$B$65,2,0)&amp;"、"&amp;VLOOKUP(F1023,'附件一之1-開班數'!$A$6:$B$65,2,0)&amp;"、"&amp;VLOOKUP(G1023,'附件一之1-開班數'!$A$6:$B$65,2,0),IF(COUNT(E1023:I1023)=4,VLOOKUP(E1023,'附件一之1-開班數'!$A$6:$B$65,2,0)&amp;"、"&amp;VLOOKUP(F1023,'附件一之1-開班數'!$A$6:$B$65,2,0)&amp;"、"&amp;VLOOKUP(G1023,'附件一之1-開班數'!$A$6:$B$65,2,0)&amp;"、"&amp;VLOOKUP(H1023,'附件一之1-開班數'!$A$6:$B$65,2,0),IF(COUNT(E1023:I1023)=5,VLOOKUP(E1023,'附件一之1-開班數'!$A$6:$B$65,2,0)&amp;"、"&amp;VLOOKUP(F1023,'附件一之1-開班數'!$A$6:$B$65,2,0)&amp;"、"&amp;VLOOKUP(G1023,'附件一之1-開班數'!$A$6:$B$65,2,0)&amp;"、"&amp;VLOOKUP(H1023,'附件一之1-開班數'!$A$6:$B$65,2,0)&amp;"、"&amp;VLOOKUP(I1023,'附件一之1-開班數'!$A$6:$B$65,2,0),IF(D1023="","","學生無班級"))))))),"有班級不存在,或跳格輸入")</f>
        <v/>
      </c>
      <c r="K1023" s="16"/>
      <c r="L1023" s="16"/>
      <c r="M1023" s="16"/>
      <c r="N1023" s="16"/>
      <c r="O1023" s="16"/>
      <c r="P1023" s="16"/>
      <c r="Q1023" s="16"/>
      <c r="R1023" s="16"/>
      <c r="S1023" s="145">
        <f t="shared" si="93"/>
        <v>1</v>
      </c>
      <c r="T1023" s="145">
        <f t="shared" si="94"/>
        <v>1</v>
      </c>
      <c r="U1023" s="10">
        <f t="shared" si="92"/>
        <v>1</v>
      </c>
      <c r="V1023" s="10">
        <f t="shared" si="95"/>
        <v>1</v>
      </c>
      <c r="W1023" s="10">
        <f t="shared" si="96"/>
        <v>3</v>
      </c>
    </row>
    <row r="1024" spans="1:23">
      <c r="A1024" s="149" t="str">
        <f t="shared" si="91"/>
        <v/>
      </c>
      <c r="B1024" s="16"/>
      <c r="C1024" s="16"/>
      <c r="D1024" s="16"/>
      <c r="E1024" s="16"/>
      <c r="F1024" s="16"/>
      <c r="G1024" s="16"/>
      <c r="H1024" s="16"/>
      <c r="I1024" s="16"/>
      <c r="J1024" s="150" t="str">
        <f>IFERROR(IF(COUNTIF(E1024:I1024,E1024)+COUNTIF(E1024:I1024,F1024)+COUNTIF(E1024:I1024,G1024)+COUNTIF(E1024:I1024,H1024)+COUNTIF(E1024:I1024,I1024)-COUNT(E1024:I1024)&lt;&gt;0,"學生班級重複",IF(COUNT(E1024:I1024)=1,VLOOKUP(E1024,'附件一之1-開班數'!$A$6:$B$65,2,0),IF(COUNT(E1024:I1024)=2,VLOOKUP(E1024,'附件一之1-開班數'!$A$6:$B$65,2,0)&amp;"、"&amp;VLOOKUP(F1024,'附件一之1-開班數'!$A$6:$B$65,2,0),IF(COUNT(E1024:I1024)=3,VLOOKUP(E1024,'附件一之1-開班數'!$A$6:$B$65,2,0)&amp;"、"&amp;VLOOKUP(F1024,'附件一之1-開班數'!$A$6:$B$65,2,0)&amp;"、"&amp;VLOOKUP(G1024,'附件一之1-開班數'!$A$6:$B$65,2,0),IF(COUNT(E1024:I1024)=4,VLOOKUP(E1024,'附件一之1-開班數'!$A$6:$B$65,2,0)&amp;"、"&amp;VLOOKUP(F1024,'附件一之1-開班數'!$A$6:$B$65,2,0)&amp;"、"&amp;VLOOKUP(G1024,'附件一之1-開班數'!$A$6:$B$65,2,0)&amp;"、"&amp;VLOOKUP(H1024,'附件一之1-開班數'!$A$6:$B$65,2,0),IF(COUNT(E1024:I1024)=5,VLOOKUP(E1024,'附件一之1-開班數'!$A$6:$B$65,2,0)&amp;"、"&amp;VLOOKUP(F1024,'附件一之1-開班數'!$A$6:$B$65,2,0)&amp;"、"&amp;VLOOKUP(G1024,'附件一之1-開班數'!$A$6:$B$65,2,0)&amp;"、"&amp;VLOOKUP(H1024,'附件一之1-開班數'!$A$6:$B$65,2,0)&amp;"、"&amp;VLOOKUP(I1024,'附件一之1-開班數'!$A$6:$B$65,2,0),IF(D1024="","","學生無班級"))))))),"有班級不存在,或跳格輸入")</f>
        <v/>
      </c>
      <c r="K1024" s="16"/>
      <c r="L1024" s="16"/>
      <c r="M1024" s="16"/>
      <c r="N1024" s="16"/>
      <c r="O1024" s="16"/>
      <c r="P1024" s="16"/>
      <c r="Q1024" s="16"/>
      <c r="R1024" s="16"/>
      <c r="S1024" s="145">
        <f t="shared" si="93"/>
        <v>1</v>
      </c>
      <c r="T1024" s="145">
        <f t="shared" si="94"/>
        <v>1</v>
      </c>
      <c r="U1024" s="10">
        <f t="shared" si="92"/>
        <v>1</v>
      </c>
      <c r="V1024" s="10">
        <f t="shared" si="95"/>
        <v>1</v>
      </c>
      <c r="W1024" s="10">
        <f t="shared" si="96"/>
        <v>3</v>
      </c>
    </row>
    <row r="1025" spans="1:23">
      <c r="A1025" s="149" t="str">
        <f t="shared" si="91"/>
        <v/>
      </c>
      <c r="B1025" s="16"/>
      <c r="C1025" s="16"/>
      <c r="D1025" s="16"/>
      <c r="E1025" s="16"/>
      <c r="F1025" s="16"/>
      <c r="G1025" s="16"/>
      <c r="H1025" s="16"/>
      <c r="I1025" s="16"/>
      <c r="J1025" s="150" t="str">
        <f>IFERROR(IF(COUNTIF(E1025:I1025,E1025)+COUNTIF(E1025:I1025,F1025)+COUNTIF(E1025:I1025,G1025)+COUNTIF(E1025:I1025,H1025)+COUNTIF(E1025:I1025,I1025)-COUNT(E1025:I1025)&lt;&gt;0,"學生班級重複",IF(COUNT(E1025:I1025)=1,VLOOKUP(E1025,'附件一之1-開班數'!$A$6:$B$65,2,0),IF(COUNT(E1025:I1025)=2,VLOOKUP(E1025,'附件一之1-開班數'!$A$6:$B$65,2,0)&amp;"、"&amp;VLOOKUP(F1025,'附件一之1-開班數'!$A$6:$B$65,2,0),IF(COUNT(E1025:I1025)=3,VLOOKUP(E1025,'附件一之1-開班數'!$A$6:$B$65,2,0)&amp;"、"&amp;VLOOKUP(F1025,'附件一之1-開班數'!$A$6:$B$65,2,0)&amp;"、"&amp;VLOOKUP(G1025,'附件一之1-開班數'!$A$6:$B$65,2,0),IF(COUNT(E1025:I1025)=4,VLOOKUP(E1025,'附件一之1-開班數'!$A$6:$B$65,2,0)&amp;"、"&amp;VLOOKUP(F1025,'附件一之1-開班數'!$A$6:$B$65,2,0)&amp;"、"&amp;VLOOKUP(G1025,'附件一之1-開班數'!$A$6:$B$65,2,0)&amp;"、"&amp;VLOOKUP(H1025,'附件一之1-開班數'!$A$6:$B$65,2,0),IF(COUNT(E1025:I1025)=5,VLOOKUP(E1025,'附件一之1-開班數'!$A$6:$B$65,2,0)&amp;"、"&amp;VLOOKUP(F1025,'附件一之1-開班數'!$A$6:$B$65,2,0)&amp;"、"&amp;VLOOKUP(G1025,'附件一之1-開班數'!$A$6:$B$65,2,0)&amp;"、"&amp;VLOOKUP(H1025,'附件一之1-開班數'!$A$6:$B$65,2,0)&amp;"、"&amp;VLOOKUP(I1025,'附件一之1-開班數'!$A$6:$B$65,2,0),IF(D1025="","","學生無班級"))))))),"有班級不存在,或跳格輸入")</f>
        <v/>
      </c>
      <c r="K1025" s="16"/>
      <c r="L1025" s="16"/>
      <c r="M1025" s="16"/>
      <c r="N1025" s="16"/>
      <c r="O1025" s="16"/>
      <c r="P1025" s="16"/>
      <c r="Q1025" s="16"/>
      <c r="R1025" s="16"/>
      <c r="S1025" s="145">
        <f t="shared" si="93"/>
        <v>1</v>
      </c>
      <c r="T1025" s="145">
        <f t="shared" si="94"/>
        <v>1</v>
      </c>
      <c r="U1025" s="10">
        <f t="shared" si="92"/>
        <v>1</v>
      </c>
      <c r="V1025" s="10">
        <f t="shared" si="95"/>
        <v>1</v>
      </c>
      <c r="W1025" s="10">
        <f t="shared" si="96"/>
        <v>3</v>
      </c>
    </row>
    <row r="1026" spans="1:23">
      <c r="A1026" s="149" t="str">
        <f t="shared" si="91"/>
        <v/>
      </c>
      <c r="B1026" s="16"/>
      <c r="C1026" s="16"/>
      <c r="D1026" s="16"/>
      <c r="E1026" s="16"/>
      <c r="F1026" s="16"/>
      <c r="G1026" s="16"/>
      <c r="H1026" s="16"/>
      <c r="I1026" s="16"/>
      <c r="J1026" s="150" t="str">
        <f>IFERROR(IF(COUNTIF(E1026:I1026,E1026)+COUNTIF(E1026:I1026,F1026)+COUNTIF(E1026:I1026,G1026)+COUNTIF(E1026:I1026,H1026)+COUNTIF(E1026:I1026,I1026)-COUNT(E1026:I1026)&lt;&gt;0,"學生班級重複",IF(COUNT(E1026:I1026)=1,VLOOKUP(E1026,'附件一之1-開班數'!$A$6:$B$65,2,0),IF(COUNT(E1026:I1026)=2,VLOOKUP(E1026,'附件一之1-開班數'!$A$6:$B$65,2,0)&amp;"、"&amp;VLOOKUP(F1026,'附件一之1-開班數'!$A$6:$B$65,2,0),IF(COUNT(E1026:I1026)=3,VLOOKUP(E1026,'附件一之1-開班數'!$A$6:$B$65,2,0)&amp;"、"&amp;VLOOKUP(F1026,'附件一之1-開班數'!$A$6:$B$65,2,0)&amp;"、"&amp;VLOOKUP(G1026,'附件一之1-開班數'!$A$6:$B$65,2,0),IF(COUNT(E1026:I1026)=4,VLOOKUP(E1026,'附件一之1-開班數'!$A$6:$B$65,2,0)&amp;"、"&amp;VLOOKUP(F1026,'附件一之1-開班數'!$A$6:$B$65,2,0)&amp;"、"&amp;VLOOKUP(G1026,'附件一之1-開班數'!$A$6:$B$65,2,0)&amp;"、"&amp;VLOOKUP(H1026,'附件一之1-開班數'!$A$6:$B$65,2,0),IF(COUNT(E1026:I1026)=5,VLOOKUP(E1026,'附件一之1-開班數'!$A$6:$B$65,2,0)&amp;"、"&amp;VLOOKUP(F1026,'附件一之1-開班數'!$A$6:$B$65,2,0)&amp;"、"&amp;VLOOKUP(G1026,'附件一之1-開班數'!$A$6:$B$65,2,0)&amp;"、"&amp;VLOOKUP(H1026,'附件一之1-開班數'!$A$6:$B$65,2,0)&amp;"、"&amp;VLOOKUP(I1026,'附件一之1-開班數'!$A$6:$B$65,2,0),IF(D1026="","","學生無班級"))))))),"有班級不存在,或跳格輸入")</f>
        <v/>
      </c>
      <c r="K1026" s="16"/>
      <c r="L1026" s="16"/>
      <c r="M1026" s="16"/>
      <c r="N1026" s="16"/>
      <c r="O1026" s="16"/>
      <c r="P1026" s="16"/>
      <c r="Q1026" s="16"/>
      <c r="R1026" s="16"/>
      <c r="S1026" s="145">
        <f t="shared" si="93"/>
        <v>1</v>
      </c>
      <c r="T1026" s="145">
        <f t="shared" si="94"/>
        <v>1</v>
      </c>
      <c r="U1026" s="10">
        <f t="shared" si="92"/>
        <v>1</v>
      </c>
      <c r="V1026" s="10">
        <f t="shared" si="95"/>
        <v>1</v>
      </c>
      <c r="W1026" s="10">
        <f t="shared" si="96"/>
        <v>3</v>
      </c>
    </row>
    <row r="1027" spans="1:23">
      <c r="A1027" s="149" t="str">
        <f t="shared" si="91"/>
        <v/>
      </c>
      <c r="B1027" s="16"/>
      <c r="C1027" s="16"/>
      <c r="D1027" s="16"/>
      <c r="E1027" s="16"/>
      <c r="F1027" s="16"/>
      <c r="G1027" s="16"/>
      <c r="H1027" s="16"/>
      <c r="I1027" s="16"/>
      <c r="J1027" s="150" t="str">
        <f>IFERROR(IF(COUNTIF(E1027:I1027,E1027)+COUNTIF(E1027:I1027,F1027)+COUNTIF(E1027:I1027,G1027)+COUNTIF(E1027:I1027,H1027)+COUNTIF(E1027:I1027,I1027)-COUNT(E1027:I1027)&lt;&gt;0,"學生班級重複",IF(COUNT(E1027:I1027)=1,VLOOKUP(E1027,'附件一之1-開班數'!$A$6:$B$65,2,0),IF(COUNT(E1027:I1027)=2,VLOOKUP(E1027,'附件一之1-開班數'!$A$6:$B$65,2,0)&amp;"、"&amp;VLOOKUP(F1027,'附件一之1-開班數'!$A$6:$B$65,2,0),IF(COUNT(E1027:I1027)=3,VLOOKUP(E1027,'附件一之1-開班數'!$A$6:$B$65,2,0)&amp;"、"&amp;VLOOKUP(F1027,'附件一之1-開班數'!$A$6:$B$65,2,0)&amp;"、"&amp;VLOOKUP(G1027,'附件一之1-開班數'!$A$6:$B$65,2,0),IF(COUNT(E1027:I1027)=4,VLOOKUP(E1027,'附件一之1-開班數'!$A$6:$B$65,2,0)&amp;"、"&amp;VLOOKUP(F1027,'附件一之1-開班數'!$A$6:$B$65,2,0)&amp;"、"&amp;VLOOKUP(G1027,'附件一之1-開班數'!$A$6:$B$65,2,0)&amp;"、"&amp;VLOOKUP(H1027,'附件一之1-開班數'!$A$6:$B$65,2,0),IF(COUNT(E1027:I1027)=5,VLOOKUP(E1027,'附件一之1-開班數'!$A$6:$B$65,2,0)&amp;"、"&amp;VLOOKUP(F1027,'附件一之1-開班數'!$A$6:$B$65,2,0)&amp;"、"&amp;VLOOKUP(G1027,'附件一之1-開班數'!$A$6:$B$65,2,0)&amp;"、"&amp;VLOOKUP(H1027,'附件一之1-開班數'!$A$6:$B$65,2,0)&amp;"、"&amp;VLOOKUP(I1027,'附件一之1-開班數'!$A$6:$B$65,2,0),IF(D1027="","","學生無班級"))))))),"有班級不存在,或跳格輸入")</f>
        <v/>
      </c>
      <c r="K1027" s="16"/>
      <c r="L1027" s="16"/>
      <c r="M1027" s="16"/>
      <c r="N1027" s="16"/>
      <c r="O1027" s="16"/>
      <c r="P1027" s="16"/>
      <c r="Q1027" s="16"/>
      <c r="R1027" s="16"/>
      <c r="S1027" s="145">
        <f t="shared" si="93"/>
        <v>1</v>
      </c>
      <c r="T1027" s="145">
        <f t="shared" si="94"/>
        <v>1</v>
      </c>
      <c r="U1027" s="10">
        <f t="shared" si="92"/>
        <v>1</v>
      </c>
      <c r="V1027" s="10">
        <f t="shared" si="95"/>
        <v>1</v>
      </c>
      <c r="W1027" s="10">
        <f t="shared" si="96"/>
        <v>3</v>
      </c>
    </row>
    <row r="1028" spans="1:23">
      <c r="A1028" s="149" t="str">
        <f t="shared" si="91"/>
        <v/>
      </c>
      <c r="B1028" s="16"/>
      <c r="C1028" s="16"/>
      <c r="D1028" s="16"/>
      <c r="E1028" s="16"/>
      <c r="F1028" s="16"/>
      <c r="G1028" s="16"/>
      <c r="H1028" s="16"/>
      <c r="I1028" s="16"/>
      <c r="J1028" s="150" t="str">
        <f>IFERROR(IF(COUNTIF(E1028:I1028,E1028)+COUNTIF(E1028:I1028,F1028)+COUNTIF(E1028:I1028,G1028)+COUNTIF(E1028:I1028,H1028)+COUNTIF(E1028:I1028,I1028)-COUNT(E1028:I1028)&lt;&gt;0,"學生班級重複",IF(COUNT(E1028:I1028)=1,VLOOKUP(E1028,'附件一之1-開班數'!$A$6:$B$65,2,0),IF(COUNT(E1028:I1028)=2,VLOOKUP(E1028,'附件一之1-開班數'!$A$6:$B$65,2,0)&amp;"、"&amp;VLOOKUP(F1028,'附件一之1-開班數'!$A$6:$B$65,2,0),IF(COUNT(E1028:I1028)=3,VLOOKUP(E1028,'附件一之1-開班數'!$A$6:$B$65,2,0)&amp;"、"&amp;VLOOKUP(F1028,'附件一之1-開班數'!$A$6:$B$65,2,0)&amp;"、"&amp;VLOOKUP(G1028,'附件一之1-開班數'!$A$6:$B$65,2,0),IF(COUNT(E1028:I1028)=4,VLOOKUP(E1028,'附件一之1-開班數'!$A$6:$B$65,2,0)&amp;"、"&amp;VLOOKUP(F1028,'附件一之1-開班數'!$A$6:$B$65,2,0)&amp;"、"&amp;VLOOKUP(G1028,'附件一之1-開班數'!$A$6:$B$65,2,0)&amp;"、"&amp;VLOOKUP(H1028,'附件一之1-開班數'!$A$6:$B$65,2,0),IF(COUNT(E1028:I1028)=5,VLOOKUP(E1028,'附件一之1-開班數'!$A$6:$B$65,2,0)&amp;"、"&amp;VLOOKUP(F1028,'附件一之1-開班數'!$A$6:$B$65,2,0)&amp;"、"&amp;VLOOKUP(G1028,'附件一之1-開班數'!$A$6:$B$65,2,0)&amp;"、"&amp;VLOOKUP(H1028,'附件一之1-開班數'!$A$6:$B$65,2,0)&amp;"、"&amp;VLOOKUP(I1028,'附件一之1-開班數'!$A$6:$B$65,2,0),IF(D1028="","","學生無班級"))))))),"有班級不存在,或跳格輸入")</f>
        <v/>
      </c>
      <c r="K1028" s="16"/>
      <c r="L1028" s="16"/>
      <c r="M1028" s="16"/>
      <c r="N1028" s="16"/>
      <c r="O1028" s="16"/>
      <c r="P1028" s="16"/>
      <c r="Q1028" s="16"/>
      <c r="R1028" s="16"/>
      <c r="S1028" s="145">
        <f t="shared" si="93"/>
        <v>1</v>
      </c>
      <c r="T1028" s="145">
        <f t="shared" si="94"/>
        <v>1</v>
      </c>
      <c r="U1028" s="10">
        <f t="shared" si="92"/>
        <v>1</v>
      </c>
      <c r="V1028" s="10">
        <f t="shared" si="95"/>
        <v>1</v>
      </c>
      <c r="W1028" s="10">
        <f t="shared" si="96"/>
        <v>3</v>
      </c>
    </row>
    <row r="1029" spans="1:23">
      <c r="A1029" s="149" t="str">
        <f t="shared" si="91"/>
        <v/>
      </c>
      <c r="B1029" s="16"/>
      <c r="C1029" s="16"/>
      <c r="D1029" s="16"/>
      <c r="E1029" s="16"/>
      <c r="F1029" s="16"/>
      <c r="G1029" s="16"/>
      <c r="H1029" s="16"/>
      <c r="I1029" s="16"/>
      <c r="J1029" s="150" t="str">
        <f>IFERROR(IF(COUNTIF(E1029:I1029,E1029)+COUNTIF(E1029:I1029,F1029)+COUNTIF(E1029:I1029,G1029)+COUNTIF(E1029:I1029,H1029)+COUNTIF(E1029:I1029,I1029)-COUNT(E1029:I1029)&lt;&gt;0,"學生班級重複",IF(COUNT(E1029:I1029)=1,VLOOKUP(E1029,'附件一之1-開班數'!$A$6:$B$65,2,0),IF(COUNT(E1029:I1029)=2,VLOOKUP(E1029,'附件一之1-開班數'!$A$6:$B$65,2,0)&amp;"、"&amp;VLOOKUP(F1029,'附件一之1-開班數'!$A$6:$B$65,2,0),IF(COUNT(E1029:I1029)=3,VLOOKUP(E1029,'附件一之1-開班數'!$A$6:$B$65,2,0)&amp;"、"&amp;VLOOKUP(F1029,'附件一之1-開班數'!$A$6:$B$65,2,0)&amp;"、"&amp;VLOOKUP(G1029,'附件一之1-開班數'!$A$6:$B$65,2,0),IF(COUNT(E1029:I1029)=4,VLOOKUP(E1029,'附件一之1-開班數'!$A$6:$B$65,2,0)&amp;"、"&amp;VLOOKUP(F1029,'附件一之1-開班數'!$A$6:$B$65,2,0)&amp;"、"&amp;VLOOKUP(G1029,'附件一之1-開班數'!$A$6:$B$65,2,0)&amp;"、"&amp;VLOOKUP(H1029,'附件一之1-開班數'!$A$6:$B$65,2,0),IF(COUNT(E1029:I1029)=5,VLOOKUP(E1029,'附件一之1-開班數'!$A$6:$B$65,2,0)&amp;"、"&amp;VLOOKUP(F1029,'附件一之1-開班數'!$A$6:$B$65,2,0)&amp;"、"&amp;VLOOKUP(G1029,'附件一之1-開班數'!$A$6:$B$65,2,0)&amp;"、"&amp;VLOOKUP(H1029,'附件一之1-開班數'!$A$6:$B$65,2,0)&amp;"、"&amp;VLOOKUP(I1029,'附件一之1-開班數'!$A$6:$B$65,2,0),IF(D1029="","","學生無班級"))))))),"有班級不存在,或跳格輸入")</f>
        <v/>
      </c>
      <c r="K1029" s="16"/>
      <c r="L1029" s="16"/>
      <c r="M1029" s="16"/>
      <c r="N1029" s="16"/>
      <c r="O1029" s="16"/>
      <c r="P1029" s="16"/>
      <c r="Q1029" s="16"/>
      <c r="R1029" s="16"/>
      <c r="S1029" s="145">
        <f t="shared" si="93"/>
        <v>1</v>
      </c>
      <c r="T1029" s="145">
        <f t="shared" si="94"/>
        <v>1</v>
      </c>
      <c r="U1029" s="10">
        <f t="shared" si="92"/>
        <v>1</v>
      </c>
      <c r="V1029" s="10">
        <f t="shared" si="95"/>
        <v>1</v>
      </c>
      <c r="W1029" s="10">
        <f t="shared" si="96"/>
        <v>3</v>
      </c>
    </row>
    <row r="1030" spans="1:23">
      <c r="A1030" s="149" t="str">
        <f t="shared" ref="A1030:A1093" si="97">IF(D1030&lt;&gt;"",ROW()-5,"")</f>
        <v/>
      </c>
      <c r="B1030" s="16"/>
      <c r="C1030" s="16"/>
      <c r="D1030" s="16"/>
      <c r="E1030" s="16"/>
      <c r="F1030" s="16"/>
      <c r="G1030" s="16"/>
      <c r="H1030" s="16"/>
      <c r="I1030" s="16"/>
      <c r="J1030" s="150" t="str">
        <f>IFERROR(IF(COUNTIF(E1030:I1030,E1030)+COUNTIF(E1030:I1030,F1030)+COUNTIF(E1030:I1030,G1030)+COUNTIF(E1030:I1030,H1030)+COUNTIF(E1030:I1030,I1030)-COUNT(E1030:I1030)&lt;&gt;0,"學生班級重複",IF(COUNT(E1030:I1030)=1,VLOOKUP(E1030,'附件一之1-開班數'!$A$6:$B$65,2,0),IF(COUNT(E1030:I1030)=2,VLOOKUP(E1030,'附件一之1-開班數'!$A$6:$B$65,2,0)&amp;"、"&amp;VLOOKUP(F1030,'附件一之1-開班數'!$A$6:$B$65,2,0),IF(COUNT(E1030:I1030)=3,VLOOKUP(E1030,'附件一之1-開班數'!$A$6:$B$65,2,0)&amp;"、"&amp;VLOOKUP(F1030,'附件一之1-開班數'!$A$6:$B$65,2,0)&amp;"、"&amp;VLOOKUP(G1030,'附件一之1-開班數'!$A$6:$B$65,2,0),IF(COUNT(E1030:I1030)=4,VLOOKUP(E1030,'附件一之1-開班數'!$A$6:$B$65,2,0)&amp;"、"&amp;VLOOKUP(F1030,'附件一之1-開班數'!$A$6:$B$65,2,0)&amp;"、"&amp;VLOOKUP(G1030,'附件一之1-開班數'!$A$6:$B$65,2,0)&amp;"、"&amp;VLOOKUP(H1030,'附件一之1-開班數'!$A$6:$B$65,2,0),IF(COUNT(E1030:I1030)=5,VLOOKUP(E1030,'附件一之1-開班數'!$A$6:$B$65,2,0)&amp;"、"&amp;VLOOKUP(F1030,'附件一之1-開班數'!$A$6:$B$65,2,0)&amp;"、"&amp;VLOOKUP(G1030,'附件一之1-開班數'!$A$6:$B$65,2,0)&amp;"、"&amp;VLOOKUP(H1030,'附件一之1-開班數'!$A$6:$B$65,2,0)&amp;"、"&amp;VLOOKUP(I1030,'附件一之1-開班數'!$A$6:$B$65,2,0),IF(D1030="","","學生無班級"))))))),"有班級不存在,或跳格輸入")</f>
        <v/>
      </c>
      <c r="K1030" s="16"/>
      <c r="L1030" s="16"/>
      <c r="M1030" s="16"/>
      <c r="N1030" s="16"/>
      <c r="O1030" s="16"/>
      <c r="P1030" s="16"/>
      <c r="Q1030" s="16"/>
      <c r="R1030" s="16"/>
      <c r="S1030" s="145">
        <f t="shared" si="93"/>
        <v>1</v>
      </c>
      <c r="T1030" s="145">
        <f t="shared" si="94"/>
        <v>1</v>
      </c>
      <c r="U1030" s="10">
        <f t="shared" ref="U1030:U1093" si="98">IF(COUNTA(B1030:D1030)=0,1,IF(AND(D1030="",COUNTA(B1030:C1030)&lt;&gt;0),2,IF(COUNTA(B1030:C1030)&gt;1,3,4)))</f>
        <v>1</v>
      </c>
      <c r="V1030" s="10">
        <f t="shared" si="95"/>
        <v>1</v>
      </c>
      <c r="W1030" s="10">
        <f t="shared" si="96"/>
        <v>3</v>
      </c>
    </row>
    <row r="1031" spans="1:23">
      <c r="A1031" s="149" t="str">
        <f t="shared" si="97"/>
        <v/>
      </c>
      <c r="B1031" s="16"/>
      <c r="C1031" s="16"/>
      <c r="D1031" s="16"/>
      <c r="E1031" s="16"/>
      <c r="F1031" s="16"/>
      <c r="G1031" s="16"/>
      <c r="H1031" s="16"/>
      <c r="I1031" s="16"/>
      <c r="J1031" s="150" t="str">
        <f>IFERROR(IF(COUNTIF(E1031:I1031,E1031)+COUNTIF(E1031:I1031,F1031)+COUNTIF(E1031:I1031,G1031)+COUNTIF(E1031:I1031,H1031)+COUNTIF(E1031:I1031,I1031)-COUNT(E1031:I1031)&lt;&gt;0,"學生班級重複",IF(COUNT(E1031:I1031)=1,VLOOKUP(E1031,'附件一之1-開班數'!$A$6:$B$65,2,0),IF(COUNT(E1031:I1031)=2,VLOOKUP(E1031,'附件一之1-開班數'!$A$6:$B$65,2,0)&amp;"、"&amp;VLOOKUP(F1031,'附件一之1-開班數'!$A$6:$B$65,2,0),IF(COUNT(E1031:I1031)=3,VLOOKUP(E1031,'附件一之1-開班數'!$A$6:$B$65,2,0)&amp;"、"&amp;VLOOKUP(F1031,'附件一之1-開班數'!$A$6:$B$65,2,0)&amp;"、"&amp;VLOOKUP(G1031,'附件一之1-開班數'!$A$6:$B$65,2,0),IF(COUNT(E1031:I1031)=4,VLOOKUP(E1031,'附件一之1-開班數'!$A$6:$B$65,2,0)&amp;"、"&amp;VLOOKUP(F1031,'附件一之1-開班數'!$A$6:$B$65,2,0)&amp;"、"&amp;VLOOKUP(G1031,'附件一之1-開班數'!$A$6:$B$65,2,0)&amp;"、"&amp;VLOOKUP(H1031,'附件一之1-開班數'!$A$6:$B$65,2,0),IF(COUNT(E1031:I1031)=5,VLOOKUP(E1031,'附件一之1-開班數'!$A$6:$B$65,2,0)&amp;"、"&amp;VLOOKUP(F1031,'附件一之1-開班數'!$A$6:$B$65,2,0)&amp;"、"&amp;VLOOKUP(G1031,'附件一之1-開班數'!$A$6:$B$65,2,0)&amp;"、"&amp;VLOOKUP(H1031,'附件一之1-開班數'!$A$6:$B$65,2,0)&amp;"、"&amp;VLOOKUP(I1031,'附件一之1-開班數'!$A$6:$B$65,2,0),IF(D1031="","","學生無班級"))))))),"有班級不存在,或跳格輸入")</f>
        <v/>
      </c>
      <c r="K1031" s="16"/>
      <c r="L1031" s="16"/>
      <c r="M1031" s="16"/>
      <c r="N1031" s="16"/>
      <c r="O1031" s="16"/>
      <c r="P1031" s="16"/>
      <c r="Q1031" s="16"/>
      <c r="R1031" s="16"/>
      <c r="S1031" s="145">
        <f t="shared" ref="S1031:S1094" si="99">IF(COUNTA(D1031,K1031:L1031)=0,1,IF(AND(D1031="",SUM(K1031:L1031)&lt;&gt;0),2,IF(SUM(K1031:L1031)&lt;&gt;1,3,4)))</f>
        <v>1</v>
      </c>
      <c r="T1031" s="145">
        <f t="shared" ref="T1031:T1094" si="100">IF(COUNTA(D1031,M1031:Q1031)=0,1,IF(AND(D1031="",SUM(M1031:Q1031)&lt;&gt;0),2,IF(SUM(M1031:Q1031)&lt;&gt;1,3,4)))</f>
        <v>1</v>
      </c>
      <c r="U1031" s="10">
        <f t="shared" si="98"/>
        <v>1</v>
      </c>
      <c r="V1031" s="10">
        <f t="shared" ref="V1031:V1094" si="101">IF(COUNTA(D1031:I1031)=0,1,IF(AND(D1031="",COUNTA(E1031:I1031)&lt;&gt;0),2,3))</f>
        <v>1</v>
      </c>
      <c r="W1031" s="10">
        <f t="shared" ref="W1031:W1094" si="102">IF(AND(D1031="",COUNTA(R1031)&lt;&gt;0),2,3)</f>
        <v>3</v>
      </c>
    </row>
    <row r="1032" spans="1:23">
      <c r="A1032" s="149" t="str">
        <f t="shared" si="97"/>
        <v/>
      </c>
      <c r="B1032" s="16"/>
      <c r="C1032" s="16"/>
      <c r="D1032" s="16"/>
      <c r="E1032" s="16"/>
      <c r="F1032" s="16"/>
      <c r="G1032" s="16"/>
      <c r="H1032" s="16"/>
      <c r="I1032" s="16"/>
      <c r="J1032" s="150" t="str">
        <f>IFERROR(IF(COUNTIF(E1032:I1032,E1032)+COUNTIF(E1032:I1032,F1032)+COUNTIF(E1032:I1032,G1032)+COUNTIF(E1032:I1032,H1032)+COUNTIF(E1032:I1032,I1032)-COUNT(E1032:I1032)&lt;&gt;0,"學生班級重複",IF(COUNT(E1032:I1032)=1,VLOOKUP(E1032,'附件一之1-開班數'!$A$6:$B$65,2,0),IF(COUNT(E1032:I1032)=2,VLOOKUP(E1032,'附件一之1-開班數'!$A$6:$B$65,2,0)&amp;"、"&amp;VLOOKUP(F1032,'附件一之1-開班數'!$A$6:$B$65,2,0),IF(COUNT(E1032:I1032)=3,VLOOKUP(E1032,'附件一之1-開班數'!$A$6:$B$65,2,0)&amp;"、"&amp;VLOOKUP(F1032,'附件一之1-開班數'!$A$6:$B$65,2,0)&amp;"、"&amp;VLOOKUP(G1032,'附件一之1-開班數'!$A$6:$B$65,2,0),IF(COUNT(E1032:I1032)=4,VLOOKUP(E1032,'附件一之1-開班數'!$A$6:$B$65,2,0)&amp;"、"&amp;VLOOKUP(F1032,'附件一之1-開班數'!$A$6:$B$65,2,0)&amp;"、"&amp;VLOOKUP(G1032,'附件一之1-開班數'!$A$6:$B$65,2,0)&amp;"、"&amp;VLOOKUP(H1032,'附件一之1-開班數'!$A$6:$B$65,2,0),IF(COUNT(E1032:I1032)=5,VLOOKUP(E1032,'附件一之1-開班數'!$A$6:$B$65,2,0)&amp;"、"&amp;VLOOKUP(F1032,'附件一之1-開班數'!$A$6:$B$65,2,0)&amp;"、"&amp;VLOOKUP(G1032,'附件一之1-開班數'!$A$6:$B$65,2,0)&amp;"、"&amp;VLOOKUP(H1032,'附件一之1-開班數'!$A$6:$B$65,2,0)&amp;"、"&amp;VLOOKUP(I1032,'附件一之1-開班數'!$A$6:$B$65,2,0),IF(D1032="","","學生無班級"))))))),"有班級不存在,或跳格輸入")</f>
        <v/>
      </c>
      <c r="K1032" s="16"/>
      <c r="L1032" s="16"/>
      <c r="M1032" s="16"/>
      <c r="N1032" s="16"/>
      <c r="O1032" s="16"/>
      <c r="P1032" s="16"/>
      <c r="Q1032" s="16"/>
      <c r="R1032" s="16"/>
      <c r="S1032" s="145">
        <f t="shared" si="99"/>
        <v>1</v>
      </c>
      <c r="T1032" s="145">
        <f t="shared" si="100"/>
        <v>1</v>
      </c>
      <c r="U1032" s="10">
        <f t="shared" si="98"/>
        <v>1</v>
      </c>
      <c r="V1032" s="10">
        <f t="shared" si="101"/>
        <v>1</v>
      </c>
      <c r="W1032" s="10">
        <f t="shared" si="102"/>
        <v>3</v>
      </c>
    </row>
    <row r="1033" spans="1:23">
      <c r="A1033" s="149" t="str">
        <f t="shared" si="97"/>
        <v/>
      </c>
      <c r="B1033" s="16"/>
      <c r="C1033" s="16"/>
      <c r="D1033" s="16"/>
      <c r="E1033" s="16"/>
      <c r="F1033" s="16"/>
      <c r="G1033" s="16"/>
      <c r="H1033" s="16"/>
      <c r="I1033" s="16"/>
      <c r="J1033" s="150" t="str">
        <f>IFERROR(IF(COUNTIF(E1033:I1033,E1033)+COUNTIF(E1033:I1033,F1033)+COUNTIF(E1033:I1033,G1033)+COUNTIF(E1033:I1033,H1033)+COUNTIF(E1033:I1033,I1033)-COUNT(E1033:I1033)&lt;&gt;0,"學生班級重複",IF(COUNT(E1033:I1033)=1,VLOOKUP(E1033,'附件一之1-開班數'!$A$6:$B$65,2,0),IF(COUNT(E1033:I1033)=2,VLOOKUP(E1033,'附件一之1-開班數'!$A$6:$B$65,2,0)&amp;"、"&amp;VLOOKUP(F1033,'附件一之1-開班數'!$A$6:$B$65,2,0),IF(COUNT(E1033:I1033)=3,VLOOKUP(E1033,'附件一之1-開班數'!$A$6:$B$65,2,0)&amp;"、"&amp;VLOOKUP(F1033,'附件一之1-開班數'!$A$6:$B$65,2,0)&amp;"、"&amp;VLOOKUP(G1033,'附件一之1-開班數'!$A$6:$B$65,2,0),IF(COUNT(E1033:I1033)=4,VLOOKUP(E1033,'附件一之1-開班數'!$A$6:$B$65,2,0)&amp;"、"&amp;VLOOKUP(F1033,'附件一之1-開班數'!$A$6:$B$65,2,0)&amp;"、"&amp;VLOOKUP(G1033,'附件一之1-開班數'!$A$6:$B$65,2,0)&amp;"、"&amp;VLOOKUP(H1033,'附件一之1-開班數'!$A$6:$B$65,2,0),IF(COUNT(E1033:I1033)=5,VLOOKUP(E1033,'附件一之1-開班數'!$A$6:$B$65,2,0)&amp;"、"&amp;VLOOKUP(F1033,'附件一之1-開班數'!$A$6:$B$65,2,0)&amp;"、"&amp;VLOOKUP(G1033,'附件一之1-開班數'!$A$6:$B$65,2,0)&amp;"、"&amp;VLOOKUP(H1033,'附件一之1-開班數'!$A$6:$B$65,2,0)&amp;"、"&amp;VLOOKUP(I1033,'附件一之1-開班數'!$A$6:$B$65,2,0),IF(D1033="","","學生無班級"))))))),"有班級不存在,或跳格輸入")</f>
        <v/>
      </c>
      <c r="K1033" s="16"/>
      <c r="L1033" s="16"/>
      <c r="M1033" s="16"/>
      <c r="N1033" s="16"/>
      <c r="O1033" s="16"/>
      <c r="P1033" s="16"/>
      <c r="Q1033" s="16"/>
      <c r="R1033" s="16"/>
      <c r="S1033" s="145">
        <f t="shared" si="99"/>
        <v>1</v>
      </c>
      <c r="T1033" s="145">
        <f t="shared" si="100"/>
        <v>1</v>
      </c>
      <c r="U1033" s="10">
        <f t="shared" si="98"/>
        <v>1</v>
      </c>
      <c r="V1033" s="10">
        <f t="shared" si="101"/>
        <v>1</v>
      </c>
      <c r="W1033" s="10">
        <f t="shared" si="102"/>
        <v>3</v>
      </c>
    </row>
    <row r="1034" spans="1:23">
      <c r="A1034" s="149" t="str">
        <f t="shared" si="97"/>
        <v/>
      </c>
      <c r="B1034" s="16"/>
      <c r="C1034" s="16"/>
      <c r="D1034" s="16"/>
      <c r="E1034" s="16"/>
      <c r="F1034" s="16"/>
      <c r="G1034" s="16"/>
      <c r="H1034" s="16"/>
      <c r="I1034" s="16"/>
      <c r="J1034" s="150" t="str">
        <f>IFERROR(IF(COUNTIF(E1034:I1034,E1034)+COUNTIF(E1034:I1034,F1034)+COUNTIF(E1034:I1034,G1034)+COUNTIF(E1034:I1034,H1034)+COUNTIF(E1034:I1034,I1034)-COUNT(E1034:I1034)&lt;&gt;0,"學生班級重複",IF(COUNT(E1034:I1034)=1,VLOOKUP(E1034,'附件一之1-開班數'!$A$6:$B$65,2,0),IF(COUNT(E1034:I1034)=2,VLOOKUP(E1034,'附件一之1-開班數'!$A$6:$B$65,2,0)&amp;"、"&amp;VLOOKUP(F1034,'附件一之1-開班數'!$A$6:$B$65,2,0),IF(COUNT(E1034:I1034)=3,VLOOKUP(E1034,'附件一之1-開班數'!$A$6:$B$65,2,0)&amp;"、"&amp;VLOOKUP(F1034,'附件一之1-開班數'!$A$6:$B$65,2,0)&amp;"、"&amp;VLOOKUP(G1034,'附件一之1-開班數'!$A$6:$B$65,2,0),IF(COUNT(E1034:I1034)=4,VLOOKUP(E1034,'附件一之1-開班數'!$A$6:$B$65,2,0)&amp;"、"&amp;VLOOKUP(F1034,'附件一之1-開班數'!$A$6:$B$65,2,0)&amp;"、"&amp;VLOOKUP(G1034,'附件一之1-開班數'!$A$6:$B$65,2,0)&amp;"、"&amp;VLOOKUP(H1034,'附件一之1-開班數'!$A$6:$B$65,2,0),IF(COUNT(E1034:I1034)=5,VLOOKUP(E1034,'附件一之1-開班數'!$A$6:$B$65,2,0)&amp;"、"&amp;VLOOKUP(F1034,'附件一之1-開班數'!$A$6:$B$65,2,0)&amp;"、"&amp;VLOOKUP(G1034,'附件一之1-開班數'!$A$6:$B$65,2,0)&amp;"、"&amp;VLOOKUP(H1034,'附件一之1-開班數'!$A$6:$B$65,2,0)&amp;"、"&amp;VLOOKUP(I1034,'附件一之1-開班數'!$A$6:$B$65,2,0),IF(D1034="","","學生無班級"))))))),"有班級不存在,或跳格輸入")</f>
        <v/>
      </c>
      <c r="K1034" s="16"/>
      <c r="L1034" s="16"/>
      <c r="M1034" s="16"/>
      <c r="N1034" s="16"/>
      <c r="O1034" s="16"/>
      <c r="P1034" s="16"/>
      <c r="Q1034" s="16"/>
      <c r="R1034" s="16"/>
      <c r="S1034" s="145">
        <f t="shared" si="99"/>
        <v>1</v>
      </c>
      <c r="T1034" s="145">
        <f t="shared" si="100"/>
        <v>1</v>
      </c>
      <c r="U1034" s="10">
        <f t="shared" si="98"/>
        <v>1</v>
      </c>
      <c r="V1034" s="10">
        <f t="shared" si="101"/>
        <v>1</v>
      </c>
      <c r="W1034" s="10">
        <f t="shared" si="102"/>
        <v>3</v>
      </c>
    </row>
    <row r="1035" spans="1:23">
      <c r="A1035" s="149" t="str">
        <f t="shared" si="97"/>
        <v/>
      </c>
      <c r="B1035" s="16"/>
      <c r="C1035" s="16"/>
      <c r="D1035" s="16"/>
      <c r="E1035" s="16"/>
      <c r="F1035" s="16"/>
      <c r="G1035" s="16"/>
      <c r="H1035" s="16"/>
      <c r="I1035" s="16"/>
      <c r="J1035" s="150" t="str">
        <f>IFERROR(IF(COUNTIF(E1035:I1035,E1035)+COUNTIF(E1035:I1035,F1035)+COUNTIF(E1035:I1035,G1035)+COUNTIF(E1035:I1035,H1035)+COUNTIF(E1035:I1035,I1035)-COUNT(E1035:I1035)&lt;&gt;0,"學生班級重複",IF(COUNT(E1035:I1035)=1,VLOOKUP(E1035,'附件一之1-開班數'!$A$6:$B$65,2,0),IF(COUNT(E1035:I1035)=2,VLOOKUP(E1035,'附件一之1-開班數'!$A$6:$B$65,2,0)&amp;"、"&amp;VLOOKUP(F1035,'附件一之1-開班數'!$A$6:$B$65,2,0),IF(COUNT(E1035:I1035)=3,VLOOKUP(E1035,'附件一之1-開班數'!$A$6:$B$65,2,0)&amp;"、"&amp;VLOOKUP(F1035,'附件一之1-開班數'!$A$6:$B$65,2,0)&amp;"、"&amp;VLOOKUP(G1035,'附件一之1-開班數'!$A$6:$B$65,2,0),IF(COUNT(E1035:I1035)=4,VLOOKUP(E1035,'附件一之1-開班數'!$A$6:$B$65,2,0)&amp;"、"&amp;VLOOKUP(F1035,'附件一之1-開班數'!$A$6:$B$65,2,0)&amp;"、"&amp;VLOOKUP(G1035,'附件一之1-開班數'!$A$6:$B$65,2,0)&amp;"、"&amp;VLOOKUP(H1035,'附件一之1-開班數'!$A$6:$B$65,2,0),IF(COUNT(E1035:I1035)=5,VLOOKUP(E1035,'附件一之1-開班數'!$A$6:$B$65,2,0)&amp;"、"&amp;VLOOKUP(F1035,'附件一之1-開班數'!$A$6:$B$65,2,0)&amp;"、"&amp;VLOOKUP(G1035,'附件一之1-開班數'!$A$6:$B$65,2,0)&amp;"、"&amp;VLOOKUP(H1035,'附件一之1-開班數'!$A$6:$B$65,2,0)&amp;"、"&amp;VLOOKUP(I1035,'附件一之1-開班數'!$A$6:$B$65,2,0),IF(D1035="","","學生無班級"))))))),"有班級不存在,或跳格輸入")</f>
        <v/>
      </c>
      <c r="K1035" s="16"/>
      <c r="L1035" s="16"/>
      <c r="M1035" s="16"/>
      <c r="N1035" s="16"/>
      <c r="O1035" s="16"/>
      <c r="P1035" s="16"/>
      <c r="Q1035" s="16"/>
      <c r="R1035" s="16"/>
      <c r="S1035" s="145">
        <f t="shared" si="99"/>
        <v>1</v>
      </c>
      <c r="T1035" s="145">
        <f t="shared" si="100"/>
        <v>1</v>
      </c>
      <c r="U1035" s="10">
        <f t="shared" si="98"/>
        <v>1</v>
      </c>
      <c r="V1035" s="10">
        <f t="shared" si="101"/>
        <v>1</v>
      </c>
      <c r="W1035" s="10">
        <f t="shared" si="102"/>
        <v>3</v>
      </c>
    </row>
    <row r="1036" spans="1:23">
      <c r="A1036" s="149" t="str">
        <f t="shared" si="97"/>
        <v/>
      </c>
      <c r="B1036" s="16"/>
      <c r="C1036" s="16"/>
      <c r="D1036" s="16"/>
      <c r="E1036" s="16"/>
      <c r="F1036" s="16"/>
      <c r="G1036" s="16"/>
      <c r="H1036" s="16"/>
      <c r="I1036" s="16"/>
      <c r="J1036" s="150" t="str">
        <f>IFERROR(IF(COUNTIF(E1036:I1036,E1036)+COUNTIF(E1036:I1036,F1036)+COUNTIF(E1036:I1036,G1036)+COUNTIF(E1036:I1036,H1036)+COUNTIF(E1036:I1036,I1036)-COUNT(E1036:I1036)&lt;&gt;0,"學生班級重複",IF(COUNT(E1036:I1036)=1,VLOOKUP(E1036,'附件一之1-開班數'!$A$6:$B$65,2,0),IF(COUNT(E1036:I1036)=2,VLOOKUP(E1036,'附件一之1-開班數'!$A$6:$B$65,2,0)&amp;"、"&amp;VLOOKUP(F1036,'附件一之1-開班數'!$A$6:$B$65,2,0),IF(COUNT(E1036:I1036)=3,VLOOKUP(E1036,'附件一之1-開班數'!$A$6:$B$65,2,0)&amp;"、"&amp;VLOOKUP(F1036,'附件一之1-開班數'!$A$6:$B$65,2,0)&amp;"、"&amp;VLOOKUP(G1036,'附件一之1-開班數'!$A$6:$B$65,2,0),IF(COUNT(E1036:I1036)=4,VLOOKUP(E1036,'附件一之1-開班數'!$A$6:$B$65,2,0)&amp;"、"&amp;VLOOKUP(F1036,'附件一之1-開班數'!$A$6:$B$65,2,0)&amp;"、"&amp;VLOOKUP(G1036,'附件一之1-開班數'!$A$6:$B$65,2,0)&amp;"、"&amp;VLOOKUP(H1036,'附件一之1-開班數'!$A$6:$B$65,2,0),IF(COUNT(E1036:I1036)=5,VLOOKUP(E1036,'附件一之1-開班數'!$A$6:$B$65,2,0)&amp;"、"&amp;VLOOKUP(F1036,'附件一之1-開班數'!$A$6:$B$65,2,0)&amp;"、"&amp;VLOOKUP(G1036,'附件一之1-開班數'!$A$6:$B$65,2,0)&amp;"、"&amp;VLOOKUP(H1036,'附件一之1-開班數'!$A$6:$B$65,2,0)&amp;"、"&amp;VLOOKUP(I1036,'附件一之1-開班數'!$A$6:$B$65,2,0),IF(D1036="","","學生無班級"))))))),"有班級不存在,或跳格輸入")</f>
        <v/>
      </c>
      <c r="K1036" s="16"/>
      <c r="L1036" s="16"/>
      <c r="M1036" s="16"/>
      <c r="N1036" s="16"/>
      <c r="O1036" s="16"/>
      <c r="P1036" s="16"/>
      <c r="Q1036" s="16"/>
      <c r="R1036" s="16"/>
      <c r="S1036" s="145">
        <f t="shared" si="99"/>
        <v>1</v>
      </c>
      <c r="T1036" s="145">
        <f t="shared" si="100"/>
        <v>1</v>
      </c>
      <c r="U1036" s="10">
        <f t="shared" si="98"/>
        <v>1</v>
      </c>
      <c r="V1036" s="10">
        <f t="shared" si="101"/>
        <v>1</v>
      </c>
      <c r="W1036" s="10">
        <f t="shared" si="102"/>
        <v>3</v>
      </c>
    </row>
    <row r="1037" spans="1:23">
      <c r="A1037" s="149" t="str">
        <f t="shared" si="97"/>
        <v/>
      </c>
      <c r="B1037" s="16"/>
      <c r="C1037" s="16"/>
      <c r="D1037" s="16"/>
      <c r="E1037" s="16"/>
      <c r="F1037" s="16"/>
      <c r="G1037" s="16"/>
      <c r="H1037" s="16"/>
      <c r="I1037" s="16"/>
      <c r="J1037" s="150" t="str">
        <f>IFERROR(IF(COUNTIF(E1037:I1037,E1037)+COUNTIF(E1037:I1037,F1037)+COUNTIF(E1037:I1037,G1037)+COUNTIF(E1037:I1037,H1037)+COUNTIF(E1037:I1037,I1037)-COUNT(E1037:I1037)&lt;&gt;0,"學生班級重複",IF(COUNT(E1037:I1037)=1,VLOOKUP(E1037,'附件一之1-開班數'!$A$6:$B$65,2,0),IF(COUNT(E1037:I1037)=2,VLOOKUP(E1037,'附件一之1-開班數'!$A$6:$B$65,2,0)&amp;"、"&amp;VLOOKUP(F1037,'附件一之1-開班數'!$A$6:$B$65,2,0),IF(COUNT(E1037:I1037)=3,VLOOKUP(E1037,'附件一之1-開班數'!$A$6:$B$65,2,0)&amp;"、"&amp;VLOOKUP(F1037,'附件一之1-開班數'!$A$6:$B$65,2,0)&amp;"、"&amp;VLOOKUP(G1037,'附件一之1-開班數'!$A$6:$B$65,2,0),IF(COUNT(E1037:I1037)=4,VLOOKUP(E1037,'附件一之1-開班數'!$A$6:$B$65,2,0)&amp;"、"&amp;VLOOKUP(F1037,'附件一之1-開班數'!$A$6:$B$65,2,0)&amp;"、"&amp;VLOOKUP(G1037,'附件一之1-開班數'!$A$6:$B$65,2,0)&amp;"、"&amp;VLOOKUP(H1037,'附件一之1-開班數'!$A$6:$B$65,2,0),IF(COUNT(E1037:I1037)=5,VLOOKUP(E1037,'附件一之1-開班數'!$A$6:$B$65,2,0)&amp;"、"&amp;VLOOKUP(F1037,'附件一之1-開班數'!$A$6:$B$65,2,0)&amp;"、"&amp;VLOOKUP(G1037,'附件一之1-開班數'!$A$6:$B$65,2,0)&amp;"、"&amp;VLOOKUP(H1037,'附件一之1-開班數'!$A$6:$B$65,2,0)&amp;"、"&amp;VLOOKUP(I1037,'附件一之1-開班數'!$A$6:$B$65,2,0),IF(D1037="","","學生無班級"))))))),"有班級不存在,或跳格輸入")</f>
        <v/>
      </c>
      <c r="K1037" s="16"/>
      <c r="L1037" s="16"/>
      <c r="M1037" s="16"/>
      <c r="N1037" s="16"/>
      <c r="O1037" s="16"/>
      <c r="P1037" s="16"/>
      <c r="Q1037" s="16"/>
      <c r="R1037" s="16"/>
      <c r="S1037" s="145">
        <f t="shared" si="99"/>
        <v>1</v>
      </c>
      <c r="T1037" s="145">
        <f t="shared" si="100"/>
        <v>1</v>
      </c>
      <c r="U1037" s="10">
        <f t="shared" si="98"/>
        <v>1</v>
      </c>
      <c r="V1037" s="10">
        <f t="shared" si="101"/>
        <v>1</v>
      </c>
      <c r="W1037" s="10">
        <f t="shared" si="102"/>
        <v>3</v>
      </c>
    </row>
    <row r="1038" spans="1:23">
      <c r="A1038" s="149" t="str">
        <f t="shared" si="97"/>
        <v/>
      </c>
      <c r="B1038" s="16"/>
      <c r="C1038" s="16"/>
      <c r="D1038" s="16"/>
      <c r="E1038" s="16"/>
      <c r="F1038" s="16"/>
      <c r="G1038" s="16"/>
      <c r="H1038" s="16"/>
      <c r="I1038" s="16"/>
      <c r="J1038" s="150" t="str">
        <f>IFERROR(IF(COUNTIF(E1038:I1038,E1038)+COUNTIF(E1038:I1038,F1038)+COUNTIF(E1038:I1038,G1038)+COUNTIF(E1038:I1038,H1038)+COUNTIF(E1038:I1038,I1038)-COUNT(E1038:I1038)&lt;&gt;0,"學生班級重複",IF(COUNT(E1038:I1038)=1,VLOOKUP(E1038,'附件一之1-開班數'!$A$6:$B$65,2,0),IF(COUNT(E1038:I1038)=2,VLOOKUP(E1038,'附件一之1-開班數'!$A$6:$B$65,2,0)&amp;"、"&amp;VLOOKUP(F1038,'附件一之1-開班數'!$A$6:$B$65,2,0),IF(COUNT(E1038:I1038)=3,VLOOKUP(E1038,'附件一之1-開班數'!$A$6:$B$65,2,0)&amp;"、"&amp;VLOOKUP(F1038,'附件一之1-開班數'!$A$6:$B$65,2,0)&amp;"、"&amp;VLOOKUP(G1038,'附件一之1-開班數'!$A$6:$B$65,2,0),IF(COUNT(E1038:I1038)=4,VLOOKUP(E1038,'附件一之1-開班數'!$A$6:$B$65,2,0)&amp;"、"&amp;VLOOKUP(F1038,'附件一之1-開班數'!$A$6:$B$65,2,0)&amp;"、"&amp;VLOOKUP(G1038,'附件一之1-開班數'!$A$6:$B$65,2,0)&amp;"、"&amp;VLOOKUP(H1038,'附件一之1-開班數'!$A$6:$B$65,2,0),IF(COUNT(E1038:I1038)=5,VLOOKUP(E1038,'附件一之1-開班數'!$A$6:$B$65,2,0)&amp;"、"&amp;VLOOKUP(F1038,'附件一之1-開班數'!$A$6:$B$65,2,0)&amp;"、"&amp;VLOOKUP(G1038,'附件一之1-開班數'!$A$6:$B$65,2,0)&amp;"、"&amp;VLOOKUP(H1038,'附件一之1-開班數'!$A$6:$B$65,2,0)&amp;"、"&amp;VLOOKUP(I1038,'附件一之1-開班數'!$A$6:$B$65,2,0),IF(D1038="","","學生無班級"))))))),"有班級不存在,或跳格輸入")</f>
        <v/>
      </c>
      <c r="K1038" s="16"/>
      <c r="L1038" s="16"/>
      <c r="M1038" s="16"/>
      <c r="N1038" s="16"/>
      <c r="O1038" s="16"/>
      <c r="P1038" s="16"/>
      <c r="Q1038" s="16"/>
      <c r="R1038" s="16"/>
      <c r="S1038" s="145">
        <f t="shared" si="99"/>
        <v>1</v>
      </c>
      <c r="T1038" s="145">
        <f t="shared" si="100"/>
        <v>1</v>
      </c>
      <c r="U1038" s="10">
        <f t="shared" si="98"/>
        <v>1</v>
      </c>
      <c r="V1038" s="10">
        <f t="shared" si="101"/>
        <v>1</v>
      </c>
      <c r="W1038" s="10">
        <f t="shared" si="102"/>
        <v>3</v>
      </c>
    </row>
    <row r="1039" spans="1:23">
      <c r="A1039" s="149" t="str">
        <f t="shared" si="97"/>
        <v/>
      </c>
      <c r="B1039" s="16"/>
      <c r="C1039" s="16"/>
      <c r="D1039" s="16"/>
      <c r="E1039" s="16"/>
      <c r="F1039" s="16"/>
      <c r="G1039" s="16"/>
      <c r="H1039" s="16"/>
      <c r="I1039" s="16"/>
      <c r="J1039" s="150" t="str">
        <f>IFERROR(IF(COUNTIF(E1039:I1039,E1039)+COUNTIF(E1039:I1039,F1039)+COUNTIF(E1039:I1039,G1039)+COUNTIF(E1039:I1039,H1039)+COUNTIF(E1039:I1039,I1039)-COUNT(E1039:I1039)&lt;&gt;0,"學生班級重複",IF(COUNT(E1039:I1039)=1,VLOOKUP(E1039,'附件一之1-開班數'!$A$6:$B$65,2,0),IF(COUNT(E1039:I1039)=2,VLOOKUP(E1039,'附件一之1-開班數'!$A$6:$B$65,2,0)&amp;"、"&amp;VLOOKUP(F1039,'附件一之1-開班數'!$A$6:$B$65,2,0),IF(COUNT(E1039:I1039)=3,VLOOKUP(E1039,'附件一之1-開班數'!$A$6:$B$65,2,0)&amp;"、"&amp;VLOOKUP(F1039,'附件一之1-開班數'!$A$6:$B$65,2,0)&amp;"、"&amp;VLOOKUP(G1039,'附件一之1-開班數'!$A$6:$B$65,2,0),IF(COUNT(E1039:I1039)=4,VLOOKUP(E1039,'附件一之1-開班數'!$A$6:$B$65,2,0)&amp;"、"&amp;VLOOKUP(F1039,'附件一之1-開班數'!$A$6:$B$65,2,0)&amp;"、"&amp;VLOOKUP(G1039,'附件一之1-開班數'!$A$6:$B$65,2,0)&amp;"、"&amp;VLOOKUP(H1039,'附件一之1-開班數'!$A$6:$B$65,2,0),IF(COUNT(E1039:I1039)=5,VLOOKUP(E1039,'附件一之1-開班數'!$A$6:$B$65,2,0)&amp;"、"&amp;VLOOKUP(F1039,'附件一之1-開班數'!$A$6:$B$65,2,0)&amp;"、"&amp;VLOOKUP(G1039,'附件一之1-開班數'!$A$6:$B$65,2,0)&amp;"、"&amp;VLOOKUP(H1039,'附件一之1-開班數'!$A$6:$B$65,2,0)&amp;"、"&amp;VLOOKUP(I1039,'附件一之1-開班數'!$A$6:$B$65,2,0),IF(D1039="","","學生無班級"))))))),"有班級不存在,或跳格輸入")</f>
        <v/>
      </c>
      <c r="K1039" s="16"/>
      <c r="L1039" s="16"/>
      <c r="M1039" s="16"/>
      <c r="N1039" s="16"/>
      <c r="O1039" s="16"/>
      <c r="P1039" s="16"/>
      <c r="Q1039" s="16"/>
      <c r="R1039" s="16"/>
      <c r="S1039" s="145">
        <f t="shared" si="99"/>
        <v>1</v>
      </c>
      <c r="T1039" s="145">
        <f t="shared" si="100"/>
        <v>1</v>
      </c>
      <c r="U1039" s="10">
        <f t="shared" si="98"/>
        <v>1</v>
      </c>
      <c r="V1039" s="10">
        <f t="shared" si="101"/>
        <v>1</v>
      </c>
      <c r="W1039" s="10">
        <f t="shared" si="102"/>
        <v>3</v>
      </c>
    </row>
    <row r="1040" spans="1:23">
      <c r="A1040" s="149" t="str">
        <f t="shared" si="97"/>
        <v/>
      </c>
      <c r="B1040" s="16"/>
      <c r="C1040" s="16"/>
      <c r="D1040" s="16"/>
      <c r="E1040" s="16"/>
      <c r="F1040" s="16"/>
      <c r="G1040" s="16"/>
      <c r="H1040" s="16"/>
      <c r="I1040" s="16"/>
      <c r="J1040" s="150" t="str">
        <f>IFERROR(IF(COUNTIF(E1040:I1040,E1040)+COUNTIF(E1040:I1040,F1040)+COUNTIF(E1040:I1040,G1040)+COUNTIF(E1040:I1040,H1040)+COUNTIF(E1040:I1040,I1040)-COUNT(E1040:I1040)&lt;&gt;0,"學生班級重複",IF(COUNT(E1040:I1040)=1,VLOOKUP(E1040,'附件一之1-開班數'!$A$6:$B$65,2,0),IF(COUNT(E1040:I1040)=2,VLOOKUP(E1040,'附件一之1-開班數'!$A$6:$B$65,2,0)&amp;"、"&amp;VLOOKUP(F1040,'附件一之1-開班數'!$A$6:$B$65,2,0),IF(COUNT(E1040:I1040)=3,VLOOKUP(E1040,'附件一之1-開班數'!$A$6:$B$65,2,0)&amp;"、"&amp;VLOOKUP(F1040,'附件一之1-開班數'!$A$6:$B$65,2,0)&amp;"、"&amp;VLOOKUP(G1040,'附件一之1-開班數'!$A$6:$B$65,2,0),IF(COUNT(E1040:I1040)=4,VLOOKUP(E1040,'附件一之1-開班數'!$A$6:$B$65,2,0)&amp;"、"&amp;VLOOKUP(F1040,'附件一之1-開班數'!$A$6:$B$65,2,0)&amp;"、"&amp;VLOOKUP(G1040,'附件一之1-開班數'!$A$6:$B$65,2,0)&amp;"、"&amp;VLOOKUP(H1040,'附件一之1-開班數'!$A$6:$B$65,2,0),IF(COUNT(E1040:I1040)=5,VLOOKUP(E1040,'附件一之1-開班數'!$A$6:$B$65,2,0)&amp;"、"&amp;VLOOKUP(F1040,'附件一之1-開班數'!$A$6:$B$65,2,0)&amp;"、"&amp;VLOOKUP(G1040,'附件一之1-開班數'!$A$6:$B$65,2,0)&amp;"、"&amp;VLOOKUP(H1040,'附件一之1-開班數'!$A$6:$B$65,2,0)&amp;"、"&amp;VLOOKUP(I1040,'附件一之1-開班數'!$A$6:$B$65,2,0),IF(D1040="","","學生無班級"))))))),"有班級不存在,或跳格輸入")</f>
        <v/>
      </c>
      <c r="K1040" s="16"/>
      <c r="L1040" s="16"/>
      <c r="M1040" s="16"/>
      <c r="N1040" s="16"/>
      <c r="O1040" s="16"/>
      <c r="P1040" s="16"/>
      <c r="Q1040" s="16"/>
      <c r="R1040" s="16"/>
      <c r="S1040" s="145">
        <f t="shared" si="99"/>
        <v>1</v>
      </c>
      <c r="T1040" s="145">
        <f t="shared" si="100"/>
        <v>1</v>
      </c>
      <c r="U1040" s="10">
        <f t="shared" si="98"/>
        <v>1</v>
      </c>
      <c r="V1040" s="10">
        <f t="shared" si="101"/>
        <v>1</v>
      </c>
      <c r="W1040" s="10">
        <f t="shared" si="102"/>
        <v>3</v>
      </c>
    </row>
    <row r="1041" spans="1:23">
      <c r="A1041" s="149" t="str">
        <f t="shared" si="97"/>
        <v/>
      </c>
      <c r="B1041" s="16"/>
      <c r="C1041" s="16"/>
      <c r="D1041" s="16"/>
      <c r="E1041" s="16"/>
      <c r="F1041" s="16"/>
      <c r="G1041" s="16"/>
      <c r="H1041" s="16"/>
      <c r="I1041" s="16"/>
      <c r="J1041" s="150" t="str">
        <f>IFERROR(IF(COUNTIF(E1041:I1041,E1041)+COUNTIF(E1041:I1041,F1041)+COUNTIF(E1041:I1041,G1041)+COUNTIF(E1041:I1041,H1041)+COUNTIF(E1041:I1041,I1041)-COUNT(E1041:I1041)&lt;&gt;0,"學生班級重複",IF(COUNT(E1041:I1041)=1,VLOOKUP(E1041,'附件一之1-開班數'!$A$6:$B$65,2,0),IF(COUNT(E1041:I1041)=2,VLOOKUP(E1041,'附件一之1-開班數'!$A$6:$B$65,2,0)&amp;"、"&amp;VLOOKUP(F1041,'附件一之1-開班數'!$A$6:$B$65,2,0),IF(COUNT(E1041:I1041)=3,VLOOKUP(E1041,'附件一之1-開班數'!$A$6:$B$65,2,0)&amp;"、"&amp;VLOOKUP(F1041,'附件一之1-開班數'!$A$6:$B$65,2,0)&amp;"、"&amp;VLOOKUP(G1041,'附件一之1-開班數'!$A$6:$B$65,2,0),IF(COUNT(E1041:I1041)=4,VLOOKUP(E1041,'附件一之1-開班數'!$A$6:$B$65,2,0)&amp;"、"&amp;VLOOKUP(F1041,'附件一之1-開班數'!$A$6:$B$65,2,0)&amp;"、"&amp;VLOOKUP(G1041,'附件一之1-開班數'!$A$6:$B$65,2,0)&amp;"、"&amp;VLOOKUP(H1041,'附件一之1-開班數'!$A$6:$B$65,2,0),IF(COUNT(E1041:I1041)=5,VLOOKUP(E1041,'附件一之1-開班數'!$A$6:$B$65,2,0)&amp;"、"&amp;VLOOKUP(F1041,'附件一之1-開班數'!$A$6:$B$65,2,0)&amp;"、"&amp;VLOOKUP(G1041,'附件一之1-開班數'!$A$6:$B$65,2,0)&amp;"、"&amp;VLOOKUP(H1041,'附件一之1-開班數'!$A$6:$B$65,2,0)&amp;"、"&amp;VLOOKUP(I1041,'附件一之1-開班數'!$A$6:$B$65,2,0),IF(D1041="","","學生無班級"))))))),"有班級不存在,或跳格輸入")</f>
        <v/>
      </c>
      <c r="K1041" s="16"/>
      <c r="L1041" s="16"/>
      <c r="M1041" s="16"/>
      <c r="N1041" s="16"/>
      <c r="O1041" s="16"/>
      <c r="P1041" s="16"/>
      <c r="Q1041" s="16"/>
      <c r="R1041" s="16"/>
      <c r="S1041" s="145">
        <f t="shared" si="99"/>
        <v>1</v>
      </c>
      <c r="T1041" s="145">
        <f t="shared" si="100"/>
        <v>1</v>
      </c>
      <c r="U1041" s="10">
        <f t="shared" si="98"/>
        <v>1</v>
      </c>
      <c r="V1041" s="10">
        <f t="shared" si="101"/>
        <v>1</v>
      </c>
      <c r="W1041" s="10">
        <f t="shared" si="102"/>
        <v>3</v>
      </c>
    </row>
    <row r="1042" spans="1:23">
      <c r="A1042" s="149" t="str">
        <f t="shared" si="97"/>
        <v/>
      </c>
      <c r="B1042" s="16"/>
      <c r="C1042" s="16"/>
      <c r="D1042" s="16"/>
      <c r="E1042" s="16"/>
      <c r="F1042" s="16"/>
      <c r="G1042" s="16"/>
      <c r="H1042" s="16"/>
      <c r="I1042" s="16"/>
      <c r="J1042" s="150" t="str">
        <f>IFERROR(IF(COUNTIF(E1042:I1042,E1042)+COUNTIF(E1042:I1042,F1042)+COUNTIF(E1042:I1042,G1042)+COUNTIF(E1042:I1042,H1042)+COUNTIF(E1042:I1042,I1042)-COUNT(E1042:I1042)&lt;&gt;0,"學生班級重複",IF(COUNT(E1042:I1042)=1,VLOOKUP(E1042,'附件一之1-開班數'!$A$6:$B$65,2,0),IF(COUNT(E1042:I1042)=2,VLOOKUP(E1042,'附件一之1-開班數'!$A$6:$B$65,2,0)&amp;"、"&amp;VLOOKUP(F1042,'附件一之1-開班數'!$A$6:$B$65,2,0),IF(COUNT(E1042:I1042)=3,VLOOKUP(E1042,'附件一之1-開班數'!$A$6:$B$65,2,0)&amp;"、"&amp;VLOOKUP(F1042,'附件一之1-開班數'!$A$6:$B$65,2,0)&amp;"、"&amp;VLOOKUP(G1042,'附件一之1-開班數'!$A$6:$B$65,2,0),IF(COUNT(E1042:I1042)=4,VLOOKUP(E1042,'附件一之1-開班數'!$A$6:$B$65,2,0)&amp;"、"&amp;VLOOKUP(F1042,'附件一之1-開班數'!$A$6:$B$65,2,0)&amp;"、"&amp;VLOOKUP(G1042,'附件一之1-開班數'!$A$6:$B$65,2,0)&amp;"、"&amp;VLOOKUP(H1042,'附件一之1-開班數'!$A$6:$B$65,2,0),IF(COUNT(E1042:I1042)=5,VLOOKUP(E1042,'附件一之1-開班數'!$A$6:$B$65,2,0)&amp;"、"&amp;VLOOKUP(F1042,'附件一之1-開班數'!$A$6:$B$65,2,0)&amp;"、"&amp;VLOOKUP(G1042,'附件一之1-開班數'!$A$6:$B$65,2,0)&amp;"、"&amp;VLOOKUP(H1042,'附件一之1-開班數'!$A$6:$B$65,2,0)&amp;"、"&amp;VLOOKUP(I1042,'附件一之1-開班數'!$A$6:$B$65,2,0),IF(D1042="","","學生無班級"))))))),"有班級不存在,或跳格輸入")</f>
        <v/>
      </c>
      <c r="K1042" s="16"/>
      <c r="L1042" s="16"/>
      <c r="M1042" s="16"/>
      <c r="N1042" s="16"/>
      <c r="O1042" s="16"/>
      <c r="P1042" s="16"/>
      <c r="Q1042" s="16"/>
      <c r="R1042" s="16"/>
      <c r="S1042" s="145">
        <f t="shared" si="99"/>
        <v>1</v>
      </c>
      <c r="T1042" s="145">
        <f t="shared" si="100"/>
        <v>1</v>
      </c>
      <c r="U1042" s="10">
        <f t="shared" si="98"/>
        <v>1</v>
      </c>
      <c r="V1042" s="10">
        <f t="shared" si="101"/>
        <v>1</v>
      </c>
      <c r="W1042" s="10">
        <f t="shared" si="102"/>
        <v>3</v>
      </c>
    </row>
    <row r="1043" spans="1:23">
      <c r="A1043" s="149" t="str">
        <f t="shared" si="97"/>
        <v/>
      </c>
      <c r="B1043" s="16"/>
      <c r="C1043" s="16"/>
      <c r="D1043" s="16"/>
      <c r="E1043" s="16"/>
      <c r="F1043" s="16"/>
      <c r="G1043" s="16"/>
      <c r="H1043" s="16"/>
      <c r="I1043" s="16"/>
      <c r="J1043" s="150" t="str">
        <f>IFERROR(IF(COUNTIF(E1043:I1043,E1043)+COUNTIF(E1043:I1043,F1043)+COUNTIF(E1043:I1043,G1043)+COUNTIF(E1043:I1043,H1043)+COUNTIF(E1043:I1043,I1043)-COUNT(E1043:I1043)&lt;&gt;0,"學生班級重複",IF(COUNT(E1043:I1043)=1,VLOOKUP(E1043,'附件一之1-開班數'!$A$6:$B$65,2,0),IF(COUNT(E1043:I1043)=2,VLOOKUP(E1043,'附件一之1-開班數'!$A$6:$B$65,2,0)&amp;"、"&amp;VLOOKUP(F1043,'附件一之1-開班數'!$A$6:$B$65,2,0),IF(COUNT(E1043:I1043)=3,VLOOKUP(E1043,'附件一之1-開班數'!$A$6:$B$65,2,0)&amp;"、"&amp;VLOOKUP(F1043,'附件一之1-開班數'!$A$6:$B$65,2,0)&amp;"、"&amp;VLOOKUP(G1043,'附件一之1-開班數'!$A$6:$B$65,2,0),IF(COUNT(E1043:I1043)=4,VLOOKUP(E1043,'附件一之1-開班數'!$A$6:$B$65,2,0)&amp;"、"&amp;VLOOKUP(F1043,'附件一之1-開班數'!$A$6:$B$65,2,0)&amp;"、"&amp;VLOOKUP(G1043,'附件一之1-開班數'!$A$6:$B$65,2,0)&amp;"、"&amp;VLOOKUP(H1043,'附件一之1-開班數'!$A$6:$B$65,2,0),IF(COUNT(E1043:I1043)=5,VLOOKUP(E1043,'附件一之1-開班數'!$A$6:$B$65,2,0)&amp;"、"&amp;VLOOKUP(F1043,'附件一之1-開班數'!$A$6:$B$65,2,0)&amp;"、"&amp;VLOOKUP(G1043,'附件一之1-開班數'!$A$6:$B$65,2,0)&amp;"、"&amp;VLOOKUP(H1043,'附件一之1-開班數'!$A$6:$B$65,2,0)&amp;"、"&amp;VLOOKUP(I1043,'附件一之1-開班數'!$A$6:$B$65,2,0),IF(D1043="","","學生無班級"))))))),"有班級不存在,或跳格輸入")</f>
        <v/>
      </c>
      <c r="K1043" s="16"/>
      <c r="L1043" s="16"/>
      <c r="M1043" s="16"/>
      <c r="N1043" s="16"/>
      <c r="O1043" s="16"/>
      <c r="P1043" s="16"/>
      <c r="Q1043" s="16"/>
      <c r="R1043" s="16"/>
      <c r="S1043" s="145">
        <f t="shared" si="99"/>
        <v>1</v>
      </c>
      <c r="T1043" s="145">
        <f t="shared" si="100"/>
        <v>1</v>
      </c>
      <c r="U1043" s="10">
        <f t="shared" si="98"/>
        <v>1</v>
      </c>
      <c r="V1043" s="10">
        <f t="shared" si="101"/>
        <v>1</v>
      </c>
      <c r="W1043" s="10">
        <f t="shared" si="102"/>
        <v>3</v>
      </c>
    </row>
    <row r="1044" spans="1:23">
      <c r="A1044" s="149" t="str">
        <f t="shared" si="97"/>
        <v/>
      </c>
      <c r="B1044" s="16"/>
      <c r="C1044" s="16"/>
      <c r="D1044" s="16"/>
      <c r="E1044" s="16"/>
      <c r="F1044" s="16"/>
      <c r="G1044" s="16"/>
      <c r="H1044" s="16"/>
      <c r="I1044" s="16"/>
      <c r="J1044" s="150" t="str">
        <f>IFERROR(IF(COUNTIF(E1044:I1044,E1044)+COUNTIF(E1044:I1044,F1044)+COUNTIF(E1044:I1044,G1044)+COUNTIF(E1044:I1044,H1044)+COUNTIF(E1044:I1044,I1044)-COUNT(E1044:I1044)&lt;&gt;0,"學生班級重複",IF(COUNT(E1044:I1044)=1,VLOOKUP(E1044,'附件一之1-開班數'!$A$6:$B$65,2,0),IF(COUNT(E1044:I1044)=2,VLOOKUP(E1044,'附件一之1-開班數'!$A$6:$B$65,2,0)&amp;"、"&amp;VLOOKUP(F1044,'附件一之1-開班數'!$A$6:$B$65,2,0),IF(COUNT(E1044:I1044)=3,VLOOKUP(E1044,'附件一之1-開班數'!$A$6:$B$65,2,0)&amp;"、"&amp;VLOOKUP(F1044,'附件一之1-開班數'!$A$6:$B$65,2,0)&amp;"、"&amp;VLOOKUP(G1044,'附件一之1-開班數'!$A$6:$B$65,2,0),IF(COUNT(E1044:I1044)=4,VLOOKUP(E1044,'附件一之1-開班數'!$A$6:$B$65,2,0)&amp;"、"&amp;VLOOKUP(F1044,'附件一之1-開班數'!$A$6:$B$65,2,0)&amp;"、"&amp;VLOOKUP(G1044,'附件一之1-開班數'!$A$6:$B$65,2,0)&amp;"、"&amp;VLOOKUP(H1044,'附件一之1-開班數'!$A$6:$B$65,2,0),IF(COUNT(E1044:I1044)=5,VLOOKUP(E1044,'附件一之1-開班數'!$A$6:$B$65,2,0)&amp;"、"&amp;VLOOKUP(F1044,'附件一之1-開班數'!$A$6:$B$65,2,0)&amp;"、"&amp;VLOOKUP(G1044,'附件一之1-開班數'!$A$6:$B$65,2,0)&amp;"、"&amp;VLOOKUP(H1044,'附件一之1-開班數'!$A$6:$B$65,2,0)&amp;"、"&amp;VLOOKUP(I1044,'附件一之1-開班數'!$A$6:$B$65,2,0),IF(D1044="","","學生無班級"))))))),"有班級不存在,或跳格輸入")</f>
        <v/>
      </c>
      <c r="K1044" s="16"/>
      <c r="L1044" s="16"/>
      <c r="M1044" s="16"/>
      <c r="N1044" s="16"/>
      <c r="O1044" s="16"/>
      <c r="P1044" s="16"/>
      <c r="Q1044" s="16"/>
      <c r="R1044" s="16"/>
      <c r="S1044" s="145">
        <f t="shared" si="99"/>
        <v>1</v>
      </c>
      <c r="T1044" s="145">
        <f t="shared" si="100"/>
        <v>1</v>
      </c>
      <c r="U1044" s="10">
        <f t="shared" si="98"/>
        <v>1</v>
      </c>
      <c r="V1044" s="10">
        <f t="shared" si="101"/>
        <v>1</v>
      </c>
      <c r="W1044" s="10">
        <f t="shared" si="102"/>
        <v>3</v>
      </c>
    </row>
    <row r="1045" spans="1:23">
      <c r="A1045" s="149" t="str">
        <f t="shared" si="97"/>
        <v/>
      </c>
      <c r="B1045" s="16"/>
      <c r="C1045" s="16"/>
      <c r="D1045" s="16"/>
      <c r="E1045" s="16"/>
      <c r="F1045" s="16"/>
      <c r="G1045" s="16"/>
      <c r="H1045" s="16"/>
      <c r="I1045" s="16"/>
      <c r="J1045" s="150" t="str">
        <f>IFERROR(IF(COUNTIF(E1045:I1045,E1045)+COUNTIF(E1045:I1045,F1045)+COUNTIF(E1045:I1045,G1045)+COUNTIF(E1045:I1045,H1045)+COUNTIF(E1045:I1045,I1045)-COUNT(E1045:I1045)&lt;&gt;0,"學生班級重複",IF(COUNT(E1045:I1045)=1,VLOOKUP(E1045,'附件一之1-開班數'!$A$6:$B$65,2,0),IF(COUNT(E1045:I1045)=2,VLOOKUP(E1045,'附件一之1-開班數'!$A$6:$B$65,2,0)&amp;"、"&amp;VLOOKUP(F1045,'附件一之1-開班數'!$A$6:$B$65,2,0),IF(COUNT(E1045:I1045)=3,VLOOKUP(E1045,'附件一之1-開班數'!$A$6:$B$65,2,0)&amp;"、"&amp;VLOOKUP(F1045,'附件一之1-開班數'!$A$6:$B$65,2,0)&amp;"、"&amp;VLOOKUP(G1045,'附件一之1-開班數'!$A$6:$B$65,2,0),IF(COUNT(E1045:I1045)=4,VLOOKUP(E1045,'附件一之1-開班數'!$A$6:$B$65,2,0)&amp;"、"&amp;VLOOKUP(F1045,'附件一之1-開班數'!$A$6:$B$65,2,0)&amp;"、"&amp;VLOOKUP(G1045,'附件一之1-開班數'!$A$6:$B$65,2,0)&amp;"、"&amp;VLOOKUP(H1045,'附件一之1-開班數'!$A$6:$B$65,2,0),IF(COUNT(E1045:I1045)=5,VLOOKUP(E1045,'附件一之1-開班數'!$A$6:$B$65,2,0)&amp;"、"&amp;VLOOKUP(F1045,'附件一之1-開班數'!$A$6:$B$65,2,0)&amp;"、"&amp;VLOOKUP(G1045,'附件一之1-開班數'!$A$6:$B$65,2,0)&amp;"、"&amp;VLOOKUP(H1045,'附件一之1-開班數'!$A$6:$B$65,2,0)&amp;"、"&amp;VLOOKUP(I1045,'附件一之1-開班數'!$A$6:$B$65,2,0),IF(D1045="","","學生無班級"))))))),"有班級不存在,或跳格輸入")</f>
        <v/>
      </c>
      <c r="K1045" s="16"/>
      <c r="L1045" s="16"/>
      <c r="M1045" s="16"/>
      <c r="N1045" s="16"/>
      <c r="O1045" s="16"/>
      <c r="P1045" s="16"/>
      <c r="Q1045" s="16"/>
      <c r="R1045" s="16"/>
      <c r="S1045" s="145">
        <f t="shared" si="99"/>
        <v>1</v>
      </c>
      <c r="T1045" s="145">
        <f t="shared" si="100"/>
        <v>1</v>
      </c>
      <c r="U1045" s="10">
        <f t="shared" si="98"/>
        <v>1</v>
      </c>
      <c r="V1045" s="10">
        <f t="shared" si="101"/>
        <v>1</v>
      </c>
      <c r="W1045" s="10">
        <f t="shared" si="102"/>
        <v>3</v>
      </c>
    </row>
    <row r="1046" spans="1:23">
      <c r="A1046" s="149" t="str">
        <f t="shared" si="97"/>
        <v/>
      </c>
      <c r="B1046" s="16"/>
      <c r="C1046" s="16"/>
      <c r="D1046" s="16"/>
      <c r="E1046" s="16"/>
      <c r="F1046" s="16"/>
      <c r="G1046" s="16"/>
      <c r="H1046" s="16"/>
      <c r="I1046" s="16"/>
      <c r="J1046" s="150" t="str">
        <f>IFERROR(IF(COUNTIF(E1046:I1046,E1046)+COUNTIF(E1046:I1046,F1046)+COUNTIF(E1046:I1046,G1046)+COUNTIF(E1046:I1046,H1046)+COUNTIF(E1046:I1046,I1046)-COUNT(E1046:I1046)&lt;&gt;0,"學生班級重複",IF(COUNT(E1046:I1046)=1,VLOOKUP(E1046,'附件一之1-開班數'!$A$6:$B$65,2,0),IF(COUNT(E1046:I1046)=2,VLOOKUP(E1046,'附件一之1-開班數'!$A$6:$B$65,2,0)&amp;"、"&amp;VLOOKUP(F1046,'附件一之1-開班數'!$A$6:$B$65,2,0),IF(COUNT(E1046:I1046)=3,VLOOKUP(E1046,'附件一之1-開班數'!$A$6:$B$65,2,0)&amp;"、"&amp;VLOOKUP(F1046,'附件一之1-開班數'!$A$6:$B$65,2,0)&amp;"、"&amp;VLOOKUP(G1046,'附件一之1-開班數'!$A$6:$B$65,2,0),IF(COUNT(E1046:I1046)=4,VLOOKUP(E1046,'附件一之1-開班數'!$A$6:$B$65,2,0)&amp;"、"&amp;VLOOKUP(F1046,'附件一之1-開班數'!$A$6:$B$65,2,0)&amp;"、"&amp;VLOOKUP(G1046,'附件一之1-開班數'!$A$6:$B$65,2,0)&amp;"、"&amp;VLOOKUP(H1046,'附件一之1-開班數'!$A$6:$B$65,2,0),IF(COUNT(E1046:I1046)=5,VLOOKUP(E1046,'附件一之1-開班數'!$A$6:$B$65,2,0)&amp;"、"&amp;VLOOKUP(F1046,'附件一之1-開班數'!$A$6:$B$65,2,0)&amp;"、"&amp;VLOOKUP(G1046,'附件一之1-開班數'!$A$6:$B$65,2,0)&amp;"、"&amp;VLOOKUP(H1046,'附件一之1-開班數'!$A$6:$B$65,2,0)&amp;"、"&amp;VLOOKUP(I1046,'附件一之1-開班數'!$A$6:$B$65,2,0),IF(D1046="","","學生無班級"))))))),"有班級不存在,或跳格輸入")</f>
        <v/>
      </c>
      <c r="K1046" s="16"/>
      <c r="L1046" s="16"/>
      <c r="M1046" s="16"/>
      <c r="N1046" s="16"/>
      <c r="O1046" s="16"/>
      <c r="P1046" s="16"/>
      <c r="Q1046" s="16"/>
      <c r="R1046" s="16"/>
      <c r="S1046" s="145">
        <f t="shared" si="99"/>
        <v>1</v>
      </c>
      <c r="T1046" s="145">
        <f t="shared" si="100"/>
        <v>1</v>
      </c>
      <c r="U1046" s="10">
        <f t="shared" si="98"/>
        <v>1</v>
      </c>
      <c r="V1046" s="10">
        <f t="shared" si="101"/>
        <v>1</v>
      </c>
      <c r="W1046" s="10">
        <f t="shared" si="102"/>
        <v>3</v>
      </c>
    </row>
    <row r="1047" spans="1:23">
      <c r="A1047" s="149" t="str">
        <f t="shared" si="97"/>
        <v/>
      </c>
      <c r="B1047" s="16"/>
      <c r="C1047" s="16"/>
      <c r="D1047" s="16"/>
      <c r="E1047" s="16"/>
      <c r="F1047" s="16"/>
      <c r="G1047" s="16"/>
      <c r="H1047" s="16"/>
      <c r="I1047" s="16"/>
      <c r="J1047" s="150" t="str">
        <f>IFERROR(IF(COUNTIF(E1047:I1047,E1047)+COUNTIF(E1047:I1047,F1047)+COUNTIF(E1047:I1047,G1047)+COUNTIF(E1047:I1047,H1047)+COUNTIF(E1047:I1047,I1047)-COUNT(E1047:I1047)&lt;&gt;0,"學生班級重複",IF(COUNT(E1047:I1047)=1,VLOOKUP(E1047,'附件一之1-開班數'!$A$6:$B$65,2,0),IF(COUNT(E1047:I1047)=2,VLOOKUP(E1047,'附件一之1-開班數'!$A$6:$B$65,2,0)&amp;"、"&amp;VLOOKUP(F1047,'附件一之1-開班數'!$A$6:$B$65,2,0),IF(COUNT(E1047:I1047)=3,VLOOKUP(E1047,'附件一之1-開班數'!$A$6:$B$65,2,0)&amp;"、"&amp;VLOOKUP(F1047,'附件一之1-開班數'!$A$6:$B$65,2,0)&amp;"、"&amp;VLOOKUP(G1047,'附件一之1-開班數'!$A$6:$B$65,2,0),IF(COUNT(E1047:I1047)=4,VLOOKUP(E1047,'附件一之1-開班數'!$A$6:$B$65,2,0)&amp;"、"&amp;VLOOKUP(F1047,'附件一之1-開班數'!$A$6:$B$65,2,0)&amp;"、"&amp;VLOOKUP(G1047,'附件一之1-開班數'!$A$6:$B$65,2,0)&amp;"、"&amp;VLOOKUP(H1047,'附件一之1-開班數'!$A$6:$B$65,2,0),IF(COUNT(E1047:I1047)=5,VLOOKUP(E1047,'附件一之1-開班數'!$A$6:$B$65,2,0)&amp;"、"&amp;VLOOKUP(F1047,'附件一之1-開班數'!$A$6:$B$65,2,0)&amp;"、"&amp;VLOOKUP(G1047,'附件一之1-開班數'!$A$6:$B$65,2,0)&amp;"、"&amp;VLOOKUP(H1047,'附件一之1-開班數'!$A$6:$B$65,2,0)&amp;"、"&amp;VLOOKUP(I1047,'附件一之1-開班數'!$A$6:$B$65,2,0),IF(D1047="","","學生無班級"))))))),"有班級不存在,或跳格輸入")</f>
        <v/>
      </c>
      <c r="K1047" s="16"/>
      <c r="L1047" s="16"/>
      <c r="M1047" s="16"/>
      <c r="N1047" s="16"/>
      <c r="O1047" s="16"/>
      <c r="P1047" s="16"/>
      <c r="Q1047" s="16"/>
      <c r="R1047" s="16"/>
      <c r="S1047" s="145">
        <f t="shared" si="99"/>
        <v>1</v>
      </c>
      <c r="T1047" s="145">
        <f t="shared" si="100"/>
        <v>1</v>
      </c>
      <c r="U1047" s="10">
        <f t="shared" si="98"/>
        <v>1</v>
      </c>
      <c r="V1047" s="10">
        <f t="shared" si="101"/>
        <v>1</v>
      </c>
      <c r="W1047" s="10">
        <f t="shared" si="102"/>
        <v>3</v>
      </c>
    </row>
    <row r="1048" spans="1:23">
      <c r="A1048" s="149" t="str">
        <f t="shared" si="97"/>
        <v/>
      </c>
      <c r="B1048" s="16"/>
      <c r="C1048" s="16"/>
      <c r="D1048" s="16"/>
      <c r="E1048" s="16"/>
      <c r="F1048" s="16"/>
      <c r="G1048" s="16"/>
      <c r="H1048" s="16"/>
      <c r="I1048" s="16"/>
      <c r="J1048" s="150" t="str">
        <f>IFERROR(IF(COUNTIF(E1048:I1048,E1048)+COUNTIF(E1048:I1048,F1048)+COUNTIF(E1048:I1048,G1048)+COUNTIF(E1048:I1048,H1048)+COUNTIF(E1048:I1048,I1048)-COUNT(E1048:I1048)&lt;&gt;0,"學生班級重複",IF(COUNT(E1048:I1048)=1,VLOOKUP(E1048,'附件一之1-開班數'!$A$6:$B$65,2,0),IF(COUNT(E1048:I1048)=2,VLOOKUP(E1048,'附件一之1-開班數'!$A$6:$B$65,2,0)&amp;"、"&amp;VLOOKUP(F1048,'附件一之1-開班數'!$A$6:$B$65,2,0),IF(COUNT(E1048:I1048)=3,VLOOKUP(E1048,'附件一之1-開班數'!$A$6:$B$65,2,0)&amp;"、"&amp;VLOOKUP(F1048,'附件一之1-開班數'!$A$6:$B$65,2,0)&amp;"、"&amp;VLOOKUP(G1048,'附件一之1-開班數'!$A$6:$B$65,2,0),IF(COUNT(E1048:I1048)=4,VLOOKUP(E1048,'附件一之1-開班數'!$A$6:$B$65,2,0)&amp;"、"&amp;VLOOKUP(F1048,'附件一之1-開班數'!$A$6:$B$65,2,0)&amp;"、"&amp;VLOOKUP(G1048,'附件一之1-開班數'!$A$6:$B$65,2,0)&amp;"、"&amp;VLOOKUP(H1048,'附件一之1-開班數'!$A$6:$B$65,2,0),IF(COUNT(E1048:I1048)=5,VLOOKUP(E1048,'附件一之1-開班數'!$A$6:$B$65,2,0)&amp;"、"&amp;VLOOKUP(F1048,'附件一之1-開班數'!$A$6:$B$65,2,0)&amp;"、"&amp;VLOOKUP(G1048,'附件一之1-開班數'!$A$6:$B$65,2,0)&amp;"、"&amp;VLOOKUP(H1048,'附件一之1-開班數'!$A$6:$B$65,2,0)&amp;"、"&amp;VLOOKUP(I1048,'附件一之1-開班數'!$A$6:$B$65,2,0),IF(D1048="","","學生無班級"))))))),"有班級不存在,或跳格輸入")</f>
        <v/>
      </c>
      <c r="K1048" s="16"/>
      <c r="L1048" s="16"/>
      <c r="M1048" s="16"/>
      <c r="N1048" s="16"/>
      <c r="O1048" s="16"/>
      <c r="P1048" s="16"/>
      <c r="Q1048" s="16"/>
      <c r="R1048" s="16"/>
      <c r="S1048" s="145">
        <f t="shared" si="99"/>
        <v>1</v>
      </c>
      <c r="T1048" s="145">
        <f t="shared" si="100"/>
        <v>1</v>
      </c>
      <c r="U1048" s="10">
        <f t="shared" si="98"/>
        <v>1</v>
      </c>
      <c r="V1048" s="10">
        <f t="shared" si="101"/>
        <v>1</v>
      </c>
      <c r="W1048" s="10">
        <f t="shared" si="102"/>
        <v>3</v>
      </c>
    </row>
    <row r="1049" spans="1:23">
      <c r="A1049" s="149" t="str">
        <f t="shared" si="97"/>
        <v/>
      </c>
      <c r="B1049" s="16"/>
      <c r="C1049" s="16"/>
      <c r="D1049" s="16"/>
      <c r="E1049" s="16"/>
      <c r="F1049" s="16"/>
      <c r="G1049" s="16"/>
      <c r="H1049" s="16"/>
      <c r="I1049" s="16"/>
      <c r="J1049" s="150" t="str">
        <f>IFERROR(IF(COUNTIF(E1049:I1049,E1049)+COUNTIF(E1049:I1049,F1049)+COUNTIF(E1049:I1049,G1049)+COUNTIF(E1049:I1049,H1049)+COUNTIF(E1049:I1049,I1049)-COUNT(E1049:I1049)&lt;&gt;0,"學生班級重複",IF(COUNT(E1049:I1049)=1,VLOOKUP(E1049,'附件一之1-開班數'!$A$6:$B$65,2,0),IF(COUNT(E1049:I1049)=2,VLOOKUP(E1049,'附件一之1-開班數'!$A$6:$B$65,2,0)&amp;"、"&amp;VLOOKUP(F1049,'附件一之1-開班數'!$A$6:$B$65,2,0),IF(COUNT(E1049:I1049)=3,VLOOKUP(E1049,'附件一之1-開班數'!$A$6:$B$65,2,0)&amp;"、"&amp;VLOOKUP(F1049,'附件一之1-開班數'!$A$6:$B$65,2,0)&amp;"、"&amp;VLOOKUP(G1049,'附件一之1-開班數'!$A$6:$B$65,2,0),IF(COUNT(E1049:I1049)=4,VLOOKUP(E1049,'附件一之1-開班數'!$A$6:$B$65,2,0)&amp;"、"&amp;VLOOKUP(F1049,'附件一之1-開班數'!$A$6:$B$65,2,0)&amp;"、"&amp;VLOOKUP(G1049,'附件一之1-開班數'!$A$6:$B$65,2,0)&amp;"、"&amp;VLOOKUP(H1049,'附件一之1-開班數'!$A$6:$B$65,2,0),IF(COUNT(E1049:I1049)=5,VLOOKUP(E1049,'附件一之1-開班數'!$A$6:$B$65,2,0)&amp;"、"&amp;VLOOKUP(F1049,'附件一之1-開班數'!$A$6:$B$65,2,0)&amp;"、"&amp;VLOOKUP(G1049,'附件一之1-開班數'!$A$6:$B$65,2,0)&amp;"、"&amp;VLOOKUP(H1049,'附件一之1-開班數'!$A$6:$B$65,2,0)&amp;"、"&amp;VLOOKUP(I1049,'附件一之1-開班數'!$A$6:$B$65,2,0),IF(D1049="","","學生無班級"))))))),"有班級不存在,或跳格輸入")</f>
        <v/>
      </c>
      <c r="K1049" s="16"/>
      <c r="L1049" s="16"/>
      <c r="M1049" s="16"/>
      <c r="N1049" s="16"/>
      <c r="O1049" s="16"/>
      <c r="P1049" s="16"/>
      <c r="Q1049" s="16"/>
      <c r="R1049" s="16"/>
      <c r="S1049" s="145">
        <f t="shared" si="99"/>
        <v>1</v>
      </c>
      <c r="T1049" s="145">
        <f t="shared" si="100"/>
        <v>1</v>
      </c>
      <c r="U1049" s="10">
        <f t="shared" si="98"/>
        <v>1</v>
      </c>
      <c r="V1049" s="10">
        <f t="shared" si="101"/>
        <v>1</v>
      </c>
      <c r="W1049" s="10">
        <f t="shared" si="102"/>
        <v>3</v>
      </c>
    </row>
    <row r="1050" spans="1:23">
      <c r="A1050" s="149" t="str">
        <f t="shared" si="97"/>
        <v/>
      </c>
      <c r="B1050" s="16"/>
      <c r="C1050" s="16"/>
      <c r="D1050" s="16"/>
      <c r="E1050" s="16"/>
      <c r="F1050" s="16"/>
      <c r="G1050" s="16"/>
      <c r="H1050" s="16"/>
      <c r="I1050" s="16"/>
      <c r="J1050" s="150" t="str">
        <f>IFERROR(IF(COUNTIF(E1050:I1050,E1050)+COUNTIF(E1050:I1050,F1050)+COUNTIF(E1050:I1050,G1050)+COUNTIF(E1050:I1050,H1050)+COUNTIF(E1050:I1050,I1050)-COUNT(E1050:I1050)&lt;&gt;0,"學生班級重複",IF(COUNT(E1050:I1050)=1,VLOOKUP(E1050,'附件一之1-開班數'!$A$6:$B$65,2,0),IF(COUNT(E1050:I1050)=2,VLOOKUP(E1050,'附件一之1-開班數'!$A$6:$B$65,2,0)&amp;"、"&amp;VLOOKUP(F1050,'附件一之1-開班數'!$A$6:$B$65,2,0),IF(COUNT(E1050:I1050)=3,VLOOKUP(E1050,'附件一之1-開班數'!$A$6:$B$65,2,0)&amp;"、"&amp;VLOOKUP(F1050,'附件一之1-開班數'!$A$6:$B$65,2,0)&amp;"、"&amp;VLOOKUP(G1050,'附件一之1-開班數'!$A$6:$B$65,2,0),IF(COUNT(E1050:I1050)=4,VLOOKUP(E1050,'附件一之1-開班數'!$A$6:$B$65,2,0)&amp;"、"&amp;VLOOKUP(F1050,'附件一之1-開班數'!$A$6:$B$65,2,0)&amp;"、"&amp;VLOOKUP(G1050,'附件一之1-開班數'!$A$6:$B$65,2,0)&amp;"、"&amp;VLOOKUP(H1050,'附件一之1-開班數'!$A$6:$B$65,2,0),IF(COUNT(E1050:I1050)=5,VLOOKUP(E1050,'附件一之1-開班數'!$A$6:$B$65,2,0)&amp;"、"&amp;VLOOKUP(F1050,'附件一之1-開班數'!$A$6:$B$65,2,0)&amp;"、"&amp;VLOOKUP(G1050,'附件一之1-開班數'!$A$6:$B$65,2,0)&amp;"、"&amp;VLOOKUP(H1050,'附件一之1-開班數'!$A$6:$B$65,2,0)&amp;"、"&amp;VLOOKUP(I1050,'附件一之1-開班數'!$A$6:$B$65,2,0),IF(D1050="","","學生無班級"))))))),"有班級不存在,或跳格輸入")</f>
        <v/>
      </c>
      <c r="K1050" s="16"/>
      <c r="L1050" s="16"/>
      <c r="M1050" s="16"/>
      <c r="N1050" s="16"/>
      <c r="O1050" s="16"/>
      <c r="P1050" s="16"/>
      <c r="Q1050" s="16"/>
      <c r="R1050" s="16"/>
      <c r="S1050" s="145">
        <f t="shared" si="99"/>
        <v>1</v>
      </c>
      <c r="T1050" s="145">
        <f t="shared" si="100"/>
        <v>1</v>
      </c>
      <c r="U1050" s="10">
        <f t="shared" si="98"/>
        <v>1</v>
      </c>
      <c r="V1050" s="10">
        <f t="shared" si="101"/>
        <v>1</v>
      </c>
      <c r="W1050" s="10">
        <f t="shared" si="102"/>
        <v>3</v>
      </c>
    </row>
    <row r="1051" spans="1:23">
      <c r="A1051" s="149" t="str">
        <f t="shared" si="97"/>
        <v/>
      </c>
      <c r="B1051" s="16"/>
      <c r="C1051" s="16"/>
      <c r="D1051" s="16"/>
      <c r="E1051" s="16"/>
      <c r="F1051" s="16"/>
      <c r="G1051" s="16"/>
      <c r="H1051" s="16"/>
      <c r="I1051" s="16"/>
      <c r="J1051" s="150" t="str">
        <f>IFERROR(IF(COUNTIF(E1051:I1051,E1051)+COUNTIF(E1051:I1051,F1051)+COUNTIF(E1051:I1051,G1051)+COUNTIF(E1051:I1051,H1051)+COUNTIF(E1051:I1051,I1051)-COUNT(E1051:I1051)&lt;&gt;0,"學生班級重複",IF(COUNT(E1051:I1051)=1,VLOOKUP(E1051,'附件一之1-開班數'!$A$6:$B$65,2,0),IF(COUNT(E1051:I1051)=2,VLOOKUP(E1051,'附件一之1-開班數'!$A$6:$B$65,2,0)&amp;"、"&amp;VLOOKUP(F1051,'附件一之1-開班數'!$A$6:$B$65,2,0),IF(COUNT(E1051:I1051)=3,VLOOKUP(E1051,'附件一之1-開班數'!$A$6:$B$65,2,0)&amp;"、"&amp;VLOOKUP(F1051,'附件一之1-開班數'!$A$6:$B$65,2,0)&amp;"、"&amp;VLOOKUP(G1051,'附件一之1-開班數'!$A$6:$B$65,2,0),IF(COUNT(E1051:I1051)=4,VLOOKUP(E1051,'附件一之1-開班數'!$A$6:$B$65,2,0)&amp;"、"&amp;VLOOKUP(F1051,'附件一之1-開班數'!$A$6:$B$65,2,0)&amp;"、"&amp;VLOOKUP(G1051,'附件一之1-開班數'!$A$6:$B$65,2,0)&amp;"、"&amp;VLOOKUP(H1051,'附件一之1-開班數'!$A$6:$B$65,2,0),IF(COUNT(E1051:I1051)=5,VLOOKUP(E1051,'附件一之1-開班數'!$A$6:$B$65,2,0)&amp;"、"&amp;VLOOKUP(F1051,'附件一之1-開班數'!$A$6:$B$65,2,0)&amp;"、"&amp;VLOOKUP(G1051,'附件一之1-開班數'!$A$6:$B$65,2,0)&amp;"、"&amp;VLOOKUP(H1051,'附件一之1-開班數'!$A$6:$B$65,2,0)&amp;"、"&amp;VLOOKUP(I1051,'附件一之1-開班數'!$A$6:$B$65,2,0),IF(D1051="","","學生無班級"))))))),"有班級不存在,或跳格輸入")</f>
        <v/>
      </c>
      <c r="K1051" s="16"/>
      <c r="L1051" s="16"/>
      <c r="M1051" s="16"/>
      <c r="N1051" s="16"/>
      <c r="O1051" s="16"/>
      <c r="P1051" s="16"/>
      <c r="Q1051" s="16"/>
      <c r="R1051" s="16"/>
      <c r="S1051" s="145">
        <f t="shared" si="99"/>
        <v>1</v>
      </c>
      <c r="T1051" s="145">
        <f t="shared" si="100"/>
        <v>1</v>
      </c>
      <c r="U1051" s="10">
        <f t="shared" si="98"/>
        <v>1</v>
      </c>
      <c r="V1051" s="10">
        <f t="shared" si="101"/>
        <v>1</v>
      </c>
      <c r="W1051" s="10">
        <f t="shared" si="102"/>
        <v>3</v>
      </c>
    </row>
    <row r="1052" spans="1:23">
      <c r="A1052" s="149" t="str">
        <f t="shared" si="97"/>
        <v/>
      </c>
      <c r="B1052" s="16"/>
      <c r="C1052" s="16"/>
      <c r="D1052" s="16"/>
      <c r="E1052" s="16"/>
      <c r="F1052" s="16"/>
      <c r="G1052" s="16"/>
      <c r="H1052" s="16"/>
      <c r="I1052" s="16"/>
      <c r="J1052" s="150" t="str">
        <f>IFERROR(IF(COUNTIF(E1052:I1052,E1052)+COUNTIF(E1052:I1052,F1052)+COUNTIF(E1052:I1052,G1052)+COUNTIF(E1052:I1052,H1052)+COUNTIF(E1052:I1052,I1052)-COUNT(E1052:I1052)&lt;&gt;0,"學生班級重複",IF(COUNT(E1052:I1052)=1,VLOOKUP(E1052,'附件一之1-開班數'!$A$6:$B$65,2,0),IF(COUNT(E1052:I1052)=2,VLOOKUP(E1052,'附件一之1-開班數'!$A$6:$B$65,2,0)&amp;"、"&amp;VLOOKUP(F1052,'附件一之1-開班數'!$A$6:$B$65,2,0),IF(COUNT(E1052:I1052)=3,VLOOKUP(E1052,'附件一之1-開班數'!$A$6:$B$65,2,0)&amp;"、"&amp;VLOOKUP(F1052,'附件一之1-開班數'!$A$6:$B$65,2,0)&amp;"、"&amp;VLOOKUP(G1052,'附件一之1-開班數'!$A$6:$B$65,2,0),IF(COUNT(E1052:I1052)=4,VLOOKUP(E1052,'附件一之1-開班數'!$A$6:$B$65,2,0)&amp;"、"&amp;VLOOKUP(F1052,'附件一之1-開班數'!$A$6:$B$65,2,0)&amp;"、"&amp;VLOOKUP(G1052,'附件一之1-開班數'!$A$6:$B$65,2,0)&amp;"、"&amp;VLOOKUP(H1052,'附件一之1-開班數'!$A$6:$B$65,2,0),IF(COUNT(E1052:I1052)=5,VLOOKUP(E1052,'附件一之1-開班數'!$A$6:$B$65,2,0)&amp;"、"&amp;VLOOKUP(F1052,'附件一之1-開班數'!$A$6:$B$65,2,0)&amp;"、"&amp;VLOOKUP(G1052,'附件一之1-開班數'!$A$6:$B$65,2,0)&amp;"、"&amp;VLOOKUP(H1052,'附件一之1-開班數'!$A$6:$B$65,2,0)&amp;"、"&amp;VLOOKUP(I1052,'附件一之1-開班數'!$A$6:$B$65,2,0),IF(D1052="","","學生無班級"))))))),"有班級不存在,或跳格輸入")</f>
        <v/>
      </c>
      <c r="K1052" s="16"/>
      <c r="L1052" s="16"/>
      <c r="M1052" s="16"/>
      <c r="N1052" s="16"/>
      <c r="O1052" s="16"/>
      <c r="P1052" s="16"/>
      <c r="Q1052" s="16"/>
      <c r="R1052" s="16"/>
      <c r="S1052" s="145">
        <f t="shared" si="99"/>
        <v>1</v>
      </c>
      <c r="T1052" s="145">
        <f t="shared" si="100"/>
        <v>1</v>
      </c>
      <c r="U1052" s="10">
        <f t="shared" si="98"/>
        <v>1</v>
      </c>
      <c r="V1052" s="10">
        <f t="shared" si="101"/>
        <v>1</v>
      </c>
      <c r="W1052" s="10">
        <f t="shared" si="102"/>
        <v>3</v>
      </c>
    </row>
    <row r="1053" spans="1:23">
      <c r="A1053" s="149" t="str">
        <f t="shared" si="97"/>
        <v/>
      </c>
      <c r="B1053" s="16"/>
      <c r="C1053" s="16"/>
      <c r="D1053" s="16"/>
      <c r="E1053" s="16"/>
      <c r="F1053" s="16"/>
      <c r="G1053" s="16"/>
      <c r="H1053" s="16"/>
      <c r="I1053" s="16"/>
      <c r="J1053" s="150" t="str">
        <f>IFERROR(IF(COUNTIF(E1053:I1053,E1053)+COUNTIF(E1053:I1053,F1053)+COUNTIF(E1053:I1053,G1053)+COUNTIF(E1053:I1053,H1053)+COUNTIF(E1053:I1053,I1053)-COUNT(E1053:I1053)&lt;&gt;0,"學生班級重複",IF(COUNT(E1053:I1053)=1,VLOOKUP(E1053,'附件一之1-開班數'!$A$6:$B$65,2,0),IF(COUNT(E1053:I1053)=2,VLOOKUP(E1053,'附件一之1-開班數'!$A$6:$B$65,2,0)&amp;"、"&amp;VLOOKUP(F1053,'附件一之1-開班數'!$A$6:$B$65,2,0),IF(COUNT(E1053:I1053)=3,VLOOKUP(E1053,'附件一之1-開班數'!$A$6:$B$65,2,0)&amp;"、"&amp;VLOOKUP(F1053,'附件一之1-開班數'!$A$6:$B$65,2,0)&amp;"、"&amp;VLOOKUP(G1053,'附件一之1-開班數'!$A$6:$B$65,2,0),IF(COUNT(E1053:I1053)=4,VLOOKUP(E1053,'附件一之1-開班數'!$A$6:$B$65,2,0)&amp;"、"&amp;VLOOKUP(F1053,'附件一之1-開班數'!$A$6:$B$65,2,0)&amp;"、"&amp;VLOOKUP(G1053,'附件一之1-開班數'!$A$6:$B$65,2,0)&amp;"、"&amp;VLOOKUP(H1053,'附件一之1-開班數'!$A$6:$B$65,2,0),IF(COUNT(E1053:I1053)=5,VLOOKUP(E1053,'附件一之1-開班數'!$A$6:$B$65,2,0)&amp;"、"&amp;VLOOKUP(F1053,'附件一之1-開班數'!$A$6:$B$65,2,0)&amp;"、"&amp;VLOOKUP(G1053,'附件一之1-開班數'!$A$6:$B$65,2,0)&amp;"、"&amp;VLOOKUP(H1053,'附件一之1-開班數'!$A$6:$B$65,2,0)&amp;"、"&amp;VLOOKUP(I1053,'附件一之1-開班數'!$A$6:$B$65,2,0),IF(D1053="","","學生無班級"))))))),"有班級不存在,或跳格輸入")</f>
        <v/>
      </c>
      <c r="K1053" s="16"/>
      <c r="L1053" s="16"/>
      <c r="M1053" s="16"/>
      <c r="N1053" s="16"/>
      <c r="O1053" s="16"/>
      <c r="P1053" s="16"/>
      <c r="Q1053" s="16"/>
      <c r="R1053" s="16"/>
      <c r="S1053" s="145">
        <f t="shared" si="99"/>
        <v>1</v>
      </c>
      <c r="T1053" s="145">
        <f t="shared" si="100"/>
        <v>1</v>
      </c>
      <c r="U1053" s="10">
        <f t="shared" si="98"/>
        <v>1</v>
      </c>
      <c r="V1053" s="10">
        <f t="shared" si="101"/>
        <v>1</v>
      </c>
      <c r="W1053" s="10">
        <f t="shared" si="102"/>
        <v>3</v>
      </c>
    </row>
    <row r="1054" spans="1:23">
      <c r="A1054" s="149" t="str">
        <f t="shared" si="97"/>
        <v/>
      </c>
      <c r="B1054" s="16"/>
      <c r="C1054" s="16"/>
      <c r="D1054" s="16"/>
      <c r="E1054" s="16"/>
      <c r="F1054" s="16"/>
      <c r="G1054" s="16"/>
      <c r="H1054" s="16"/>
      <c r="I1054" s="16"/>
      <c r="J1054" s="150" t="str">
        <f>IFERROR(IF(COUNTIF(E1054:I1054,E1054)+COUNTIF(E1054:I1054,F1054)+COUNTIF(E1054:I1054,G1054)+COUNTIF(E1054:I1054,H1054)+COUNTIF(E1054:I1054,I1054)-COUNT(E1054:I1054)&lt;&gt;0,"學生班級重複",IF(COUNT(E1054:I1054)=1,VLOOKUP(E1054,'附件一之1-開班數'!$A$6:$B$65,2,0),IF(COUNT(E1054:I1054)=2,VLOOKUP(E1054,'附件一之1-開班數'!$A$6:$B$65,2,0)&amp;"、"&amp;VLOOKUP(F1054,'附件一之1-開班數'!$A$6:$B$65,2,0),IF(COUNT(E1054:I1054)=3,VLOOKUP(E1054,'附件一之1-開班數'!$A$6:$B$65,2,0)&amp;"、"&amp;VLOOKUP(F1054,'附件一之1-開班數'!$A$6:$B$65,2,0)&amp;"、"&amp;VLOOKUP(G1054,'附件一之1-開班數'!$A$6:$B$65,2,0),IF(COUNT(E1054:I1054)=4,VLOOKUP(E1054,'附件一之1-開班數'!$A$6:$B$65,2,0)&amp;"、"&amp;VLOOKUP(F1054,'附件一之1-開班數'!$A$6:$B$65,2,0)&amp;"、"&amp;VLOOKUP(G1054,'附件一之1-開班數'!$A$6:$B$65,2,0)&amp;"、"&amp;VLOOKUP(H1054,'附件一之1-開班數'!$A$6:$B$65,2,0),IF(COUNT(E1054:I1054)=5,VLOOKUP(E1054,'附件一之1-開班數'!$A$6:$B$65,2,0)&amp;"、"&amp;VLOOKUP(F1054,'附件一之1-開班數'!$A$6:$B$65,2,0)&amp;"、"&amp;VLOOKUP(G1054,'附件一之1-開班數'!$A$6:$B$65,2,0)&amp;"、"&amp;VLOOKUP(H1054,'附件一之1-開班數'!$A$6:$B$65,2,0)&amp;"、"&amp;VLOOKUP(I1054,'附件一之1-開班數'!$A$6:$B$65,2,0),IF(D1054="","","學生無班級"))))))),"有班級不存在,或跳格輸入")</f>
        <v/>
      </c>
      <c r="K1054" s="16"/>
      <c r="L1054" s="16"/>
      <c r="M1054" s="16"/>
      <c r="N1054" s="16"/>
      <c r="O1054" s="16"/>
      <c r="P1054" s="16"/>
      <c r="Q1054" s="16"/>
      <c r="R1054" s="16"/>
      <c r="S1054" s="145">
        <f t="shared" si="99"/>
        <v>1</v>
      </c>
      <c r="T1054" s="145">
        <f t="shared" si="100"/>
        <v>1</v>
      </c>
      <c r="U1054" s="10">
        <f t="shared" si="98"/>
        <v>1</v>
      </c>
      <c r="V1054" s="10">
        <f t="shared" si="101"/>
        <v>1</v>
      </c>
      <c r="W1054" s="10">
        <f t="shared" si="102"/>
        <v>3</v>
      </c>
    </row>
    <row r="1055" spans="1:23">
      <c r="A1055" s="149" t="str">
        <f t="shared" si="97"/>
        <v/>
      </c>
      <c r="B1055" s="16"/>
      <c r="C1055" s="16"/>
      <c r="D1055" s="16"/>
      <c r="E1055" s="16"/>
      <c r="F1055" s="16"/>
      <c r="G1055" s="16"/>
      <c r="H1055" s="16"/>
      <c r="I1055" s="16"/>
      <c r="J1055" s="150" t="str">
        <f>IFERROR(IF(COUNTIF(E1055:I1055,E1055)+COUNTIF(E1055:I1055,F1055)+COUNTIF(E1055:I1055,G1055)+COUNTIF(E1055:I1055,H1055)+COUNTIF(E1055:I1055,I1055)-COUNT(E1055:I1055)&lt;&gt;0,"學生班級重複",IF(COUNT(E1055:I1055)=1,VLOOKUP(E1055,'附件一之1-開班數'!$A$6:$B$65,2,0),IF(COUNT(E1055:I1055)=2,VLOOKUP(E1055,'附件一之1-開班數'!$A$6:$B$65,2,0)&amp;"、"&amp;VLOOKUP(F1055,'附件一之1-開班數'!$A$6:$B$65,2,0),IF(COUNT(E1055:I1055)=3,VLOOKUP(E1055,'附件一之1-開班數'!$A$6:$B$65,2,0)&amp;"、"&amp;VLOOKUP(F1055,'附件一之1-開班數'!$A$6:$B$65,2,0)&amp;"、"&amp;VLOOKUP(G1055,'附件一之1-開班數'!$A$6:$B$65,2,0),IF(COUNT(E1055:I1055)=4,VLOOKUP(E1055,'附件一之1-開班數'!$A$6:$B$65,2,0)&amp;"、"&amp;VLOOKUP(F1055,'附件一之1-開班數'!$A$6:$B$65,2,0)&amp;"、"&amp;VLOOKUP(G1055,'附件一之1-開班數'!$A$6:$B$65,2,0)&amp;"、"&amp;VLOOKUP(H1055,'附件一之1-開班數'!$A$6:$B$65,2,0),IF(COUNT(E1055:I1055)=5,VLOOKUP(E1055,'附件一之1-開班數'!$A$6:$B$65,2,0)&amp;"、"&amp;VLOOKUP(F1055,'附件一之1-開班數'!$A$6:$B$65,2,0)&amp;"、"&amp;VLOOKUP(G1055,'附件一之1-開班數'!$A$6:$B$65,2,0)&amp;"、"&amp;VLOOKUP(H1055,'附件一之1-開班數'!$A$6:$B$65,2,0)&amp;"、"&amp;VLOOKUP(I1055,'附件一之1-開班數'!$A$6:$B$65,2,0),IF(D1055="","","學生無班級"))))))),"有班級不存在,或跳格輸入")</f>
        <v/>
      </c>
      <c r="K1055" s="16"/>
      <c r="L1055" s="16"/>
      <c r="M1055" s="16"/>
      <c r="N1055" s="16"/>
      <c r="O1055" s="16"/>
      <c r="P1055" s="16"/>
      <c r="Q1055" s="16"/>
      <c r="R1055" s="16"/>
      <c r="S1055" s="145">
        <f t="shared" si="99"/>
        <v>1</v>
      </c>
      <c r="T1055" s="145">
        <f t="shared" si="100"/>
        <v>1</v>
      </c>
      <c r="U1055" s="10">
        <f t="shared" si="98"/>
        <v>1</v>
      </c>
      <c r="V1055" s="10">
        <f t="shared" si="101"/>
        <v>1</v>
      </c>
      <c r="W1055" s="10">
        <f t="shared" si="102"/>
        <v>3</v>
      </c>
    </row>
    <row r="1056" spans="1:23">
      <c r="A1056" s="149" t="str">
        <f t="shared" si="97"/>
        <v/>
      </c>
      <c r="B1056" s="16"/>
      <c r="C1056" s="16"/>
      <c r="D1056" s="16"/>
      <c r="E1056" s="16"/>
      <c r="F1056" s="16"/>
      <c r="G1056" s="16"/>
      <c r="H1056" s="16"/>
      <c r="I1056" s="16"/>
      <c r="J1056" s="150" t="str">
        <f>IFERROR(IF(COUNTIF(E1056:I1056,E1056)+COUNTIF(E1056:I1056,F1056)+COUNTIF(E1056:I1056,G1056)+COUNTIF(E1056:I1056,H1056)+COUNTIF(E1056:I1056,I1056)-COUNT(E1056:I1056)&lt;&gt;0,"學生班級重複",IF(COUNT(E1056:I1056)=1,VLOOKUP(E1056,'附件一之1-開班數'!$A$6:$B$65,2,0),IF(COUNT(E1056:I1056)=2,VLOOKUP(E1056,'附件一之1-開班數'!$A$6:$B$65,2,0)&amp;"、"&amp;VLOOKUP(F1056,'附件一之1-開班數'!$A$6:$B$65,2,0),IF(COUNT(E1056:I1056)=3,VLOOKUP(E1056,'附件一之1-開班數'!$A$6:$B$65,2,0)&amp;"、"&amp;VLOOKUP(F1056,'附件一之1-開班數'!$A$6:$B$65,2,0)&amp;"、"&amp;VLOOKUP(G1056,'附件一之1-開班數'!$A$6:$B$65,2,0),IF(COUNT(E1056:I1056)=4,VLOOKUP(E1056,'附件一之1-開班數'!$A$6:$B$65,2,0)&amp;"、"&amp;VLOOKUP(F1056,'附件一之1-開班數'!$A$6:$B$65,2,0)&amp;"、"&amp;VLOOKUP(G1056,'附件一之1-開班數'!$A$6:$B$65,2,0)&amp;"、"&amp;VLOOKUP(H1056,'附件一之1-開班數'!$A$6:$B$65,2,0),IF(COUNT(E1056:I1056)=5,VLOOKUP(E1056,'附件一之1-開班數'!$A$6:$B$65,2,0)&amp;"、"&amp;VLOOKUP(F1056,'附件一之1-開班數'!$A$6:$B$65,2,0)&amp;"、"&amp;VLOOKUP(G1056,'附件一之1-開班數'!$A$6:$B$65,2,0)&amp;"、"&amp;VLOOKUP(H1056,'附件一之1-開班數'!$A$6:$B$65,2,0)&amp;"、"&amp;VLOOKUP(I1056,'附件一之1-開班數'!$A$6:$B$65,2,0),IF(D1056="","","學生無班級"))))))),"有班級不存在,或跳格輸入")</f>
        <v/>
      </c>
      <c r="K1056" s="16"/>
      <c r="L1056" s="16"/>
      <c r="M1056" s="16"/>
      <c r="N1056" s="16"/>
      <c r="O1056" s="16"/>
      <c r="P1056" s="16"/>
      <c r="Q1056" s="16"/>
      <c r="R1056" s="16"/>
      <c r="S1056" s="145">
        <f t="shared" si="99"/>
        <v>1</v>
      </c>
      <c r="T1056" s="145">
        <f t="shared" si="100"/>
        <v>1</v>
      </c>
      <c r="U1056" s="10">
        <f t="shared" si="98"/>
        <v>1</v>
      </c>
      <c r="V1056" s="10">
        <f t="shared" si="101"/>
        <v>1</v>
      </c>
      <c r="W1056" s="10">
        <f t="shared" si="102"/>
        <v>3</v>
      </c>
    </row>
    <row r="1057" spans="1:23">
      <c r="A1057" s="149" t="str">
        <f t="shared" si="97"/>
        <v/>
      </c>
      <c r="B1057" s="16"/>
      <c r="C1057" s="16"/>
      <c r="D1057" s="16"/>
      <c r="E1057" s="16"/>
      <c r="F1057" s="16"/>
      <c r="G1057" s="16"/>
      <c r="H1057" s="16"/>
      <c r="I1057" s="16"/>
      <c r="J1057" s="150" t="str">
        <f>IFERROR(IF(COUNTIF(E1057:I1057,E1057)+COUNTIF(E1057:I1057,F1057)+COUNTIF(E1057:I1057,G1057)+COUNTIF(E1057:I1057,H1057)+COUNTIF(E1057:I1057,I1057)-COUNT(E1057:I1057)&lt;&gt;0,"學生班級重複",IF(COUNT(E1057:I1057)=1,VLOOKUP(E1057,'附件一之1-開班數'!$A$6:$B$65,2,0),IF(COUNT(E1057:I1057)=2,VLOOKUP(E1057,'附件一之1-開班數'!$A$6:$B$65,2,0)&amp;"、"&amp;VLOOKUP(F1057,'附件一之1-開班數'!$A$6:$B$65,2,0),IF(COUNT(E1057:I1057)=3,VLOOKUP(E1057,'附件一之1-開班數'!$A$6:$B$65,2,0)&amp;"、"&amp;VLOOKUP(F1057,'附件一之1-開班數'!$A$6:$B$65,2,0)&amp;"、"&amp;VLOOKUP(G1057,'附件一之1-開班數'!$A$6:$B$65,2,0),IF(COUNT(E1057:I1057)=4,VLOOKUP(E1057,'附件一之1-開班數'!$A$6:$B$65,2,0)&amp;"、"&amp;VLOOKUP(F1057,'附件一之1-開班數'!$A$6:$B$65,2,0)&amp;"、"&amp;VLOOKUP(G1057,'附件一之1-開班數'!$A$6:$B$65,2,0)&amp;"、"&amp;VLOOKUP(H1057,'附件一之1-開班數'!$A$6:$B$65,2,0),IF(COUNT(E1057:I1057)=5,VLOOKUP(E1057,'附件一之1-開班數'!$A$6:$B$65,2,0)&amp;"、"&amp;VLOOKUP(F1057,'附件一之1-開班數'!$A$6:$B$65,2,0)&amp;"、"&amp;VLOOKUP(G1057,'附件一之1-開班數'!$A$6:$B$65,2,0)&amp;"、"&amp;VLOOKUP(H1057,'附件一之1-開班數'!$A$6:$B$65,2,0)&amp;"、"&amp;VLOOKUP(I1057,'附件一之1-開班數'!$A$6:$B$65,2,0),IF(D1057="","","學生無班級"))))))),"有班級不存在,或跳格輸入")</f>
        <v/>
      </c>
      <c r="K1057" s="16"/>
      <c r="L1057" s="16"/>
      <c r="M1057" s="16"/>
      <c r="N1057" s="16"/>
      <c r="O1057" s="16"/>
      <c r="P1057" s="16"/>
      <c r="Q1057" s="16"/>
      <c r="R1057" s="16"/>
      <c r="S1057" s="145">
        <f t="shared" si="99"/>
        <v>1</v>
      </c>
      <c r="T1057" s="145">
        <f t="shared" si="100"/>
        <v>1</v>
      </c>
      <c r="U1057" s="10">
        <f t="shared" si="98"/>
        <v>1</v>
      </c>
      <c r="V1057" s="10">
        <f t="shared" si="101"/>
        <v>1</v>
      </c>
      <c r="W1057" s="10">
        <f t="shared" si="102"/>
        <v>3</v>
      </c>
    </row>
    <row r="1058" spans="1:23">
      <c r="A1058" s="149" t="str">
        <f t="shared" si="97"/>
        <v/>
      </c>
      <c r="B1058" s="16"/>
      <c r="C1058" s="16"/>
      <c r="D1058" s="16"/>
      <c r="E1058" s="16"/>
      <c r="F1058" s="16"/>
      <c r="G1058" s="16"/>
      <c r="H1058" s="16"/>
      <c r="I1058" s="16"/>
      <c r="J1058" s="150" t="str">
        <f>IFERROR(IF(COUNTIF(E1058:I1058,E1058)+COUNTIF(E1058:I1058,F1058)+COUNTIF(E1058:I1058,G1058)+COUNTIF(E1058:I1058,H1058)+COUNTIF(E1058:I1058,I1058)-COUNT(E1058:I1058)&lt;&gt;0,"學生班級重複",IF(COUNT(E1058:I1058)=1,VLOOKUP(E1058,'附件一之1-開班數'!$A$6:$B$65,2,0),IF(COUNT(E1058:I1058)=2,VLOOKUP(E1058,'附件一之1-開班數'!$A$6:$B$65,2,0)&amp;"、"&amp;VLOOKUP(F1058,'附件一之1-開班數'!$A$6:$B$65,2,0),IF(COUNT(E1058:I1058)=3,VLOOKUP(E1058,'附件一之1-開班數'!$A$6:$B$65,2,0)&amp;"、"&amp;VLOOKUP(F1058,'附件一之1-開班數'!$A$6:$B$65,2,0)&amp;"、"&amp;VLOOKUP(G1058,'附件一之1-開班數'!$A$6:$B$65,2,0),IF(COUNT(E1058:I1058)=4,VLOOKUP(E1058,'附件一之1-開班數'!$A$6:$B$65,2,0)&amp;"、"&amp;VLOOKUP(F1058,'附件一之1-開班數'!$A$6:$B$65,2,0)&amp;"、"&amp;VLOOKUP(G1058,'附件一之1-開班數'!$A$6:$B$65,2,0)&amp;"、"&amp;VLOOKUP(H1058,'附件一之1-開班數'!$A$6:$B$65,2,0),IF(COUNT(E1058:I1058)=5,VLOOKUP(E1058,'附件一之1-開班數'!$A$6:$B$65,2,0)&amp;"、"&amp;VLOOKUP(F1058,'附件一之1-開班數'!$A$6:$B$65,2,0)&amp;"、"&amp;VLOOKUP(G1058,'附件一之1-開班數'!$A$6:$B$65,2,0)&amp;"、"&amp;VLOOKUP(H1058,'附件一之1-開班數'!$A$6:$B$65,2,0)&amp;"、"&amp;VLOOKUP(I1058,'附件一之1-開班數'!$A$6:$B$65,2,0),IF(D1058="","","學生無班級"))))))),"有班級不存在,或跳格輸入")</f>
        <v/>
      </c>
      <c r="K1058" s="16"/>
      <c r="L1058" s="16"/>
      <c r="M1058" s="16"/>
      <c r="N1058" s="16"/>
      <c r="O1058" s="16"/>
      <c r="P1058" s="16"/>
      <c r="Q1058" s="16"/>
      <c r="R1058" s="16"/>
      <c r="S1058" s="145">
        <f t="shared" si="99"/>
        <v>1</v>
      </c>
      <c r="T1058" s="145">
        <f t="shared" si="100"/>
        <v>1</v>
      </c>
      <c r="U1058" s="10">
        <f t="shared" si="98"/>
        <v>1</v>
      </c>
      <c r="V1058" s="10">
        <f t="shared" si="101"/>
        <v>1</v>
      </c>
      <c r="W1058" s="10">
        <f t="shared" si="102"/>
        <v>3</v>
      </c>
    </row>
    <row r="1059" spans="1:23">
      <c r="A1059" s="149" t="str">
        <f t="shared" si="97"/>
        <v/>
      </c>
      <c r="B1059" s="16"/>
      <c r="C1059" s="16"/>
      <c r="D1059" s="16"/>
      <c r="E1059" s="16"/>
      <c r="F1059" s="16"/>
      <c r="G1059" s="16"/>
      <c r="H1059" s="16"/>
      <c r="I1059" s="16"/>
      <c r="J1059" s="150" t="str">
        <f>IFERROR(IF(COUNTIF(E1059:I1059,E1059)+COUNTIF(E1059:I1059,F1059)+COUNTIF(E1059:I1059,G1059)+COUNTIF(E1059:I1059,H1059)+COUNTIF(E1059:I1059,I1059)-COUNT(E1059:I1059)&lt;&gt;0,"學生班級重複",IF(COUNT(E1059:I1059)=1,VLOOKUP(E1059,'附件一之1-開班數'!$A$6:$B$65,2,0),IF(COUNT(E1059:I1059)=2,VLOOKUP(E1059,'附件一之1-開班數'!$A$6:$B$65,2,0)&amp;"、"&amp;VLOOKUP(F1059,'附件一之1-開班數'!$A$6:$B$65,2,0),IF(COUNT(E1059:I1059)=3,VLOOKUP(E1059,'附件一之1-開班數'!$A$6:$B$65,2,0)&amp;"、"&amp;VLOOKUP(F1059,'附件一之1-開班數'!$A$6:$B$65,2,0)&amp;"、"&amp;VLOOKUP(G1059,'附件一之1-開班數'!$A$6:$B$65,2,0),IF(COUNT(E1059:I1059)=4,VLOOKUP(E1059,'附件一之1-開班數'!$A$6:$B$65,2,0)&amp;"、"&amp;VLOOKUP(F1059,'附件一之1-開班數'!$A$6:$B$65,2,0)&amp;"、"&amp;VLOOKUP(G1059,'附件一之1-開班數'!$A$6:$B$65,2,0)&amp;"、"&amp;VLOOKUP(H1059,'附件一之1-開班數'!$A$6:$B$65,2,0),IF(COUNT(E1059:I1059)=5,VLOOKUP(E1059,'附件一之1-開班數'!$A$6:$B$65,2,0)&amp;"、"&amp;VLOOKUP(F1059,'附件一之1-開班數'!$A$6:$B$65,2,0)&amp;"、"&amp;VLOOKUP(G1059,'附件一之1-開班數'!$A$6:$B$65,2,0)&amp;"、"&amp;VLOOKUP(H1059,'附件一之1-開班數'!$A$6:$B$65,2,0)&amp;"、"&amp;VLOOKUP(I1059,'附件一之1-開班數'!$A$6:$B$65,2,0),IF(D1059="","","學生無班級"))))))),"有班級不存在,或跳格輸入")</f>
        <v/>
      </c>
      <c r="K1059" s="16"/>
      <c r="L1059" s="16"/>
      <c r="M1059" s="16"/>
      <c r="N1059" s="16"/>
      <c r="O1059" s="16"/>
      <c r="P1059" s="16"/>
      <c r="Q1059" s="16"/>
      <c r="R1059" s="16"/>
      <c r="S1059" s="145">
        <f t="shared" si="99"/>
        <v>1</v>
      </c>
      <c r="T1059" s="145">
        <f t="shared" si="100"/>
        <v>1</v>
      </c>
      <c r="U1059" s="10">
        <f t="shared" si="98"/>
        <v>1</v>
      </c>
      <c r="V1059" s="10">
        <f t="shared" si="101"/>
        <v>1</v>
      </c>
      <c r="W1059" s="10">
        <f t="shared" si="102"/>
        <v>3</v>
      </c>
    </row>
    <row r="1060" spans="1:23">
      <c r="A1060" s="149" t="str">
        <f t="shared" si="97"/>
        <v/>
      </c>
      <c r="B1060" s="16"/>
      <c r="C1060" s="16"/>
      <c r="D1060" s="16"/>
      <c r="E1060" s="16"/>
      <c r="F1060" s="16"/>
      <c r="G1060" s="16"/>
      <c r="H1060" s="16"/>
      <c r="I1060" s="16"/>
      <c r="J1060" s="150" t="str">
        <f>IFERROR(IF(COUNTIF(E1060:I1060,E1060)+COUNTIF(E1060:I1060,F1060)+COUNTIF(E1060:I1060,G1060)+COUNTIF(E1060:I1060,H1060)+COUNTIF(E1060:I1060,I1060)-COUNT(E1060:I1060)&lt;&gt;0,"學生班級重複",IF(COUNT(E1060:I1060)=1,VLOOKUP(E1060,'附件一之1-開班數'!$A$6:$B$65,2,0),IF(COUNT(E1060:I1060)=2,VLOOKUP(E1060,'附件一之1-開班數'!$A$6:$B$65,2,0)&amp;"、"&amp;VLOOKUP(F1060,'附件一之1-開班數'!$A$6:$B$65,2,0),IF(COUNT(E1060:I1060)=3,VLOOKUP(E1060,'附件一之1-開班數'!$A$6:$B$65,2,0)&amp;"、"&amp;VLOOKUP(F1060,'附件一之1-開班數'!$A$6:$B$65,2,0)&amp;"、"&amp;VLOOKUP(G1060,'附件一之1-開班數'!$A$6:$B$65,2,0),IF(COUNT(E1060:I1060)=4,VLOOKUP(E1060,'附件一之1-開班數'!$A$6:$B$65,2,0)&amp;"、"&amp;VLOOKUP(F1060,'附件一之1-開班數'!$A$6:$B$65,2,0)&amp;"、"&amp;VLOOKUP(G1060,'附件一之1-開班數'!$A$6:$B$65,2,0)&amp;"、"&amp;VLOOKUP(H1060,'附件一之1-開班數'!$A$6:$B$65,2,0),IF(COUNT(E1060:I1060)=5,VLOOKUP(E1060,'附件一之1-開班數'!$A$6:$B$65,2,0)&amp;"、"&amp;VLOOKUP(F1060,'附件一之1-開班數'!$A$6:$B$65,2,0)&amp;"、"&amp;VLOOKUP(G1060,'附件一之1-開班數'!$A$6:$B$65,2,0)&amp;"、"&amp;VLOOKUP(H1060,'附件一之1-開班數'!$A$6:$B$65,2,0)&amp;"、"&amp;VLOOKUP(I1060,'附件一之1-開班數'!$A$6:$B$65,2,0),IF(D1060="","","學生無班級"))))))),"有班級不存在,或跳格輸入")</f>
        <v/>
      </c>
      <c r="K1060" s="16"/>
      <c r="L1060" s="16"/>
      <c r="M1060" s="16"/>
      <c r="N1060" s="16"/>
      <c r="O1060" s="16"/>
      <c r="P1060" s="16"/>
      <c r="Q1060" s="16"/>
      <c r="R1060" s="16"/>
      <c r="S1060" s="145">
        <f t="shared" si="99"/>
        <v>1</v>
      </c>
      <c r="T1060" s="145">
        <f t="shared" si="100"/>
        <v>1</v>
      </c>
      <c r="U1060" s="10">
        <f t="shared" si="98"/>
        <v>1</v>
      </c>
      <c r="V1060" s="10">
        <f t="shared" si="101"/>
        <v>1</v>
      </c>
      <c r="W1060" s="10">
        <f t="shared" si="102"/>
        <v>3</v>
      </c>
    </row>
    <row r="1061" spans="1:23">
      <c r="A1061" s="149" t="str">
        <f t="shared" si="97"/>
        <v/>
      </c>
      <c r="B1061" s="16"/>
      <c r="C1061" s="16"/>
      <c r="D1061" s="16"/>
      <c r="E1061" s="16"/>
      <c r="F1061" s="16"/>
      <c r="G1061" s="16"/>
      <c r="H1061" s="16"/>
      <c r="I1061" s="16"/>
      <c r="J1061" s="150" t="str">
        <f>IFERROR(IF(COUNTIF(E1061:I1061,E1061)+COUNTIF(E1061:I1061,F1061)+COUNTIF(E1061:I1061,G1061)+COUNTIF(E1061:I1061,H1061)+COUNTIF(E1061:I1061,I1061)-COUNT(E1061:I1061)&lt;&gt;0,"學生班級重複",IF(COUNT(E1061:I1061)=1,VLOOKUP(E1061,'附件一之1-開班數'!$A$6:$B$65,2,0),IF(COUNT(E1061:I1061)=2,VLOOKUP(E1061,'附件一之1-開班數'!$A$6:$B$65,2,0)&amp;"、"&amp;VLOOKUP(F1061,'附件一之1-開班數'!$A$6:$B$65,2,0),IF(COUNT(E1061:I1061)=3,VLOOKUP(E1061,'附件一之1-開班數'!$A$6:$B$65,2,0)&amp;"、"&amp;VLOOKUP(F1061,'附件一之1-開班數'!$A$6:$B$65,2,0)&amp;"、"&amp;VLOOKUP(G1061,'附件一之1-開班數'!$A$6:$B$65,2,0),IF(COUNT(E1061:I1061)=4,VLOOKUP(E1061,'附件一之1-開班數'!$A$6:$B$65,2,0)&amp;"、"&amp;VLOOKUP(F1061,'附件一之1-開班數'!$A$6:$B$65,2,0)&amp;"、"&amp;VLOOKUP(G1061,'附件一之1-開班數'!$A$6:$B$65,2,0)&amp;"、"&amp;VLOOKUP(H1061,'附件一之1-開班數'!$A$6:$B$65,2,0),IF(COUNT(E1061:I1061)=5,VLOOKUP(E1061,'附件一之1-開班數'!$A$6:$B$65,2,0)&amp;"、"&amp;VLOOKUP(F1061,'附件一之1-開班數'!$A$6:$B$65,2,0)&amp;"、"&amp;VLOOKUP(G1061,'附件一之1-開班數'!$A$6:$B$65,2,0)&amp;"、"&amp;VLOOKUP(H1061,'附件一之1-開班數'!$A$6:$B$65,2,0)&amp;"、"&amp;VLOOKUP(I1061,'附件一之1-開班數'!$A$6:$B$65,2,0),IF(D1061="","","學生無班級"))))))),"有班級不存在,或跳格輸入")</f>
        <v/>
      </c>
      <c r="K1061" s="16"/>
      <c r="L1061" s="16"/>
      <c r="M1061" s="16"/>
      <c r="N1061" s="16"/>
      <c r="O1061" s="16"/>
      <c r="P1061" s="16"/>
      <c r="Q1061" s="16"/>
      <c r="R1061" s="16"/>
      <c r="S1061" s="145">
        <f t="shared" si="99"/>
        <v>1</v>
      </c>
      <c r="T1061" s="145">
        <f t="shared" si="100"/>
        <v>1</v>
      </c>
      <c r="U1061" s="10">
        <f t="shared" si="98"/>
        <v>1</v>
      </c>
      <c r="V1061" s="10">
        <f t="shared" si="101"/>
        <v>1</v>
      </c>
      <c r="W1061" s="10">
        <f t="shared" si="102"/>
        <v>3</v>
      </c>
    </row>
    <row r="1062" spans="1:23">
      <c r="A1062" s="149" t="str">
        <f t="shared" si="97"/>
        <v/>
      </c>
      <c r="B1062" s="16"/>
      <c r="C1062" s="16"/>
      <c r="D1062" s="16"/>
      <c r="E1062" s="16"/>
      <c r="F1062" s="16"/>
      <c r="G1062" s="16"/>
      <c r="H1062" s="16"/>
      <c r="I1062" s="16"/>
      <c r="J1062" s="150" t="str">
        <f>IFERROR(IF(COUNTIF(E1062:I1062,E1062)+COUNTIF(E1062:I1062,F1062)+COUNTIF(E1062:I1062,G1062)+COUNTIF(E1062:I1062,H1062)+COUNTIF(E1062:I1062,I1062)-COUNT(E1062:I1062)&lt;&gt;0,"學生班級重複",IF(COUNT(E1062:I1062)=1,VLOOKUP(E1062,'附件一之1-開班數'!$A$6:$B$65,2,0),IF(COUNT(E1062:I1062)=2,VLOOKUP(E1062,'附件一之1-開班數'!$A$6:$B$65,2,0)&amp;"、"&amp;VLOOKUP(F1062,'附件一之1-開班數'!$A$6:$B$65,2,0),IF(COUNT(E1062:I1062)=3,VLOOKUP(E1062,'附件一之1-開班數'!$A$6:$B$65,2,0)&amp;"、"&amp;VLOOKUP(F1062,'附件一之1-開班數'!$A$6:$B$65,2,0)&amp;"、"&amp;VLOOKUP(G1062,'附件一之1-開班數'!$A$6:$B$65,2,0),IF(COUNT(E1062:I1062)=4,VLOOKUP(E1062,'附件一之1-開班數'!$A$6:$B$65,2,0)&amp;"、"&amp;VLOOKUP(F1062,'附件一之1-開班數'!$A$6:$B$65,2,0)&amp;"、"&amp;VLOOKUP(G1062,'附件一之1-開班數'!$A$6:$B$65,2,0)&amp;"、"&amp;VLOOKUP(H1062,'附件一之1-開班數'!$A$6:$B$65,2,0),IF(COUNT(E1062:I1062)=5,VLOOKUP(E1062,'附件一之1-開班數'!$A$6:$B$65,2,0)&amp;"、"&amp;VLOOKUP(F1062,'附件一之1-開班數'!$A$6:$B$65,2,0)&amp;"、"&amp;VLOOKUP(G1062,'附件一之1-開班數'!$A$6:$B$65,2,0)&amp;"、"&amp;VLOOKUP(H1062,'附件一之1-開班數'!$A$6:$B$65,2,0)&amp;"、"&amp;VLOOKUP(I1062,'附件一之1-開班數'!$A$6:$B$65,2,0),IF(D1062="","","學生無班級"))))))),"有班級不存在,或跳格輸入")</f>
        <v/>
      </c>
      <c r="K1062" s="16"/>
      <c r="L1062" s="16"/>
      <c r="M1062" s="16"/>
      <c r="N1062" s="16"/>
      <c r="O1062" s="16"/>
      <c r="P1062" s="16"/>
      <c r="Q1062" s="16"/>
      <c r="R1062" s="16"/>
      <c r="S1062" s="145">
        <f t="shared" si="99"/>
        <v>1</v>
      </c>
      <c r="T1062" s="145">
        <f t="shared" si="100"/>
        <v>1</v>
      </c>
      <c r="U1062" s="10">
        <f t="shared" si="98"/>
        <v>1</v>
      </c>
      <c r="V1062" s="10">
        <f t="shared" si="101"/>
        <v>1</v>
      </c>
      <c r="W1062" s="10">
        <f t="shared" si="102"/>
        <v>3</v>
      </c>
    </row>
    <row r="1063" spans="1:23">
      <c r="A1063" s="149" t="str">
        <f t="shared" si="97"/>
        <v/>
      </c>
      <c r="B1063" s="16"/>
      <c r="C1063" s="16"/>
      <c r="D1063" s="16"/>
      <c r="E1063" s="16"/>
      <c r="F1063" s="16"/>
      <c r="G1063" s="16"/>
      <c r="H1063" s="16"/>
      <c r="I1063" s="16"/>
      <c r="J1063" s="150" t="str">
        <f>IFERROR(IF(COUNTIF(E1063:I1063,E1063)+COUNTIF(E1063:I1063,F1063)+COUNTIF(E1063:I1063,G1063)+COUNTIF(E1063:I1063,H1063)+COUNTIF(E1063:I1063,I1063)-COUNT(E1063:I1063)&lt;&gt;0,"學生班級重複",IF(COUNT(E1063:I1063)=1,VLOOKUP(E1063,'附件一之1-開班數'!$A$6:$B$65,2,0),IF(COUNT(E1063:I1063)=2,VLOOKUP(E1063,'附件一之1-開班數'!$A$6:$B$65,2,0)&amp;"、"&amp;VLOOKUP(F1063,'附件一之1-開班數'!$A$6:$B$65,2,0),IF(COUNT(E1063:I1063)=3,VLOOKUP(E1063,'附件一之1-開班數'!$A$6:$B$65,2,0)&amp;"、"&amp;VLOOKUP(F1063,'附件一之1-開班數'!$A$6:$B$65,2,0)&amp;"、"&amp;VLOOKUP(G1063,'附件一之1-開班數'!$A$6:$B$65,2,0),IF(COUNT(E1063:I1063)=4,VLOOKUP(E1063,'附件一之1-開班數'!$A$6:$B$65,2,0)&amp;"、"&amp;VLOOKUP(F1063,'附件一之1-開班數'!$A$6:$B$65,2,0)&amp;"、"&amp;VLOOKUP(G1063,'附件一之1-開班數'!$A$6:$B$65,2,0)&amp;"、"&amp;VLOOKUP(H1063,'附件一之1-開班數'!$A$6:$B$65,2,0),IF(COUNT(E1063:I1063)=5,VLOOKUP(E1063,'附件一之1-開班數'!$A$6:$B$65,2,0)&amp;"、"&amp;VLOOKUP(F1063,'附件一之1-開班數'!$A$6:$B$65,2,0)&amp;"、"&amp;VLOOKUP(G1063,'附件一之1-開班數'!$A$6:$B$65,2,0)&amp;"、"&amp;VLOOKUP(H1063,'附件一之1-開班數'!$A$6:$B$65,2,0)&amp;"、"&amp;VLOOKUP(I1063,'附件一之1-開班數'!$A$6:$B$65,2,0),IF(D1063="","","學生無班級"))))))),"有班級不存在,或跳格輸入")</f>
        <v/>
      </c>
      <c r="K1063" s="16"/>
      <c r="L1063" s="16"/>
      <c r="M1063" s="16"/>
      <c r="N1063" s="16"/>
      <c r="O1063" s="16"/>
      <c r="P1063" s="16"/>
      <c r="Q1063" s="16"/>
      <c r="R1063" s="16"/>
      <c r="S1063" s="145">
        <f t="shared" si="99"/>
        <v>1</v>
      </c>
      <c r="T1063" s="145">
        <f t="shared" si="100"/>
        <v>1</v>
      </c>
      <c r="U1063" s="10">
        <f t="shared" si="98"/>
        <v>1</v>
      </c>
      <c r="V1063" s="10">
        <f t="shared" si="101"/>
        <v>1</v>
      </c>
      <c r="W1063" s="10">
        <f t="shared" si="102"/>
        <v>3</v>
      </c>
    </row>
    <row r="1064" spans="1:23">
      <c r="A1064" s="149" t="str">
        <f t="shared" si="97"/>
        <v/>
      </c>
      <c r="B1064" s="16"/>
      <c r="C1064" s="16"/>
      <c r="D1064" s="16"/>
      <c r="E1064" s="16"/>
      <c r="F1064" s="16"/>
      <c r="G1064" s="16"/>
      <c r="H1064" s="16"/>
      <c r="I1064" s="16"/>
      <c r="J1064" s="150" t="str">
        <f>IFERROR(IF(COUNTIF(E1064:I1064,E1064)+COUNTIF(E1064:I1064,F1064)+COUNTIF(E1064:I1064,G1064)+COUNTIF(E1064:I1064,H1064)+COUNTIF(E1064:I1064,I1064)-COUNT(E1064:I1064)&lt;&gt;0,"學生班級重複",IF(COUNT(E1064:I1064)=1,VLOOKUP(E1064,'附件一之1-開班數'!$A$6:$B$65,2,0),IF(COUNT(E1064:I1064)=2,VLOOKUP(E1064,'附件一之1-開班數'!$A$6:$B$65,2,0)&amp;"、"&amp;VLOOKUP(F1064,'附件一之1-開班數'!$A$6:$B$65,2,0),IF(COUNT(E1064:I1064)=3,VLOOKUP(E1064,'附件一之1-開班數'!$A$6:$B$65,2,0)&amp;"、"&amp;VLOOKUP(F1064,'附件一之1-開班數'!$A$6:$B$65,2,0)&amp;"、"&amp;VLOOKUP(G1064,'附件一之1-開班數'!$A$6:$B$65,2,0),IF(COUNT(E1064:I1064)=4,VLOOKUP(E1064,'附件一之1-開班數'!$A$6:$B$65,2,0)&amp;"、"&amp;VLOOKUP(F1064,'附件一之1-開班數'!$A$6:$B$65,2,0)&amp;"、"&amp;VLOOKUP(G1064,'附件一之1-開班數'!$A$6:$B$65,2,0)&amp;"、"&amp;VLOOKUP(H1064,'附件一之1-開班數'!$A$6:$B$65,2,0),IF(COUNT(E1064:I1064)=5,VLOOKUP(E1064,'附件一之1-開班數'!$A$6:$B$65,2,0)&amp;"、"&amp;VLOOKUP(F1064,'附件一之1-開班數'!$A$6:$B$65,2,0)&amp;"、"&amp;VLOOKUP(G1064,'附件一之1-開班數'!$A$6:$B$65,2,0)&amp;"、"&amp;VLOOKUP(H1064,'附件一之1-開班數'!$A$6:$B$65,2,0)&amp;"、"&amp;VLOOKUP(I1064,'附件一之1-開班數'!$A$6:$B$65,2,0),IF(D1064="","","學生無班級"))))))),"有班級不存在,或跳格輸入")</f>
        <v/>
      </c>
      <c r="K1064" s="16"/>
      <c r="L1064" s="16"/>
      <c r="M1064" s="16"/>
      <c r="N1064" s="16"/>
      <c r="O1064" s="16"/>
      <c r="P1064" s="16"/>
      <c r="Q1064" s="16"/>
      <c r="R1064" s="16"/>
      <c r="S1064" s="145">
        <f t="shared" si="99"/>
        <v>1</v>
      </c>
      <c r="T1064" s="145">
        <f t="shared" si="100"/>
        <v>1</v>
      </c>
      <c r="U1064" s="10">
        <f t="shared" si="98"/>
        <v>1</v>
      </c>
      <c r="V1064" s="10">
        <f t="shared" si="101"/>
        <v>1</v>
      </c>
      <c r="W1064" s="10">
        <f t="shared" si="102"/>
        <v>3</v>
      </c>
    </row>
    <row r="1065" spans="1:23">
      <c r="A1065" s="149" t="str">
        <f t="shared" si="97"/>
        <v/>
      </c>
      <c r="B1065" s="16"/>
      <c r="C1065" s="16"/>
      <c r="D1065" s="16"/>
      <c r="E1065" s="16"/>
      <c r="F1065" s="16"/>
      <c r="G1065" s="16"/>
      <c r="H1065" s="16"/>
      <c r="I1065" s="16"/>
      <c r="J1065" s="150" t="str">
        <f>IFERROR(IF(COUNTIF(E1065:I1065,E1065)+COUNTIF(E1065:I1065,F1065)+COUNTIF(E1065:I1065,G1065)+COUNTIF(E1065:I1065,H1065)+COUNTIF(E1065:I1065,I1065)-COUNT(E1065:I1065)&lt;&gt;0,"學生班級重複",IF(COUNT(E1065:I1065)=1,VLOOKUP(E1065,'附件一之1-開班數'!$A$6:$B$65,2,0),IF(COUNT(E1065:I1065)=2,VLOOKUP(E1065,'附件一之1-開班數'!$A$6:$B$65,2,0)&amp;"、"&amp;VLOOKUP(F1065,'附件一之1-開班數'!$A$6:$B$65,2,0),IF(COUNT(E1065:I1065)=3,VLOOKUP(E1065,'附件一之1-開班數'!$A$6:$B$65,2,0)&amp;"、"&amp;VLOOKUP(F1065,'附件一之1-開班數'!$A$6:$B$65,2,0)&amp;"、"&amp;VLOOKUP(G1065,'附件一之1-開班數'!$A$6:$B$65,2,0),IF(COUNT(E1065:I1065)=4,VLOOKUP(E1065,'附件一之1-開班數'!$A$6:$B$65,2,0)&amp;"、"&amp;VLOOKUP(F1065,'附件一之1-開班數'!$A$6:$B$65,2,0)&amp;"、"&amp;VLOOKUP(G1065,'附件一之1-開班數'!$A$6:$B$65,2,0)&amp;"、"&amp;VLOOKUP(H1065,'附件一之1-開班數'!$A$6:$B$65,2,0),IF(COUNT(E1065:I1065)=5,VLOOKUP(E1065,'附件一之1-開班數'!$A$6:$B$65,2,0)&amp;"、"&amp;VLOOKUP(F1065,'附件一之1-開班數'!$A$6:$B$65,2,0)&amp;"、"&amp;VLOOKUP(G1065,'附件一之1-開班數'!$A$6:$B$65,2,0)&amp;"、"&amp;VLOOKUP(H1065,'附件一之1-開班數'!$A$6:$B$65,2,0)&amp;"、"&amp;VLOOKUP(I1065,'附件一之1-開班數'!$A$6:$B$65,2,0),IF(D1065="","","學生無班級"))))))),"有班級不存在,或跳格輸入")</f>
        <v/>
      </c>
      <c r="K1065" s="16"/>
      <c r="L1065" s="16"/>
      <c r="M1065" s="16"/>
      <c r="N1065" s="16"/>
      <c r="O1065" s="16"/>
      <c r="P1065" s="16"/>
      <c r="Q1065" s="16"/>
      <c r="R1065" s="16"/>
      <c r="S1065" s="145">
        <f t="shared" si="99"/>
        <v>1</v>
      </c>
      <c r="T1065" s="145">
        <f t="shared" si="100"/>
        <v>1</v>
      </c>
      <c r="U1065" s="10">
        <f t="shared" si="98"/>
        <v>1</v>
      </c>
      <c r="V1065" s="10">
        <f t="shared" si="101"/>
        <v>1</v>
      </c>
      <c r="W1065" s="10">
        <f t="shared" si="102"/>
        <v>3</v>
      </c>
    </row>
    <row r="1066" spans="1:23">
      <c r="A1066" s="149" t="str">
        <f t="shared" si="97"/>
        <v/>
      </c>
      <c r="B1066" s="16"/>
      <c r="C1066" s="16"/>
      <c r="D1066" s="16"/>
      <c r="E1066" s="16"/>
      <c r="F1066" s="16"/>
      <c r="G1066" s="16"/>
      <c r="H1066" s="16"/>
      <c r="I1066" s="16"/>
      <c r="J1066" s="150" t="str">
        <f>IFERROR(IF(COUNTIF(E1066:I1066,E1066)+COUNTIF(E1066:I1066,F1066)+COUNTIF(E1066:I1066,G1066)+COUNTIF(E1066:I1066,H1066)+COUNTIF(E1066:I1066,I1066)-COUNT(E1066:I1066)&lt;&gt;0,"學生班級重複",IF(COUNT(E1066:I1066)=1,VLOOKUP(E1066,'附件一之1-開班數'!$A$6:$B$65,2,0),IF(COUNT(E1066:I1066)=2,VLOOKUP(E1066,'附件一之1-開班數'!$A$6:$B$65,2,0)&amp;"、"&amp;VLOOKUP(F1066,'附件一之1-開班數'!$A$6:$B$65,2,0),IF(COUNT(E1066:I1066)=3,VLOOKUP(E1066,'附件一之1-開班數'!$A$6:$B$65,2,0)&amp;"、"&amp;VLOOKUP(F1066,'附件一之1-開班數'!$A$6:$B$65,2,0)&amp;"、"&amp;VLOOKUP(G1066,'附件一之1-開班數'!$A$6:$B$65,2,0),IF(COUNT(E1066:I1066)=4,VLOOKUP(E1066,'附件一之1-開班數'!$A$6:$B$65,2,0)&amp;"、"&amp;VLOOKUP(F1066,'附件一之1-開班數'!$A$6:$B$65,2,0)&amp;"、"&amp;VLOOKUP(G1066,'附件一之1-開班數'!$A$6:$B$65,2,0)&amp;"、"&amp;VLOOKUP(H1066,'附件一之1-開班數'!$A$6:$B$65,2,0),IF(COUNT(E1066:I1066)=5,VLOOKUP(E1066,'附件一之1-開班數'!$A$6:$B$65,2,0)&amp;"、"&amp;VLOOKUP(F1066,'附件一之1-開班數'!$A$6:$B$65,2,0)&amp;"、"&amp;VLOOKUP(G1066,'附件一之1-開班數'!$A$6:$B$65,2,0)&amp;"、"&amp;VLOOKUP(H1066,'附件一之1-開班數'!$A$6:$B$65,2,0)&amp;"、"&amp;VLOOKUP(I1066,'附件一之1-開班數'!$A$6:$B$65,2,0),IF(D1066="","","學生無班級"))))))),"有班級不存在,或跳格輸入")</f>
        <v/>
      </c>
      <c r="K1066" s="16"/>
      <c r="L1066" s="16"/>
      <c r="M1066" s="16"/>
      <c r="N1066" s="16"/>
      <c r="O1066" s="16"/>
      <c r="P1066" s="16"/>
      <c r="Q1066" s="16"/>
      <c r="R1066" s="16"/>
      <c r="S1066" s="145">
        <f t="shared" si="99"/>
        <v>1</v>
      </c>
      <c r="T1066" s="145">
        <f t="shared" si="100"/>
        <v>1</v>
      </c>
      <c r="U1066" s="10">
        <f t="shared" si="98"/>
        <v>1</v>
      </c>
      <c r="V1066" s="10">
        <f t="shared" si="101"/>
        <v>1</v>
      </c>
      <c r="W1066" s="10">
        <f t="shared" si="102"/>
        <v>3</v>
      </c>
    </row>
    <row r="1067" spans="1:23">
      <c r="A1067" s="149" t="str">
        <f t="shared" si="97"/>
        <v/>
      </c>
      <c r="B1067" s="16"/>
      <c r="C1067" s="16"/>
      <c r="D1067" s="16"/>
      <c r="E1067" s="16"/>
      <c r="F1067" s="16"/>
      <c r="G1067" s="16"/>
      <c r="H1067" s="16"/>
      <c r="I1067" s="16"/>
      <c r="J1067" s="150" t="str">
        <f>IFERROR(IF(COUNTIF(E1067:I1067,E1067)+COUNTIF(E1067:I1067,F1067)+COUNTIF(E1067:I1067,G1067)+COUNTIF(E1067:I1067,H1067)+COUNTIF(E1067:I1067,I1067)-COUNT(E1067:I1067)&lt;&gt;0,"學生班級重複",IF(COUNT(E1067:I1067)=1,VLOOKUP(E1067,'附件一之1-開班數'!$A$6:$B$65,2,0),IF(COUNT(E1067:I1067)=2,VLOOKUP(E1067,'附件一之1-開班數'!$A$6:$B$65,2,0)&amp;"、"&amp;VLOOKUP(F1067,'附件一之1-開班數'!$A$6:$B$65,2,0),IF(COUNT(E1067:I1067)=3,VLOOKUP(E1067,'附件一之1-開班數'!$A$6:$B$65,2,0)&amp;"、"&amp;VLOOKUP(F1067,'附件一之1-開班數'!$A$6:$B$65,2,0)&amp;"、"&amp;VLOOKUP(G1067,'附件一之1-開班數'!$A$6:$B$65,2,0),IF(COUNT(E1067:I1067)=4,VLOOKUP(E1067,'附件一之1-開班數'!$A$6:$B$65,2,0)&amp;"、"&amp;VLOOKUP(F1067,'附件一之1-開班數'!$A$6:$B$65,2,0)&amp;"、"&amp;VLOOKUP(G1067,'附件一之1-開班數'!$A$6:$B$65,2,0)&amp;"、"&amp;VLOOKUP(H1067,'附件一之1-開班數'!$A$6:$B$65,2,0),IF(COUNT(E1067:I1067)=5,VLOOKUP(E1067,'附件一之1-開班數'!$A$6:$B$65,2,0)&amp;"、"&amp;VLOOKUP(F1067,'附件一之1-開班數'!$A$6:$B$65,2,0)&amp;"、"&amp;VLOOKUP(G1067,'附件一之1-開班數'!$A$6:$B$65,2,0)&amp;"、"&amp;VLOOKUP(H1067,'附件一之1-開班數'!$A$6:$B$65,2,0)&amp;"、"&amp;VLOOKUP(I1067,'附件一之1-開班數'!$A$6:$B$65,2,0),IF(D1067="","","學生無班級"))))))),"有班級不存在,或跳格輸入")</f>
        <v/>
      </c>
      <c r="K1067" s="16"/>
      <c r="L1067" s="16"/>
      <c r="M1067" s="16"/>
      <c r="N1067" s="16"/>
      <c r="O1067" s="16"/>
      <c r="P1067" s="16"/>
      <c r="Q1067" s="16"/>
      <c r="R1067" s="16"/>
      <c r="S1067" s="145">
        <f t="shared" si="99"/>
        <v>1</v>
      </c>
      <c r="T1067" s="145">
        <f t="shared" si="100"/>
        <v>1</v>
      </c>
      <c r="U1067" s="10">
        <f t="shared" si="98"/>
        <v>1</v>
      </c>
      <c r="V1067" s="10">
        <f t="shared" si="101"/>
        <v>1</v>
      </c>
      <c r="W1067" s="10">
        <f t="shared" si="102"/>
        <v>3</v>
      </c>
    </row>
    <row r="1068" spans="1:23">
      <c r="A1068" s="149" t="str">
        <f t="shared" si="97"/>
        <v/>
      </c>
      <c r="B1068" s="16"/>
      <c r="C1068" s="16"/>
      <c r="D1068" s="16"/>
      <c r="E1068" s="16"/>
      <c r="F1068" s="16"/>
      <c r="G1068" s="16"/>
      <c r="H1068" s="16"/>
      <c r="I1068" s="16"/>
      <c r="J1068" s="150" t="str">
        <f>IFERROR(IF(COUNTIF(E1068:I1068,E1068)+COUNTIF(E1068:I1068,F1068)+COUNTIF(E1068:I1068,G1068)+COUNTIF(E1068:I1068,H1068)+COUNTIF(E1068:I1068,I1068)-COUNT(E1068:I1068)&lt;&gt;0,"學生班級重複",IF(COUNT(E1068:I1068)=1,VLOOKUP(E1068,'附件一之1-開班數'!$A$6:$B$65,2,0),IF(COUNT(E1068:I1068)=2,VLOOKUP(E1068,'附件一之1-開班數'!$A$6:$B$65,2,0)&amp;"、"&amp;VLOOKUP(F1068,'附件一之1-開班數'!$A$6:$B$65,2,0),IF(COUNT(E1068:I1068)=3,VLOOKUP(E1068,'附件一之1-開班數'!$A$6:$B$65,2,0)&amp;"、"&amp;VLOOKUP(F1068,'附件一之1-開班數'!$A$6:$B$65,2,0)&amp;"、"&amp;VLOOKUP(G1068,'附件一之1-開班數'!$A$6:$B$65,2,0),IF(COUNT(E1068:I1068)=4,VLOOKUP(E1068,'附件一之1-開班數'!$A$6:$B$65,2,0)&amp;"、"&amp;VLOOKUP(F1068,'附件一之1-開班數'!$A$6:$B$65,2,0)&amp;"、"&amp;VLOOKUP(G1068,'附件一之1-開班數'!$A$6:$B$65,2,0)&amp;"、"&amp;VLOOKUP(H1068,'附件一之1-開班數'!$A$6:$B$65,2,0),IF(COUNT(E1068:I1068)=5,VLOOKUP(E1068,'附件一之1-開班數'!$A$6:$B$65,2,0)&amp;"、"&amp;VLOOKUP(F1068,'附件一之1-開班數'!$A$6:$B$65,2,0)&amp;"、"&amp;VLOOKUP(G1068,'附件一之1-開班數'!$A$6:$B$65,2,0)&amp;"、"&amp;VLOOKUP(H1068,'附件一之1-開班數'!$A$6:$B$65,2,0)&amp;"、"&amp;VLOOKUP(I1068,'附件一之1-開班數'!$A$6:$B$65,2,0),IF(D1068="","","學生無班級"))))))),"有班級不存在,或跳格輸入")</f>
        <v/>
      </c>
      <c r="K1068" s="16"/>
      <c r="L1068" s="16"/>
      <c r="M1068" s="16"/>
      <c r="N1068" s="16"/>
      <c r="O1068" s="16"/>
      <c r="P1068" s="16"/>
      <c r="Q1068" s="16"/>
      <c r="R1068" s="16"/>
      <c r="S1068" s="145">
        <f t="shared" si="99"/>
        <v>1</v>
      </c>
      <c r="T1068" s="145">
        <f t="shared" si="100"/>
        <v>1</v>
      </c>
      <c r="U1068" s="10">
        <f t="shared" si="98"/>
        <v>1</v>
      </c>
      <c r="V1068" s="10">
        <f t="shared" si="101"/>
        <v>1</v>
      </c>
      <c r="W1068" s="10">
        <f t="shared" si="102"/>
        <v>3</v>
      </c>
    </row>
    <row r="1069" spans="1:23">
      <c r="A1069" s="149" t="str">
        <f t="shared" si="97"/>
        <v/>
      </c>
      <c r="B1069" s="16"/>
      <c r="C1069" s="16"/>
      <c r="D1069" s="16"/>
      <c r="E1069" s="16"/>
      <c r="F1069" s="16"/>
      <c r="G1069" s="16"/>
      <c r="H1069" s="16"/>
      <c r="I1069" s="16"/>
      <c r="J1069" s="150" t="str">
        <f>IFERROR(IF(COUNTIF(E1069:I1069,E1069)+COUNTIF(E1069:I1069,F1069)+COUNTIF(E1069:I1069,G1069)+COUNTIF(E1069:I1069,H1069)+COUNTIF(E1069:I1069,I1069)-COUNT(E1069:I1069)&lt;&gt;0,"學生班級重複",IF(COUNT(E1069:I1069)=1,VLOOKUP(E1069,'附件一之1-開班數'!$A$6:$B$65,2,0),IF(COUNT(E1069:I1069)=2,VLOOKUP(E1069,'附件一之1-開班數'!$A$6:$B$65,2,0)&amp;"、"&amp;VLOOKUP(F1069,'附件一之1-開班數'!$A$6:$B$65,2,0),IF(COUNT(E1069:I1069)=3,VLOOKUP(E1069,'附件一之1-開班數'!$A$6:$B$65,2,0)&amp;"、"&amp;VLOOKUP(F1069,'附件一之1-開班數'!$A$6:$B$65,2,0)&amp;"、"&amp;VLOOKUP(G1069,'附件一之1-開班數'!$A$6:$B$65,2,0),IF(COUNT(E1069:I1069)=4,VLOOKUP(E1069,'附件一之1-開班數'!$A$6:$B$65,2,0)&amp;"、"&amp;VLOOKUP(F1069,'附件一之1-開班數'!$A$6:$B$65,2,0)&amp;"、"&amp;VLOOKUP(G1069,'附件一之1-開班數'!$A$6:$B$65,2,0)&amp;"、"&amp;VLOOKUP(H1069,'附件一之1-開班數'!$A$6:$B$65,2,0),IF(COUNT(E1069:I1069)=5,VLOOKUP(E1069,'附件一之1-開班數'!$A$6:$B$65,2,0)&amp;"、"&amp;VLOOKUP(F1069,'附件一之1-開班數'!$A$6:$B$65,2,0)&amp;"、"&amp;VLOOKUP(G1069,'附件一之1-開班數'!$A$6:$B$65,2,0)&amp;"、"&amp;VLOOKUP(H1069,'附件一之1-開班數'!$A$6:$B$65,2,0)&amp;"、"&amp;VLOOKUP(I1069,'附件一之1-開班數'!$A$6:$B$65,2,0),IF(D1069="","","學生無班級"))))))),"有班級不存在,或跳格輸入")</f>
        <v/>
      </c>
      <c r="K1069" s="16"/>
      <c r="L1069" s="16"/>
      <c r="M1069" s="16"/>
      <c r="N1069" s="16"/>
      <c r="O1069" s="16"/>
      <c r="P1069" s="16"/>
      <c r="Q1069" s="16"/>
      <c r="R1069" s="16"/>
      <c r="S1069" s="145">
        <f t="shared" si="99"/>
        <v>1</v>
      </c>
      <c r="T1069" s="145">
        <f t="shared" si="100"/>
        <v>1</v>
      </c>
      <c r="U1069" s="10">
        <f t="shared" si="98"/>
        <v>1</v>
      </c>
      <c r="V1069" s="10">
        <f t="shared" si="101"/>
        <v>1</v>
      </c>
      <c r="W1069" s="10">
        <f t="shared" si="102"/>
        <v>3</v>
      </c>
    </row>
    <row r="1070" spans="1:23">
      <c r="A1070" s="149" t="str">
        <f t="shared" si="97"/>
        <v/>
      </c>
      <c r="B1070" s="16"/>
      <c r="C1070" s="16"/>
      <c r="D1070" s="16"/>
      <c r="E1070" s="16"/>
      <c r="F1070" s="16"/>
      <c r="G1070" s="16"/>
      <c r="H1070" s="16"/>
      <c r="I1070" s="16"/>
      <c r="J1070" s="150" t="str">
        <f>IFERROR(IF(COUNTIF(E1070:I1070,E1070)+COUNTIF(E1070:I1070,F1070)+COUNTIF(E1070:I1070,G1070)+COUNTIF(E1070:I1070,H1070)+COUNTIF(E1070:I1070,I1070)-COUNT(E1070:I1070)&lt;&gt;0,"學生班級重複",IF(COUNT(E1070:I1070)=1,VLOOKUP(E1070,'附件一之1-開班數'!$A$6:$B$65,2,0),IF(COUNT(E1070:I1070)=2,VLOOKUP(E1070,'附件一之1-開班數'!$A$6:$B$65,2,0)&amp;"、"&amp;VLOOKUP(F1070,'附件一之1-開班數'!$A$6:$B$65,2,0),IF(COUNT(E1070:I1070)=3,VLOOKUP(E1070,'附件一之1-開班數'!$A$6:$B$65,2,0)&amp;"、"&amp;VLOOKUP(F1070,'附件一之1-開班數'!$A$6:$B$65,2,0)&amp;"、"&amp;VLOOKUP(G1070,'附件一之1-開班數'!$A$6:$B$65,2,0),IF(COUNT(E1070:I1070)=4,VLOOKUP(E1070,'附件一之1-開班數'!$A$6:$B$65,2,0)&amp;"、"&amp;VLOOKUP(F1070,'附件一之1-開班數'!$A$6:$B$65,2,0)&amp;"、"&amp;VLOOKUP(G1070,'附件一之1-開班數'!$A$6:$B$65,2,0)&amp;"、"&amp;VLOOKUP(H1070,'附件一之1-開班數'!$A$6:$B$65,2,0),IF(COUNT(E1070:I1070)=5,VLOOKUP(E1070,'附件一之1-開班數'!$A$6:$B$65,2,0)&amp;"、"&amp;VLOOKUP(F1070,'附件一之1-開班數'!$A$6:$B$65,2,0)&amp;"、"&amp;VLOOKUP(G1070,'附件一之1-開班數'!$A$6:$B$65,2,0)&amp;"、"&amp;VLOOKUP(H1070,'附件一之1-開班數'!$A$6:$B$65,2,0)&amp;"、"&amp;VLOOKUP(I1070,'附件一之1-開班數'!$A$6:$B$65,2,0),IF(D1070="","","學生無班級"))))))),"有班級不存在,或跳格輸入")</f>
        <v/>
      </c>
      <c r="K1070" s="16"/>
      <c r="L1070" s="16"/>
      <c r="M1070" s="16"/>
      <c r="N1070" s="16"/>
      <c r="O1070" s="16"/>
      <c r="P1070" s="16"/>
      <c r="Q1070" s="16"/>
      <c r="R1070" s="16"/>
      <c r="S1070" s="145">
        <f t="shared" si="99"/>
        <v>1</v>
      </c>
      <c r="T1070" s="145">
        <f t="shared" si="100"/>
        <v>1</v>
      </c>
      <c r="U1070" s="10">
        <f t="shared" si="98"/>
        <v>1</v>
      </c>
      <c r="V1070" s="10">
        <f t="shared" si="101"/>
        <v>1</v>
      </c>
      <c r="W1070" s="10">
        <f t="shared" si="102"/>
        <v>3</v>
      </c>
    </row>
    <row r="1071" spans="1:23">
      <c r="A1071" s="149" t="str">
        <f t="shared" si="97"/>
        <v/>
      </c>
      <c r="B1071" s="16"/>
      <c r="C1071" s="16"/>
      <c r="D1071" s="16"/>
      <c r="E1071" s="16"/>
      <c r="F1071" s="16"/>
      <c r="G1071" s="16"/>
      <c r="H1071" s="16"/>
      <c r="I1071" s="16"/>
      <c r="J1071" s="150" t="str">
        <f>IFERROR(IF(COUNTIF(E1071:I1071,E1071)+COUNTIF(E1071:I1071,F1071)+COUNTIF(E1071:I1071,G1071)+COUNTIF(E1071:I1071,H1071)+COUNTIF(E1071:I1071,I1071)-COUNT(E1071:I1071)&lt;&gt;0,"學生班級重複",IF(COUNT(E1071:I1071)=1,VLOOKUP(E1071,'附件一之1-開班數'!$A$6:$B$65,2,0),IF(COUNT(E1071:I1071)=2,VLOOKUP(E1071,'附件一之1-開班數'!$A$6:$B$65,2,0)&amp;"、"&amp;VLOOKUP(F1071,'附件一之1-開班數'!$A$6:$B$65,2,0),IF(COUNT(E1071:I1071)=3,VLOOKUP(E1071,'附件一之1-開班數'!$A$6:$B$65,2,0)&amp;"、"&amp;VLOOKUP(F1071,'附件一之1-開班數'!$A$6:$B$65,2,0)&amp;"、"&amp;VLOOKUP(G1071,'附件一之1-開班數'!$A$6:$B$65,2,0),IF(COUNT(E1071:I1071)=4,VLOOKUP(E1071,'附件一之1-開班數'!$A$6:$B$65,2,0)&amp;"、"&amp;VLOOKUP(F1071,'附件一之1-開班數'!$A$6:$B$65,2,0)&amp;"、"&amp;VLOOKUP(G1071,'附件一之1-開班數'!$A$6:$B$65,2,0)&amp;"、"&amp;VLOOKUP(H1071,'附件一之1-開班數'!$A$6:$B$65,2,0),IF(COUNT(E1071:I1071)=5,VLOOKUP(E1071,'附件一之1-開班數'!$A$6:$B$65,2,0)&amp;"、"&amp;VLOOKUP(F1071,'附件一之1-開班數'!$A$6:$B$65,2,0)&amp;"、"&amp;VLOOKUP(G1071,'附件一之1-開班數'!$A$6:$B$65,2,0)&amp;"、"&amp;VLOOKUP(H1071,'附件一之1-開班數'!$A$6:$B$65,2,0)&amp;"、"&amp;VLOOKUP(I1071,'附件一之1-開班數'!$A$6:$B$65,2,0),IF(D1071="","","學生無班級"))))))),"有班級不存在,或跳格輸入")</f>
        <v/>
      </c>
      <c r="K1071" s="16"/>
      <c r="L1071" s="16"/>
      <c r="M1071" s="16"/>
      <c r="N1071" s="16"/>
      <c r="O1071" s="16"/>
      <c r="P1071" s="16"/>
      <c r="Q1071" s="16"/>
      <c r="R1071" s="16"/>
      <c r="S1071" s="145">
        <f t="shared" si="99"/>
        <v>1</v>
      </c>
      <c r="T1071" s="145">
        <f t="shared" si="100"/>
        <v>1</v>
      </c>
      <c r="U1071" s="10">
        <f t="shared" si="98"/>
        <v>1</v>
      </c>
      <c r="V1071" s="10">
        <f t="shared" si="101"/>
        <v>1</v>
      </c>
      <c r="W1071" s="10">
        <f t="shared" si="102"/>
        <v>3</v>
      </c>
    </row>
    <row r="1072" spans="1:23">
      <c r="A1072" s="149" t="str">
        <f t="shared" si="97"/>
        <v/>
      </c>
      <c r="B1072" s="16"/>
      <c r="C1072" s="16"/>
      <c r="D1072" s="16"/>
      <c r="E1072" s="16"/>
      <c r="F1072" s="16"/>
      <c r="G1072" s="16"/>
      <c r="H1072" s="16"/>
      <c r="I1072" s="16"/>
      <c r="J1072" s="150" t="str">
        <f>IFERROR(IF(COUNTIF(E1072:I1072,E1072)+COUNTIF(E1072:I1072,F1072)+COUNTIF(E1072:I1072,G1072)+COUNTIF(E1072:I1072,H1072)+COUNTIF(E1072:I1072,I1072)-COUNT(E1072:I1072)&lt;&gt;0,"學生班級重複",IF(COUNT(E1072:I1072)=1,VLOOKUP(E1072,'附件一之1-開班數'!$A$6:$B$65,2,0),IF(COUNT(E1072:I1072)=2,VLOOKUP(E1072,'附件一之1-開班數'!$A$6:$B$65,2,0)&amp;"、"&amp;VLOOKUP(F1072,'附件一之1-開班數'!$A$6:$B$65,2,0),IF(COUNT(E1072:I1072)=3,VLOOKUP(E1072,'附件一之1-開班數'!$A$6:$B$65,2,0)&amp;"、"&amp;VLOOKUP(F1072,'附件一之1-開班數'!$A$6:$B$65,2,0)&amp;"、"&amp;VLOOKUP(G1072,'附件一之1-開班數'!$A$6:$B$65,2,0),IF(COUNT(E1072:I1072)=4,VLOOKUP(E1072,'附件一之1-開班數'!$A$6:$B$65,2,0)&amp;"、"&amp;VLOOKUP(F1072,'附件一之1-開班數'!$A$6:$B$65,2,0)&amp;"、"&amp;VLOOKUP(G1072,'附件一之1-開班數'!$A$6:$B$65,2,0)&amp;"、"&amp;VLOOKUP(H1072,'附件一之1-開班數'!$A$6:$B$65,2,0),IF(COUNT(E1072:I1072)=5,VLOOKUP(E1072,'附件一之1-開班數'!$A$6:$B$65,2,0)&amp;"、"&amp;VLOOKUP(F1072,'附件一之1-開班數'!$A$6:$B$65,2,0)&amp;"、"&amp;VLOOKUP(G1072,'附件一之1-開班數'!$A$6:$B$65,2,0)&amp;"、"&amp;VLOOKUP(H1072,'附件一之1-開班數'!$A$6:$B$65,2,0)&amp;"、"&amp;VLOOKUP(I1072,'附件一之1-開班數'!$A$6:$B$65,2,0),IF(D1072="","","學生無班級"))))))),"有班級不存在,或跳格輸入")</f>
        <v/>
      </c>
      <c r="K1072" s="16"/>
      <c r="L1072" s="16"/>
      <c r="M1072" s="16"/>
      <c r="N1072" s="16"/>
      <c r="O1072" s="16"/>
      <c r="P1072" s="16"/>
      <c r="Q1072" s="16"/>
      <c r="R1072" s="16"/>
      <c r="S1072" s="145">
        <f t="shared" si="99"/>
        <v>1</v>
      </c>
      <c r="T1072" s="145">
        <f t="shared" si="100"/>
        <v>1</v>
      </c>
      <c r="U1072" s="10">
        <f t="shared" si="98"/>
        <v>1</v>
      </c>
      <c r="V1072" s="10">
        <f t="shared" si="101"/>
        <v>1</v>
      </c>
      <c r="W1072" s="10">
        <f t="shared" si="102"/>
        <v>3</v>
      </c>
    </row>
    <row r="1073" spans="1:23">
      <c r="A1073" s="149" t="str">
        <f t="shared" si="97"/>
        <v/>
      </c>
      <c r="B1073" s="16"/>
      <c r="C1073" s="16"/>
      <c r="D1073" s="16"/>
      <c r="E1073" s="16"/>
      <c r="F1073" s="16"/>
      <c r="G1073" s="16"/>
      <c r="H1073" s="16"/>
      <c r="I1073" s="16"/>
      <c r="J1073" s="150" t="str">
        <f>IFERROR(IF(COUNTIF(E1073:I1073,E1073)+COUNTIF(E1073:I1073,F1073)+COUNTIF(E1073:I1073,G1073)+COUNTIF(E1073:I1073,H1073)+COUNTIF(E1073:I1073,I1073)-COUNT(E1073:I1073)&lt;&gt;0,"學生班級重複",IF(COUNT(E1073:I1073)=1,VLOOKUP(E1073,'附件一之1-開班數'!$A$6:$B$65,2,0),IF(COUNT(E1073:I1073)=2,VLOOKUP(E1073,'附件一之1-開班數'!$A$6:$B$65,2,0)&amp;"、"&amp;VLOOKUP(F1073,'附件一之1-開班數'!$A$6:$B$65,2,0),IF(COUNT(E1073:I1073)=3,VLOOKUP(E1073,'附件一之1-開班數'!$A$6:$B$65,2,0)&amp;"、"&amp;VLOOKUP(F1073,'附件一之1-開班數'!$A$6:$B$65,2,0)&amp;"、"&amp;VLOOKUP(G1073,'附件一之1-開班數'!$A$6:$B$65,2,0),IF(COUNT(E1073:I1073)=4,VLOOKUP(E1073,'附件一之1-開班數'!$A$6:$B$65,2,0)&amp;"、"&amp;VLOOKUP(F1073,'附件一之1-開班數'!$A$6:$B$65,2,0)&amp;"、"&amp;VLOOKUP(G1073,'附件一之1-開班數'!$A$6:$B$65,2,0)&amp;"、"&amp;VLOOKUP(H1073,'附件一之1-開班數'!$A$6:$B$65,2,0),IF(COUNT(E1073:I1073)=5,VLOOKUP(E1073,'附件一之1-開班數'!$A$6:$B$65,2,0)&amp;"、"&amp;VLOOKUP(F1073,'附件一之1-開班數'!$A$6:$B$65,2,0)&amp;"、"&amp;VLOOKUP(G1073,'附件一之1-開班數'!$A$6:$B$65,2,0)&amp;"、"&amp;VLOOKUP(H1073,'附件一之1-開班數'!$A$6:$B$65,2,0)&amp;"、"&amp;VLOOKUP(I1073,'附件一之1-開班數'!$A$6:$B$65,2,0),IF(D1073="","","學生無班級"))))))),"有班級不存在,或跳格輸入")</f>
        <v/>
      </c>
      <c r="K1073" s="16"/>
      <c r="L1073" s="16"/>
      <c r="M1073" s="16"/>
      <c r="N1073" s="16"/>
      <c r="O1073" s="16"/>
      <c r="P1073" s="16"/>
      <c r="Q1073" s="16"/>
      <c r="R1073" s="16"/>
      <c r="S1073" s="145">
        <f t="shared" si="99"/>
        <v>1</v>
      </c>
      <c r="T1073" s="145">
        <f t="shared" si="100"/>
        <v>1</v>
      </c>
      <c r="U1073" s="10">
        <f t="shared" si="98"/>
        <v>1</v>
      </c>
      <c r="V1073" s="10">
        <f t="shared" si="101"/>
        <v>1</v>
      </c>
      <c r="W1073" s="10">
        <f t="shared" si="102"/>
        <v>3</v>
      </c>
    </row>
    <row r="1074" spans="1:23">
      <c r="A1074" s="149" t="str">
        <f t="shared" si="97"/>
        <v/>
      </c>
      <c r="B1074" s="16"/>
      <c r="C1074" s="16"/>
      <c r="D1074" s="16"/>
      <c r="E1074" s="16"/>
      <c r="F1074" s="16"/>
      <c r="G1074" s="16"/>
      <c r="H1074" s="16"/>
      <c r="I1074" s="16"/>
      <c r="J1074" s="150" t="str">
        <f>IFERROR(IF(COUNTIF(E1074:I1074,E1074)+COUNTIF(E1074:I1074,F1074)+COUNTIF(E1074:I1074,G1074)+COUNTIF(E1074:I1074,H1074)+COUNTIF(E1074:I1074,I1074)-COUNT(E1074:I1074)&lt;&gt;0,"學生班級重複",IF(COUNT(E1074:I1074)=1,VLOOKUP(E1074,'附件一之1-開班數'!$A$6:$B$65,2,0),IF(COUNT(E1074:I1074)=2,VLOOKUP(E1074,'附件一之1-開班數'!$A$6:$B$65,2,0)&amp;"、"&amp;VLOOKUP(F1074,'附件一之1-開班數'!$A$6:$B$65,2,0),IF(COUNT(E1074:I1074)=3,VLOOKUP(E1074,'附件一之1-開班數'!$A$6:$B$65,2,0)&amp;"、"&amp;VLOOKUP(F1074,'附件一之1-開班數'!$A$6:$B$65,2,0)&amp;"、"&amp;VLOOKUP(G1074,'附件一之1-開班數'!$A$6:$B$65,2,0),IF(COUNT(E1074:I1074)=4,VLOOKUP(E1074,'附件一之1-開班數'!$A$6:$B$65,2,0)&amp;"、"&amp;VLOOKUP(F1074,'附件一之1-開班數'!$A$6:$B$65,2,0)&amp;"、"&amp;VLOOKUP(G1074,'附件一之1-開班數'!$A$6:$B$65,2,0)&amp;"、"&amp;VLOOKUP(H1074,'附件一之1-開班數'!$A$6:$B$65,2,0),IF(COUNT(E1074:I1074)=5,VLOOKUP(E1074,'附件一之1-開班數'!$A$6:$B$65,2,0)&amp;"、"&amp;VLOOKUP(F1074,'附件一之1-開班數'!$A$6:$B$65,2,0)&amp;"、"&amp;VLOOKUP(G1074,'附件一之1-開班數'!$A$6:$B$65,2,0)&amp;"、"&amp;VLOOKUP(H1074,'附件一之1-開班數'!$A$6:$B$65,2,0)&amp;"、"&amp;VLOOKUP(I1074,'附件一之1-開班數'!$A$6:$B$65,2,0),IF(D1074="","","學生無班級"))))))),"有班級不存在,或跳格輸入")</f>
        <v/>
      </c>
      <c r="K1074" s="16"/>
      <c r="L1074" s="16"/>
      <c r="M1074" s="16"/>
      <c r="N1074" s="16"/>
      <c r="O1074" s="16"/>
      <c r="P1074" s="16"/>
      <c r="Q1074" s="16"/>
      <c r="R1074" s="16"/>
      <c r="S1074" s="145">
        <f t="shared" si="99"/>
        <v>1</v>
      </c>
      <c r="T1074" s="145">
        <f t="shared" si="100"/>
        <v>1</v>
      </c>
      <c r="U1074" s="10">
        <f t="shared" si="98"/>
        <v>1</v>
      </c>
      <c r="V1074" s="10">
        <f t="shared" si="101"/>
        <v>1</v>
      </c>
      <c r="W1074" s="10">
        <f t="shared" si="102"/>
        <v>3</v>
      </c>
    </row>
    <row r="1075" spans="1:23">
      <c r="A1075" s="149" t="str">
        <f t="shared" si="97"/>
        <v/>
      </c>
      <c r="B1075" s="16"/>
      <c r="C1075" s="16"/>
      <c r="D1075" s="16"/>
      <c r="E1075" s="16"/>
      <c r="F1075" s="16"/>
      <c r="G1075" s="16"/>
      <c r="H1075" s="16"/>
      <c r="I1075" s="16"/>
      <c r="J1075" s="150" t="str">
        <f>IFERROR(IF(COUNTIF(E1075:I1075,E1075)+COUNTIF(E1075:I1075,F1075)+COUNTIF(E1075:I1075,G1075)+COUNTIF(E1075:I1075,H1075)+COUNTIF(E1075:I1075,I1075)-COUNT(E1075:I1075)&lt;&gt;0,"學生班級重複",IF(COUNT(E1075:I1075)=1,VLOOKUP(E1075,'附件一之1-開班數'!$A$6:$B$65,2,0),IF(COUNT(E1075:I1075)=2,VLOOKUP(E1075,'附件一之1-開班數'!$A$6:$B$65,2,0)&amp;"、"&amp;VLOOKUP(F1075,'附件一之1-開班數'!$A$6:$B$65,2,0),IF(COUNT(E1075:I1075)=3,VLOOKUP(E1075,'附件一之1-開班數'!$A$6:$B$65,2,0)&amp;"、"&amp;VLOOKUP(F1075,'附件一之1-開班數'!$A$6:$B$65,2,0)&amp;"、"&amp;VLOOKUP(G1075,'附件一之1-開班數'!$A$6:$B$65,2,0),IF(COUNT(E1075:I1075)=4,VLOOKUP(E1075,'附件一之1-開班數'!$A$6:$B$65,2,0)&amp;"、"&amp;VLOOKUP(F1075,'附件一之1-開班數'!$A$6:$B$65,2,0)&amp;"、"&amp;VLOOKUP(G1075,'附件一之1-開班數'!$A$6:$B$65,2,0)&amp;"、"&amp;VLOOKUP(H1075,'附件一之1-開班數'!$A$6:$B$65,2,0),IF(COUNT(E1075:I1075)=5,VLOOKUP(E1075,'附件一之1-開班數'!$A$6:$B$65,2,0)&amp;"、"&amp;VLOOKUP(F1075,'附件一之1-開班數'!$A$6:$B$65,2,0)&amp;"、"&amp;VLOOKUP(G1075,'附件一之1-開班數'!$A$6:$B$65,2,0)&amp;"、"&amp;VLOOKUP(H1075,'附件一之1-開班數'!$A$6:$B$65,2,0)&amp;"、"&amp;VLOOKUP(I1075,'附件一之1-開班數'!$A$6:$B$65,2,0),IF(D1075="","","學生無班級"))))))),"有班級不存在,或跳格輸入")</f>
        <v/>
      </c>
      <c r="K1075" s="16"/>
      <c r="L1075" s="16"/>
      <c r="M1075" s="16"/>
      <c r="N1075" s="16"/>
      <c r="O1075" s="16"/>
      <c r="P1075" s="16"/>
      <c r="Q1075" s="16"/>
      <c r="R1075" s="16"/>
      <c r="S1075" s="145">
        <f t="shared" si="99"/>
        <v>1</v>
      </c>
      <c r="T1075" s="145">
        <f t="shared" si="100"/>
        <v>1</v>
      </c>
      <c r="U1075" s="10">
        <f t="shared" si="98"/>
        <v>1</v>
      </c>
      <c r="V1075" s="10">
        <f t="shared" si="101"/>
        <v>1</v>
      </c>
      <c r="W1075" s="10">
        <f t="shared" si="102"/>
        <v>3</v>
      </c>
    </row>
    <row r="1076" spans="1:23">
      <c r="A1076" s="149" t="str">
        <f t="shared" si="97"/>
        <v/>
      </c>
      <c r="B1076" s="16"/>
      <c r="C1076" s="16"/>
      <c r="D1076" s="16"/>
      <c r="E1076" s="16"/>
      <c r="F1076" s="16"/>
      <c r="G1076" s="16"/>
      <c r="H1076" s="16"/>
      <c r="I1076" s="16"/>
      <c r="J1076" s="150" t="str">
        <f>IFERROR(IF(COUNTIF(E1076:I1076,E1076)+COUNTIF(E1076:I1076,F1076)+COUNTIF(E1076:I1076,G1076)+COUNTIF(E1076:I1076,H1076)+COUNTIF(E1076:I1076,I1076)-COUNT(E1076:I1076)&lt;&gt;0,"學生班級重複",IF(COUNT(E1076:I1076)=1,VLOOKUP(E1076,'附件一之1-開班數'!$A$6:$B$65,2,0),IF(COUNT(E1076:I1076)=2,VLOOKUP(E1076,'附件一之1-開班數'!$A$6:$B$65,2,0)&amp;"、"&amp;VLOOKUP(F1076,'附件一之1-開班數'!$A$6:$B$65,2,0),IF(COUNT(E1076:I1076)=3,VLOOKUP(E1076,'附件一之1-開班數'!$A$6:$B$65,2,0)&amp;"、"&amp;VLOOKUP(F1076,'附件一之1-開班數'!$A$6:$B$65,2,0)&amp;"、"&amp;VLOOKUP(G1076,'附件一之1-開班數'!$A$6:$B$65,2,0),IF(COUNT(E1076:I1076)=4,VLOOKUP(E1076,'附件一之1-開班數'!$A$6:$B$65,2,0)&amp;"、"&amp;VLOOKUP(F1076,'附件一之1-開班數'!$A$6:$B$65,2,0)&amp;"、"&amp;VLOOKUP(G1076,'附件一之1-開班數'!$A$6:$B$65,2,0)&amp;"、"&amp;VLOOKUP(H1076,'附件一之1-開班數'!$A$6:$B$65,2,0),IF(COUNT(E1076:I1076)=5,VLOOKUP(E1076,'附件一之1-開班數'!$A$6:$B$65,2,0)&amp;"、"&amp;VLOOKUP(F1076,'附件一之1-開班數'!$A$6:$B$65,2,0)&amp;"、"&amp;VLOOKUP(G1076,'附件一之1-開班數'!$A$6:$B$65,2,0)&amp;"、"&amp;VLOOKUP(H1076,'附件一之1-開班數'!$A$6:$B$65,2,0)&amp;"、"&amp;VLOOKUP(I1076,'附件一之1-開班數'!$A$6:$B$65,2,0),IF(D1076="","","學生無班級"))))))),"有班級不存在,或跳格輸入")</f>
        <v/>
      </c>
      <c r="K1076" s="16"/>
      <c r="L1076" s="16"/>
      <c r="M1076" s="16"/>
      <c r="N1076" s="16"/>
      <c r="O1076" s="16"/>
      <c r="P1076" s="16"/>
      <c r="Q1076" s="16"/>
      <c r="R1076" s="16"/>
      <c r="S1076" s="145">
        <f t="shared" si="99"/>
        <v>1</v>
      </c>
      <c r="T1076" s="145">
        <f t="shared" si="100"/>
        <v>1</v>
      </c>
      <c r="U1076" s="10">
        <f t="shared" si="98"/>
        <v>1</v>
      </c>
      <c r="V1076" s="10">
        <f t="shared" si="101"/>
        <v>1</v>
      </c>
      <c r="W1076" s="10">
        <f t="shared" si="102"/>
        <v>3</v>
      </c>
    </row>
    <row r="1077" spans="1:23">
      <c r="A1077" s="149" t="str">
        <f t="shared" si="97"/>
        <v/>
      </c>
      <c r="B1077" s="16"/>
      <c r="C1077" s="16"/>
      <c r="D1077" s="16"/>
      <c r="E1077" s="16"/>
      <c r="F1077" s="16"/>
      <c r="G1077" s="16"/>
      <c r="H1077" s="16"/>
      <c r="I1077" s="16"/>
      <c r="J1077" s="150" t="str">
        <f>IFERROR(IF(COUNTIF(E1077:I1077,E1077)+COUNTIF(E1077:I1077,F1077)+COUNTIF(E1077:I1077,G1077)+COUNTIF(E1077:I1077,H1077)+COUNTIF(E1077:I1077,I1077)-COUNT(E1077:I1077)&lt;&gt;0,"學生班級重複",IF(COUNT(E1077:I1077)=1,VLOOKUP(E1077,'附件一之1-開班數'!$A$6:$B$65,2,0),IF(COUNT(E1077:I1077)=2,VLOOKUP(E1077,'附件一之1-開班數'!$A$6:$B$65,2,0)&amp;"、"&amp;VLOOKUP(F1077,'附件一之1-開班數'!$A$6:$B$65,2,0),IF(COUNT(E1077:I1077)=3,VLOOKUP(E1077,'附件一之1-開班數'!$A$6:$B$65,2,0)&amp;"、"&amp;VLOOKUP(F1077,'附件一之1-開班數'!$A$6:$B$65,2,0)&amp;"、"&amp;VLOOKUP(G1077,'附件一之1-開班數'!$A$6:$B$65,2,0),IF(COUNT(E1077:I1077)=4,VLOOKUP(E1077,'附件一之1-開班數'!$A$6:$B$65,2,0)&amp;"、"&amp;VLOOKUP(F1077,'附件一之1-開班數'!$A$6:$B$65,2,0)&amp;"、"&amp;VLOOKUP(G1077,'附件一之1-開班數'!$A$6:$B$65,2,0)&amp;"、"&amp;VLOOKUP(H1077,'附件一之1-開班數'!$A$6:$B$65,2,0),IF(COUNT(E1077:I1077)=5,VLOOKUP(E1077,'附件一之1-開班數'!$A$6:$B$65,2,0)&amp;"、"&amp;VLOOKUP(F1077,'附件一之1-開班數'!$A$6:$B$65,2,0)&amp;"、"&amp;VLOOKUP(G1077,'附件一之1-開班數'!$A$6:$B$65,2,0)&amp;"、"&amp;VLOOKUP(H1077,'附件一之1-開班數'!$A$6:$B$65,2,0)&amp;"、"&amp;VLOOKUP(I1077,'附件一之1-開班數'!$A$6:$B$65,2,0),IF(D1077="","","學生無班級"))))))),"有班級不存在,或跳格輸入")</f>
        <v/>
      </c>
      <c r="K1077" s="16"/>
      <c r="L1077" s="16"/>
      <c r="M1077" s="16"/>
      <c r="N1077" s="16"/>
      <c r="O1077" s="16"/>
      <c r="P1077" s="16"/>
      <c r="Q1077" s="16"/>
      <c r="R1077" s="16"/>
      <c r="S1077" s="145">
        <f t="shared" si="99"/>
        <v>1</v>
      </c>
      <c r="T1077" s="145">
        <f t="shared" si="100"/>
        <v>1</v>
      </c>
      <c r="U1077" s="10">
        <f t="shared" si="98"/>
        <v>1</v>
      </c>
      <c r="V1077" s="10">
        <f t="shared" si="101"/>
        <v>1</v>
      </c>
      <c r="W1077" s="10">
        <f t="shared" si="102"/>
        <v>3</v>
      </c>
    </row>
    <row r="1078" spans="1:23">
      <c r="A1078" s="149" t="str">
        <f t="shared" si="97"/>
        <v/>
      </c>
      <c r="B1078" s="16"/>
      <c r="C1078" s="16"/>
      <c r="D1078" s="16"/>
      <c r="E1078" s="16"/>
      <c r="F1078" s="16"/>
      <c r="G1078" s="16"/>
      <c r="H1078" s="16"/>
      <c r="I1078" s="16"/>
      <c r="J1078" s="150" t="str">
        <f>IFERROR(IF(COUNTIF(E1078:I1078,E1078)+COUNTIF(E1078:I1078,F1078)+COUNTIF(E1078:I1078,G1078)+COUNTIF(E1078:I1078,H1078)+COUNTIF(E1078:I1078,I1078)-COUNT(E1078:I1078)&lt;&gt;0,"學生班級重複",IF(COUNT(E1078:I1078)=1,VLOOKUP(E1078,'附件一之1-開班數'!$A$6:$B$65,2,0),IF(COUNT(E1078:I1078)=2,VLOOKUP(E1078,'附件一之1-開班數'!$A$6:$B$65,2,0)&amp;"、"&amp;VLOOKUP(F1078,'附件一之1-開班數'!$A$6:$B$65,2,0),IF(COUNT(E1078:I1078)=3,VLOOKUP(E1078,'附件一之1-開班數'!$A$6:$B$65,2,0)&amp;"、"&amp;VLOOKUP(F1078,'附件一之1-開班數'!$A$6:$B$65,2,0)&amp;"、"&amp;VLOOKUP(G1078,'附件一之1-開班數'!$A$6:$B$65,2,0),IF(COUNT(E1078:I1078)=4,VLOOKUP(E1078,'附件一之1-開班數'!$A$6:$B$65,2,0)&amp;"、"&amp;VLOOKUP(F1078,'附件一之1-開班數'!$A$6:$B$65,2,0)&amp;"、"&amp;VLOOKUP(G1078,'附件一之1-開班數'!$A$6:$B$65,2,0)&amp;"、"&amp;VLOOKUP(H1078,'附件一之1-開班數'!$A$6:$B$65,2,0),IF(COUNT(E1078:I1078)=5,VLOOKUP(E1078,'附件一之1-開班數'!$A$6:$B$65,2,0)&amp;"、"&amp;VLOOKUP(F1078,'附件一之1-開班數'!$A$6:$B$65,2,0)&amp;"、"&amp;VLOOKUP(G1078,'附件一之1-開班數'!$A$6:$B$65,2,0)&amp;"、"&amp;VLOOKUP(H1078,'附件一之1-開班數'!$A$6:$B$65,2,0)&amp;"、"&amp;VLOOKUP(I1078,'附件一之1-開班數'!$A$6:$B$65,2,0),IF(D1078="","","學生無班級"))))))),"有班級不存在,或跳格輸入")</f>
        <v/>
      </c>
      <c r="K1078" s="16"/>
      <c r="L1078" s="16"/>
      <c r="M1078" s="16"/>
      <c r="N1078" s="16"/>
      <c r="O1078" s="16"/>
      <c r="P1078" s="16"/>
      <c r="Q1078" s="16"/>
      <c r="R1078" s="16"/>
      <c r="S1078" s="145">
        <f t="shared" si="99"/>
        <v>1</v>
      </c>
      <c r="T1078" s="145">
        <f t="shared" si="100"/>
        <v>1</v>
      </c>
      <c r="U1078" s="10">
        <f t="shared" si="98"/>
        <v>1</v>
      </c>
      <c r="V1078" s="10">
        <f t="shared" si="101"/>
        <v>1</v>
      </c>
      <c r="W1078" s="10">
        <f t="shared" si="102"/>
        <v>3</v>
      </c>
    </row>
    <row r="1079" spans="1:23">
      <c r="A1079" s="149" t="str">
        <f t="shared" si="97"/>
        <v/>
      </c>
      <c r="B1079" s="16"/>
      <c r="C1079" s="16"/>
      <c r="D1079" s="16"/>
      <c r="E1079" s="16"/>
      <c r="F1079" s="16"/>
      <c r="G1079" s="16"/>
      <c r="H1079" s="16"/>
      <c r="I1079" s="16"/>
      <c r="J1079" s="150" t="str">
        <f>IFERROR(IF(COUNTIF(E1079:I1079,E1079)+COUNTIF(E1079:I1079,F1079)+COUNTIF(E1079:I1079,G1079)+COUNTIF(E1079:I1079,H1079)+COUNTIF(E1079:I1079,I1079)-COUNT(E1079:I1079)&lt;&gt;0,"學生班級重複",IF(COUNT(E1079:I1079)=1,VLOOKUP(E1079,'附件一之1-開班數'!$A$6:$B$65,2,0),IF(COUNT(E1079:I1079)=2,VLOOKUP(E1079,'附件一之1-開班數'!$A$6:$B$65,2,0)&amp;"、"&amp;VLOOKUP(F1079,'附件一之1-開班數'!$A$6:$B$65,2,0),IF(COUNT(E1079:I1079)=3,VLOOKUP(E1079,'附件一之1-開班數'!$A$6:$B$65,2,0)&amp;"、"&amp;VLOOKUP(F1079,'附件一之1-開班數'!$A$6:$B$65,2,0)&amp;"、"&amp;VLOOKUP(G1079,'附件一之1-開班數'!$A$6:$B$65,2,0),IF(COUNT(E1079:I1079)=4,VLOOKUP(E1079,'附件一之1-開班數'!$A$6:$B$65,2,0)&amp;"、"&amp;VLOOKUP(F1079,'附件一之1-開班數'!$A$6:$B$65,2,0)&amp;"、"&amp;VLOOKUP(G1079,'附件一之1-開班數'!$A$6:$B$65,2,0)&amp;"、"&amp;VLOOKUP(H1079,'附件一之1-開班數'!$A$6:$B$65,2,0),IF(COUNT(E1079:I1079)=5,VLOOKUP(E1079,'附件一之1-開班數'!$A$6:$B$65,2,0)&amp;"、"&amp;VLOOKUP(F1079,'附件一之1-開班數'!$A$6:$B$65,2,0)&amp;"、"&amp;VLOOKUP(G1079,'附件一之1-開班數'!$A$6:$B$65,2,0)&amp;"、"&amp;VLOOKUP(H1079,'附件一之1-開班數'!$A$6:$B$65,2,0)&amp;"、"&amp;VLOOKUP(I1079,'附件一之1-開班數'!$A$6:$B$65,2,0),IF(D1079="","","學生無班級"))))))),"有班級不存在,或跳格輸入")</f>
        <v/>
      </c>
      <c r="K1079" s="16"/>
      <c r="L1079" s="16"/>
      <c r="M1079" s="16"/>
      <c r="N1079" s="16"/>
      <c r="O1079" s="16"/>
      <c r="P1079" s="16"/>
      <c r="Q1079" s="16"/>
      <c r="R1079" s="16"/>
      <c r="S1079" s="145">
        <f t="shared" si="99"/>
        <v>1</v>
      </c>
      <c r="T1079" s="145">
        <f t="shared" si="100"/>
        <v>1</v>
      </c>
      <c r="U1079" s="10">
        <f t="shared" si="98"/>
        <v>1</v>
      </c>
      <c r="V1079" s="10">
        <f t="shared" si="101"/>
        <v>1</v>
      </c>
      <c r="W1079" s="10">
        <f t="shared" si="102"/>
        <v>3</v>
      </c>
    </row>
    <row r="1080" spans="1:23">
      <c r="A1080" s="149" t="str">
        <f t="shared" si="97"/>
        <v/>
      </c>
      <c r="B1080" s="16"/>
      <c r="C1080" s="16"/>
      <c r="D1080" s="16"/>
      <c r="E1080" s="16"/>
      <c r="F1080" s="16"/>
      <c r="G1080" s="16"/>
      <c r="H1080" s="16"/>
      <c r="I1080" s="16"/>
      <c r="J1080" s="150" t="str">
        <f>IFERROR(IF(COUNTIF(E1080:I1080,E1080)+COUNTIF(E1080:I1080,F1080)+COUNTIF(E1080:I1080,G1080)+COUNTIF(E1080:I1080,H1080)+COUNTIF(E1080:I1080,I1080)-COUNT(E1080:I1080)&lt;&gt;0,"學生班級重複",IF(COUNT(E1080:I1080)=1,VLOOKUP(E1080,'附件一之1-開班數'!$A$6:$B$65,2,0),IF(COUNT(E1080:I1080)=2,VLOOKUP(E1080,'附件一之1-開班數'!$A$6:$B$65,2,0)&amp;"、"&amp;VLOOKUP(F1080,'附件一之1-開班數'!$A$6:$B$65,2,0),IF(COUNT(E1080:I1080)=3,VLOOKUP(E1080,'附件一之1-開班數'!$A$6:$B$65,2,0)&amp;"、"&amp;VLOOKUP(F1080,'附件一之1-開班數'!$A$6:$B$65,2,0)&amp;"、"&amp;VLOOKUP(G1080,'附件一之1-開班數'!$A$6:$B$65,2,0),IF(COUNT(E1080:I1080)=4,VLOOKUP(E1080,'附件一之1-開班數'!$A$6:$B$65,2,0)&amp;"、"&amp;VLOOKUP(F1080,'附件一之1-開班數'!$A$6:$B$65,2,0)&amp;"、"&amp;VLOOKUP(G1080,'附件一之1-開班數'!$A$6:$B$65,2,0)&amp;"、"&amp;VLOOKUP(H1080,'附件一之1-開班數'!$A$6:$B$65,2,0),IF(COUNT(E1080:I1080)=5,VLOOKUP(E1080,'附件一之1-開班數'!$A$6:$B$65,2,0)&amp;"、"&amp;VLOOKUP(F1080,'附件一之1-開班數'!$A$6:$B$65,2,0)&amp;"、"&amp;VLOOKUP(G1080,'附件一之1-開班數'!$A$6:$B$65,2,0)&amp;"、"&amp;VLOOKUP(H1080,'附件一之1-開班數'!$A$6:$B$65,2,0)&amp;"、"&amp;VLOOKUP(I1080,'附件一之1-開班數'!$A$6:$B$65,2,0),IF(D1080="","","學生無班級"))))))),"有班級不存在,或跳格輸入")</f>
        <v/>
      </c>
      <c r="K1080" s="16"/>
      <c r="L1080" s="16"/>
      <c r="M1080" s="16"/>
      <c r="N1080" s="16"/>
      <c r="O1080" s="16"/>
      <c r="P1080" s="16"/>
      <c r="Q1080" s="16"/>
      <c r="R1080" s="16"/>
      <c r="S1080" s="145">
        <f t="shared" si="99"/>
        <v>1</v>
      </c>
      <c r="T1080" s="145">
        <f t="shared" si="100"/>
        <v>1</v>
      </c>
      <c r="U1080" s="10">
        <f t="shared" si="98"/>
        <v>1</v>
      </c>
      <c r="V1080" s="10">
        <f t="shared" si="101"/>
        <v>1</v>
      </c>
      <c r="W1080" s="10">
        <f t="shared" si="102"/>
        <v>3</v>
      </c>
    </row>
    <row r="1081" spans="1:23">
      <c r="A1081" s="149" t="str">
        <f t="shared" si="97"/>
        <v/>
      </c>
      <c r="B1081" s="16"/>
      <c r="C1081" s="16"/>
      <c r="D1081" s="16"/>
      <c r="E1081" s="16"/>
      <c r="F1081" s="16"/>
      <c r="G1081" s="16"/>
      <c r="H1081" s="16"/>
      <c r="I1081" s="16"/>
      <c r="J1081" s="150" t="str">
        <f>IFERROR(IF(COUNTIF(E1081:I1081,E1081)+COUNTIF(E1081:I1081,F1081)+COUNTIF(E1081:I1081,G1081)+COUNTIF(E1081:I1081,H1081)+COUNTIF(E1081:I1081,I1081)-COUNT(E1081:I1081)&lt;&gt;0,"學生班級重複",IF(COUNT(E1081:I1081)=1,VLOOKUP(E1081,'附件一之1-開班數'!$A$6:$B$65,2,0),IF(COUNT(E1081:I1081)=2,VLOOKUP(E1081,'附件一之1-開班數'!$A$6:$B$65,2,0)&amp;"、"&amp;VLOOKUP(F1081,'附件一之1-開班數'!$A$6:$B$65,2,0),IF(COUNT(E1081:I1081)=3,VLOOKUP(E1081,'附件一之1-開班數'!$A$6:$B$65,2,0)&amp;"、"&amp;VLOOKUP(F1081,'附件一之1-開班數'!$A$6:$B$65,2,0)&amp;"、"&amp;VLOOKUP(G1081,'附件一之1-開班數'!$A$6:$B$65,2,0),IF(COUNT(E1081:I1081)=4,VLOOKUP(E1081,'附件一之1-開班數'!$A$6:$B$65,2,0)&amp;"、"&amp;VLOOKUP(F1081,'附件一之1-開班數'!$A$6:$B$65,2,0)&amp;"、"&amp;VLOOKUP(G1081,'附件一之1-開班數'!$A$6:$B$65,2,0)&amp;"、"&amp;VLOOKUP(H1081,'附件一之1-開班數'!$A$6:$B$65,2,0),IF(COUNT(E1081:I1081)=5,VLOOKUP(E1081,'附件一之1-開班數'!$A$6:$B$65,2,0)&amp;"、"&amp;VLOOKUP(F1081,'附件一之1-開班數'!$A$6:$B$65,2,0)&amp;"、"&amp;VLOOKUP(G1081,'附件一之1-開班數'!$A$6:$B$65,2,0)&amp;"、"&amp;VLOOKUP(H1081,'附件一之1-開班數'!$A$6:$B$65,2,0)&amp;"、"&amp;VLOOKUP(I1081,'附件一之1-開班數'!$A$6:$B$65,2,0),IF(D1081="","","學生無班級"))))))),"有班級不存在,或跳格輸入")</f>
        <v/>
      </c>
      <c r="K1081" s="16"/>
      <c r="L1081" s="16"/>
      <c r="M1081" s="16"/>
      <c r="N1081" s="16"/>
      <c r="O1081" s="16"/>
      <c r="P1081" s="16"/>
      <c r="Q1081" s="16"/>
      <c r="R1081" s="16"/>
      <c r="S1081" s="145">
        <f t="shared" si="99"/>
        <v>1</v>
      </c>
      <c r="T1081" s="145">
        <f t="shared" si="100"/>
        <v>1</v>
      </c>
      <c r="U1081" s="10">
        <f t="shared" si="98"/>
        <v>1</v>
      </c>
      <c r="V1081" s="10">
        <f t="shared" si="101"/>
        <v>1</v>
      </c>
      <c r="W1081" s="10">
        <f t="shared" si="102"/>
        <v>3</v>
      </c>
    </row>
    <row r="1082" spans="1:23">
      <c r="A1082" s="149" t="str">
        <f t="shared" si="97"/>
        <v/>
      </c>
      <c r="B1082" s="16"/>
      <c r="C1082" s="16"/>
      <c r="D1082" s="16"/>
      <c r="E1082" s="16"/>
      <c r="F1082" s="16"/>
      <c r="G1082" s="16"/>
      <c r="H1082" s="16"/>
      <c r="I1082" s="16"/>
      <c r="J1082" s="150" t="str">
        <f>IFERROR(IF(COUNTIF(E1082:I1082,E1082)+COUNTIF(E1082:I1082,F1082)+COUNTIF(E1082:I1082,G1082)+COUNTIF(E1082:I1082,H1082)+COUNTIF(E1082:I1082,I1082)-COUNT(E1082:I1082)&lt;&gt;0,"學生班級重複",IF(COUNT(E1082:I1082)=1,VLOOKUP(E1082,'附件一之1-開班數'!$A$6:$B$65,2,0),IF(COUNT(E1082:I1082)=2,VLOOKUP(E1082,'附件一之1-開班數'!$A$6:$B$65,2,0)&amp;"、"&amp;VLOOKUP(F1082,'附件一之1-開班數'!$A$6:$B$65,2,0),IF(COUNT(E1082:I1082)=3,VLOOKUP(E1082,'附件一之1-開班數'!$A$6:$B$65,2,0)&amp;"、"&amp;VLOOKUP(F1082,'附件一之1-開班數'!$A$6:$B$65,2,0)&amp;"、"&amp;VLOOKUP(G1082,'附件一之1-開班數'!$A$6:$B$65,2,0),IF(COUNT(E1082:I1082)=4,VLOOKUP(E1082,'附件一之1-開班數'!$A$6:$B$65,2,0)&amp;"、"&amp;VLOOKUP(F1082,'附件一之1-開班數'!$A$6:$B$65,2,0)&amp;"、"&amp;VLOOKUP(G1082,'附件一之1-開班數'!$A$6:$B$65,2,0)&amp;"、"&amp;VLOOKUP(H1082,'附件一之1-開班數'!$A$6:$B$65,2,0),IF(COUNT(E1082:I1082)=5,VLOOKUP(E1082,'附件一之1-開班數'!$A$6:$B$65,2,0)&amp;"、"&amp;VLOOKUP(F1082,'附件一之1-開班數'!$A$6:$B$65,2,0)&amp;"、"&amp;VLOOKUP(G1082,'附件一之1-開班數'!$A$6:$B$65,2,0)&amp;"、"&amp;VLOOKUP(H1082,'附件一之1-開班數'!$A$6:$B$65,2,0)&amp;"、"&amp;VLOOKUP(I1082,'附件一之1-開班數'!$A$6:$B$65,2,0),IF(D1082="","","學生無班級"))))))),"有班級不存在,或跳格輸入")</f>
        <v/>
      </c>
      <c r="K1082" s="16"/>
      <c r="L1082" s="16"/>
      <c r="M1082" s="16"/>
      <c r="N1082" s="16"/>
      <c r="O1082" s="16"/>
      <c r="P1082" s="16"/>
      <c r="Q1082" s="16"/>
      <c r="R1082" s="16"/>
      <c r="S1082" s="145">
        <f t="shared" si="99"/>
        <v>1</v>
      </c>
      <c r="T1082" s="145">
        <f t="shared" si="100"/>
        <v>1</v>
      </c>
      <c r="U1082" s="10">
        <f t="shared" si="98"/>
        <v>1</v>
      </c>
      <c r="V1082" s="10">
        <f t="shared" si="101"/>
        <v>1</v>
      </c>
      <c r="W1082" s="10">
        <f t="shared" si="102"/>
        <v>3</v>
      </c>
    </row>
    <row r="1083" spans="1:23">
      <c r="A1083" s="149" t="str">
        <f t="shared" si="97"/>
        <v/>
      </c>
      <c r="B1083" s="16"/>
      <c r="C1083" s="16"/>
      <c r="D1083" s="16"/>
      <c r="E1083" s="16"/>
      <c r="F1083" s="16"/>
      <c r="G1083" s="16"/>
      <c r="H1083" s="16"/>
      <c r="I1083" s="16"/>
      <c r="J1083" s="150" t="str">
        <f>IFERROR(IF(COUNTIF(E1083:I1083,E1083)+COUNTIF(E1083:I1083,F1083)+COUNTIF(E1083:I1083,G1083)+COUNTIF(E1083:I1083,H1083)+COUNTIF(E1083:I1083,I1083)-COUNT(E1083:I1083)&lt;&gt;0,"學生班級重複",IF(COUNT(E1083:I1083)=1,VLOOKUP(E1083,'附件一之1-開班數'!$A$6:$B$65,2,0),IF(COUNT(E1083:I1083)=2,VLOOKUP(E1083,'附件一之1-開班數'!$A$6:$B$65,2,0)&amp;"、"&amp;VLOOKUP(F1083,'附件一之1-開班數'!$A$6:$B$65,2,0),IF(COUNT(E1083:I1083)=3,VLOOKUP(E1083,'附件一之1-開班數'!$A$6:$B$65,2,0)&amp;"、"&amp;VLOOKUP(F1083,'附件一之1-開班數'!$A$6:$B$65,2,0)&amp;"、"&amp;VLOOKUP(G1083,'附件一之1-開班數'!$A$6:$B$65,2,0),IF(COUNT(E1083:I1083)=4,VLOOKUP(E1083,'附件一之1-開班數'!$A$6:$B$65,2,0)&amp;"、"&amp;VLOOKUP(F1083,'附件一之1-開班數'!$A$6:$B$65,2,0)&amp;"、"&amp;VLOOKUP(G1083,'附件一之1-開班數'!$A$6:$B$65,2,0)&amp;"、"&amp;VLOOKUP(H1083,'附件一之1-開班數'!$A$6:$B$65,2,0),IF(COUNT(E1083:I1083)=5,VLOOKUP(E1083,'附件一之1-開班數'!$A$6:$B$65,2,0)&amp;"、"&amp;VLOOKUP(F1083,'附件一之1-開班數'!$A$6:$B$65,2,0)&amp;"、"&amp;VLOOKUP(G1083,'附件一之1-開班數'!$A$6:$B$65,2,0)&amp;"、"&amp;VLOOKUP(H1083,'附件一之1-開班數'!$A$6:$B$65,2,0)&amp;"、"&amp;VLOOKUP(I1083,'附件一之1-開班數'!$A$6:$B$65,2,0),IF(D1083="","","學生無班級"))))))),"有班級不存在,或跳格輸入")</f>
        <v/>
      </c>
      <c r="K1083" s="16"/>
      <c r="L1083" s="16"/>
      <c r="M1083" s="16"/>
      <c r="N1083" s="16"/>
      <c r="O1083" s="16"/>
      <c r="P1083" s="16"/>
      <c r="Q1083" s="16"/>
      <c r="R1083" s="16"/>
      <c r="S1083" s="145">
        <f t="shared" si="99"/>
        <v>1</v>
      </c>
      <c r="T1083" s="145">
        <f t="shared" si="100"/>
        <v>1</v>
      </c>
      <c r="U1083" s="10">
        <f t="shared" si="98"/>
        <v>1</v>
      </c>
      <c r="V1083" s="10">
        <f t="shared" si="101"/>
        <v>1</v>
      </c>
      <c r="W1083" s="10">
        <f t="shared" si="102"/>
        <v>3</v>
      </c>
    </row>
    <row r="1084" spans="1:23">
      <c r="A1084" s="149" t="str">
        <f t="shared" si="97"/>
        <v/>
      </c>
      <c r="B1084" s="16"/>
      <c r="C1084" s="16"/>
      <c r="D1084" s="16"/>
      <c r="E1084" s="16"/>
      <c r="F1084" s="16"/>
      <c r="G1084" s="16"/>
      <c r="H1084" s="16"/>
      <c r="I1084" s="16"/>
      <c r="J1084" s="150" t="str">
        <f>IFERROR(IF(COUNTIF(E1084:I1084,E1084)+COUNTIF(E1084:I1084,F1084)+COUNTIF(E1084:I1084,G1084)+COUNTIF(E1084:I1084,H1084)+COUNTIF(E1084:I1084,I1084)-COUNT(E1084:I1084)&lt;&gt;0,"學生班級重複",IF(COUNT(E1084:I1084)=1,VLOOKUP(E1084,'附件一之1-開班數'!$A$6:$B$65,2,0),IF(COUNT(E1084:I1084)=2,VLOOKUP(E1084,'附件一之1-開班數'!$A$6:$B$65,2,0)&amp;"、"&amp;VLOOKUP(F1084,'附件一之1-開班數'!$A$6:$B$65,2,0),IF(COUNT(E1084:I1084)=3,VLOOKUP(E1084,'附件一之1-開班數'!$A$6:$B$65,2,0)&amp;"、"&amp;VLOOKUP(F1084,'附件一之1-開班數'!$A$6:$B$65,2,0)&amp;"、"&amp;VLOOKUP(G1084,'附件一之1-開班數'!$A$6:$B$65,2,0),IF(COUNT(E1084:I1084)=4,VLOOKUP(E1084,'附件一之1-開班數'!$A$6:$B$65,2,0)&amp;"、"&amp;VLOOKUP(F1084,'附件一之1-開班數'!$A$6:$B$65,2,0)&amp;"、"&amp;VLOOKUP(G1084,'附件一之1-開班數'!$A$6:$B$65,2,0)&amp;"、"&amp;VLOOKUP(H1084,'附件一之1-開班數'!$A$6:$B$65,2,0),IF(COUNT(E1084:I1084)=5,VLOOKUP(E1084,'附件一之1-開班數'!$A$6:$B$65,2,0)&amp;"、"&amp;VLOOKUP(F1084,'附件一之1-開班數'!$A$6:$B$65,2,0)&amp;"、"&amp;VLOOKUP(G1084,'附件一之1-開班數'!$A$6:$B$65,2,0)&amp;"、"&amp;VLOOKUP(H1084,'附件一之1-開班數'!$A$6:$B$65,2,0)&amp;"、"&amp;VLOOKUP(I1084,'附件一之1-開班數'!$A$6:$B$65,2,0),IF(D1084="","","學生無班級"))))))),"有班級不存在,或跳格輸入")</f>
        <v/>
      </c>
      <c r="K1084" s="16"/>
      <c r="L1084" s="16"/>
      <c r="M1084" s="16"/>
      <c r="N1084" s="16"/>
      <c r="O1084" s="16"/>
      <c r="P1084" s="16"/>
      <c r="Q1084" s="16"/>
      <c r="R1084" s="16"/>
      <c r="S1084" s="145">
        <f t="shared" si="99"/>
        <v>1</v>
      </c>
      <c r="T1084" s="145">
        <f t="shared" si="100"/>
        <v>1</v>
      </c>
      <c r="U1084" s="10">
        <f t="shared" si="98"/>
        <v>1</v>
      </c>
      <c r="V1084" s="10">
        <f t="shared" si="101"/>
        <v>1</v>
      </c>
      <c r="W1084" s="10">
        <f t="shared" si="102"/>
        <v>3</v>
      </c>
    </row>
    <row r="1085" spans="1:23">
      <c r="A1085" s="149" t="str">
        <f t="shared" si="97"/>
        <v/>
      </c>
      <c r="B1085" s="16"/>
      <c r="C1085" s="16"/>
      <c r="D1085" s="16"/>
      <c r="E1085" s="16"/>
      <c r="F1085" s="16"/>
      <c r="G1085" s="16"/>
      <c r="H1085" s="16"/>
      <c r="I1085" s="16"/>
      <c r="J1085" s="150" t="str">
        <f>IFERROR(IF(COUNTIF(E1085:I1085,E1085)+COUNTIF(E1085:I1085,F1085)+COUNTIF(E1085:I1085,G1085)+COUNTIF(E1085:I1085,H1085)+COUNTIF(E1085:I1085,I1085)-COUNT(E1085:I1085)&lt;&gt;0,"學生班級重複",IF(COUNT(E1085:I1085)=1,VLOOKUP(E1085,'附件一之1-開班數'!$A$6:$B$65,2,0),IF(COUNT(E1085:I1085)=2,VLOOKUP(E1085,'附件一之1-開班數'!$A$6:$B$65,2,0)&amp;"、"&amp;VLOOKUP(F1085,'附件一之1-開班數'!$A$6:$B$65,2,0),IF(COUNT(E1085:I1085)=3,VLOOKUP(E1085,'附件一之1-開班數'!$A$6:$B$65,2,0)&amp;"、"&amp;VLOOKUP(F1085,'附件一之1-開班數'!$A$6:$B$65,2,0)&amp;"、"&amp;VLOOKUP(G1085,'附件一之1-開班數'!$A$6:$B$65,2,0),IF(COUNT(E1085:I1085)=4,VLOOKUP(E1085,'附件一之1-開班數'!$A$6:$B$65,2,0)&amp;"、"&amp;VLOOKUP(F1085,'附件一之1-開班數'!$A$6:$B$65,2,0)&amp;"、"&amp;VLOOKUP(G1085,'附件一之1-開班數'!$A$6:$B$65,2,0)&amp;"、"&amp;VLOOKUP(H1085,'附件一之1-開班數'!$A$6:$B$65,2,0),IF(COUNT(E1085:I1085)=5,VLOOKUP(E1085,'附件一之1-開班數'!$A$6:$B$65,2,0)&amp;"、"&amp;VLOOKUP(F1085,'附件一之1-開班數'!$A$6:$B$65,2,0)&amp;"、"&amp;VLOOKUP(G1085,'附件一之1-開班數'!$A$6:$B$65,2,0)&amp;"、"&amp;VLOOKUP(H1085,'附件一之1-開班數'!$A$6:$B$65,2,0)&amp;"、"&amp;VLOOKUP(I1085,'附件一之1-開班數'!$A$6:$B$65,2,0),IF(D1085="","","學生無班級"))))))),"有班級不存在,或跳格輸入")</f>
        <v/>
      </c>
      <c r="K1085" s="16"/>
      <c r="L1085" s="16"/>
      <c r="M1085" s="16"/>
      <c r="N1085" s="16"/>
      <c r="O1085" s="16"/>
      <c r="P1085" s="16"/>
      <c r="Q1085" s="16"/>
      <c r="R1085" s="16"/>
      <c r="S1085" s="145">
        <f t="shared" si="99"/>
        <v>1</v>
      </c>
      <c r="T1085" s="145">
        <f t="shared" si="100"/>
        <v>1</v>
      </c>
      <c r="U1085" s="10">
        <f t="shared" si="98"/>
        <v>1</v>
      </c>
      <c r="V1085" s="10">
        <f t="shared" si="101"/>
        <v>1</v>
      </c>
      <c r="W1085" s="10">
        <f t="shared" si="102"/>
        <v>3</v>
      </c>
    </row>
    <row r="1086" spans="1:23">
      <c r="A1086" s="149" t="str">
        <f t="shared" si="97"/>
        <v/>
      </c>
      <c r="B1086" s="16"/>
      <c r="C1086" s="16"/>
      <c r="D1086" s="16"/>
      <c r="E1086" s="16"/>
      <c r="F1086" s="16"/>
      <c r="G1086" s="16"/>
      <c r="H1086" s="16"/>
      <c r="I1086" s="16"/>
      <c r="J1086" s="150" t="str">
        <f>IFERROR(IF(COUNTIF(E1086:I1086,E1086)+COUNTIF(E1086:I1086,F1086)+COUNTIF(E1086:I1086,G1086)+COUNTIF(E1086:I1086,H1086)+COUNTIF(E1086:I1086,I1086)-COUNT(E1086:I1086)&lt;&gt;0,"學生班級重複",IF(COUNT(E1086:I1086)=1,VLOOKUP(E1086,'附件一之1-開班數'!$A$6:$B$65,2,0),IF(COUNT(E1086:I1086)=2,VLOOKUP(E1086,'附件一之1-開班數'!$A$6:$B$65,2,0)&amp;"、"&amp;VLOOKUP(F1086,'附件一之1-開班數'!$A$6:$B$65,2,0),IF(COUNT(E1086:I1086)=3,VLOOKUP(E1086,'附件一之1-開班數'!$A$6:$B$65,2,0)&amp;"、"&amp;VLOOKUP(F1086,'附件一之1-開班數'!$A$6:$B$65,2,0)&amp;"、"&amp;VLOOKUP(G1086,'附件一之1-開班數'!$A$6:$B$65,2,0),IF(COUNT(E1086:I1086)=4,VLOOKUP(E1086,'附件一之1-開班數'!$A$6:$B$65,2,0)&amp;"、"&amp;VLOOKUP(F1086,'附件一之1-開班數'!$A$6:$B$65,2,0)&amp;"、"&amp;VLOOKUP(G1086,'附件一之1-開班數'!$A$6:$B$65,2,0)&amp;"、"&amp;VLOOKUP(H1086,'附件一之1-開班數'!$A$6:$B$65,2,0),IF(COUNT(E1086:I1086)=5,VLOOKUP(E1086,'附件一之1-開班數'!$A$6:$B$65,2,0)&amp;"、"&amp;VLOOKUP(F1086,'附件一之1-開班數'!$A$6:$B$65,2,0)&amp;"、"&amp;VLOOKUP(G1086,'附件一之1-開班數'!$A$6:$B$65,2,0)&amp;"、"&amp;VLOOKUP(H1086,'附件一之1-開班數'!$A$6:$B$65,2,0)&amp;"、"&amp;VLOOKUP(I1086,'附件一之1-開班數'!$A$6:$B$65,2,0),IF(D1086="","","學生無班級"))))))),"有班級不存在,或跳格輸入")</f>
        <v/>
      </c>
      <c r="K1086" s="16"/>
      <c r="L1086" s="16"/>
      <c r="M1086" s="16"/>
      <c r="N1086" s="16"/>
      <c r="O1086" s="16"/>
      <c r="P1086" s="16"/>
      <c r="Q1086" s="16"/>
      <c r="R1086" s="16"/>
      <c r="S1086" s="145">
        <f t="shared" si="99"/>
        <v>1</v>
      </c>
      <c r="T1086" s="145">
        <f t="shared" si="100"/>
        <v>1</v>
      </c>
      <c r="U1086" s="10">
        <f t="shared" si="98"/>
        <v>1</v>
      </c>
      <c r="V1086" s="10">
        <f t="shared" si="101"/>
        <v>1</v>
      </c>
      <c r="W1086" s="10">
        <f t="shared" si="102"/>
        <v>3</v>
      </c>
    </row>
    <row r="1087" spans="1:23">
      <c r="A1087" s="149" t="str">
        <f t="shared" si="97"/>
        <v/>
      </c>
      <c r="B1087" s="16"/>
      <c r="C1087" s="16"/>
      <c r="D1087" s="16"/>
      <c r="E1087" s="16"/>
      <c r="F1087" s="16"/>
      <c r="G1087" s="16"/>
      <c r="H1087" s="16"/>
      <c r="I1087" s="16"/>
      <c r="J1087" s="150" t="str">
        <f>IFERROR(IF(COUNTIF(E1087:I1087,E1087)+COUNTIF(E1087:I1087,F1087)+COUNTIF(E1087:I1087,G1087)+COUNTIF(E1087:I1087,H1087)+COUNTIF(E1087:I1087,I1087)-COUNT(E1087:I1087)&lt;&gt;0,"學生班級重複",IF(COUNT(E1087:I1087)=1,VLOOKUP(E1087,'附件一之1-開班數'!$A$6:$B$65,2,0),IF(COUNT(E1087:I1087)=2,VLOOKUP(E1087,'附件一之1-開班數'!$A$6:$B$65,2,0)&amp;"、"&amp;VLOOKUP(F1087,'附件一之1-開班數'!$A$6:$B$65,2,0),IF(COUNT(E1087:I1087)=3,VLOOKUP(E1087,'附件一之1-開班數'!$A$6:$B$65,2,0)&amp;"、"&amp;VLOOKUP(F1087,'附件一之1-開班數'!$A$6:$B$65,2,0)&amp;"、"&amp;VLOOKUP(G1087,'附件一之1-開班數'!$A$6:$B$65,2,0),IF(COUNT(E1087:I1087)=4,VLOOKUP(E1087,'附件一之1-開班數'!$A$6:$B$65,2,0)&amp;"、"&amp;VLOOKUP(F1087,'附件一之1-開班數'!$A$6:$B$65,2,0)&amp;"、"&amp;VLOOKUP(G1087,'附件一之1-開班數'!$A$6:$B$65,2,0)&amp;"、"&amp;VLOOKUP(H1087,'附件一之1-開班數'!$A$6:$B$65,2,0),IF(COUNT(E1087:I1087)=5,VLOOKUP(E1087,'附件一之1-開班數'!$A$6:$B$65,2,0)&amp;"、"&amp;VLOOKUP(F1087,'附件一之1-開班數'!$A$6:$B$65,2,0)&amp;"、"&amp;VLOOKUP(G1087,'附件一之1-開班數'!$A$6:$B$65,2,0)&amp;"、"&amp;VLOOKUP(H1087,'附件一之1-開班數'!$A$6:$B$65,2,0)&amp;"、"&amp;VLOOKUP(I1087,'附件一之1-開班數'!$A$6:$B$65,2,0),IF(D1087="","","學生無班級"))))))),"有班級不存在,或跳格輸入")</f>
        <v/>
      </c>
      <c r="K1087" s="16"/>
      <c r="L1087" s="16"/>
      <c r="M1087" s="16"/>
      <c r="N1087" s="16"/>
      <c r="O1087" s="16"/>
      <c r="P1087" s="16"/>
      <c r="Q1087" s="16"/>
      <c r="R1087" s="16"/>
      <c r="S1087" s="145">
        <f t="shared" si="99"/>
        <v>1</v>
      </c>
      <c r="T1087" s="145">
        <f t="shared" si="100"/>
        <v>1</v>
      </c>
      <c r="U1087" s="10">
        <f t="shared" si="98"/>
        <v>1</v>
      </c>
      <c r="V1087" s="10">
        <f t="shared" si="101"/>
        <v>1</v>
      </c>
      <c r="W1087" s="10">
        <f t="shared" si="102"/>
        <v>3</v>
      </c>
    </row>
    <row r="1088" spans="1:23">
      <c r="A1088" s="149" t="str">
        <f t="shared" si="97"/>
        <v/>
      </c>
      <c r="B1088" s="16"/>
      <c r="C1088" s="16"/>
      <c r="D1088" s="16"/>
      <c r="E1088" s="16"/>
      <c r="F1088" s="16"/>
      <c r="G1088" s="16"/>
      <c r="H1088" s="16"/>
      <c r="I1088" s="16"/>
      <c r="J1088" s="150" t="str">
        <f>IFERROR(IF(COUNTIF(E1088:I1088,E1088)+COUNTIF(E1088:I1088,F1088)+COUNTIF(E1088:I1088,G1088)+COUNTIF(E1088:I1088,H1088)+COUNTIF(E1088:I1088,I1088)-COUNT(E1088:I1088)&lt;&gt;0,"學生班級重複",IF(COUNT(E1088:I1088)=1,VLOOKUP(E1088,'附件一之1-開班數'!$A$6:$B$65,2,0),IF(COUNT(E1088:I1088)=2,VLOOKUP(E1088,'附件一之1-開班數'!$A$6:$B$65,2,0)&amp;"、"&amp;VLOOKUP(F1088,'附件一之1-開班數'!$A$6:$B$65,2,0),IF(COUNT(E1088:I1088)=3,VLOOKUP(E1088,'附件一之1-開班數'!$A$6:$B$65,2,0)&amp;"、"&amp;VLOOKUP(F1088,'附件一之1-開班數'!$A$6:$B$65,2,0)&amp;"、"&amp;VLOOKUP(G1088,'附件一之1-開班數'!$A$6:$B$65,2,0),IF(COUNT(E1088:I1088)=4,VLOOKUP(E1088,'附件一之1-開班數'!$A$6:$B$65,2,0)&amp;"、"&amp;VLOOKUP(F1088,'附件一之1-開班數'!$A$6:$B$65,2,0)&amp;"、"&amp;VLOOKUP(G1088,'附件一之1-開班數'!$A$6:$B$65,2,0)&amp;"、"&amp;VLOOKUP(H1088,'附件一之1-開班數'!$A$6:$B$65,2,0),IF(COUNT(E1088:I1088)=5,VLOOKUP(E1088,'附件一之1-開班數'!$A$6:$B$65,2,0)&amp;"、"&amp;VLOOKUP(F1088,'附件一之1-開班數'!$A$6:$B$65,2,0)&amp;"、"&amp;VLOOKUP(G1088,'附件一之1-開班數'!$A$6:$B$65,2,0)&amp;"、"&amp;VLOOKUP(H1088,'附件一之1-開班數'!$A$6:$B$65,2,0)&amp;"、"&amp;VLOOKUP(I1088,'附件一之1-開班數'!$A$6:$B$65,2,0),IF(D1088="","","學生無班級"))))))),"有班級不存在,或跳格輸入")</f>
        <v/>
      </c>
      <c r="K1088" s="16"/>
      <c r="L1088" s="16"/>
      <c r="M1088" s="16"/>
      <c r="N1088" s="16"/>
      <c r="O1088" s="16"/>
      <c r="P1088" s="16"/>
      <c r="Q1088" s="16"/>
      <c r="R1088" s="16"/>
      <c r="S1088" s="145">
        <f t="shared" si="99"/>
        <v>1</v>
      </c>
      <c r="T1088" s="145">
        <f t="shared" si="100"/>
        <v>1</v>
      </c>
      <c r="U1088" s="10">
        <f t="shared" si="98"/>
        <v>1</v>
      </c>
      <c r="V1088" s="10">
        <f t="shared" si="101"/>
        <v>1</v>
      </c>
      <c r="W1088" s="10">
        <f t="shared" si="102"/>
        <v>3</v>
      </c>
    </row>
    <row r="1089" spans="1:23">
      <c r="A1089" s="149" t="str">
        <f t="shared" si="97"/>
        <v/>
      </c>
      <c r="B1089" s="16"/>
      <c r="C1089" s="16"/>
      <c r="D1089" s="16"/>
      <c r="E1089" s="16"/>
      <c r="F1089" s="16"/>
      <c r="G1089" s="16"/>
      <c r="H1089" s="16"/>
      <c r="I1089" s="16"/>
      <c r="J1089" s="150" t="str">
        <f>IFERROR(IF(COUNTIF(E1089:I1089,E1089)+COUNTIF(E1089:I1089,F1089)+COUNTIF(E1089:I1089,G1089)+COUNTIF(E1089:I1089,H1089)+COUNTIF(E1089:I1089,I1089)-COUNT(E1089:I1089)&lt;&gt;0,"學生班級重複",IF(COUNT(E1089:I1089)=1,VLOOKUP(E1089,'附件一之1-開班數'!$A$6:$B$65,2,0),IF(COUNT(E1089:I1089)=2,VLOOKUP(E1089,'附件一之1-開班數'!$A$6:$B$65,2,0)&amp;"、"&amp;VLOOKUP(F1089,'附件一之1-開班數'!$A$6:$B$65,2,0),IF(COUNT(E1089:I1089)=3,VLOOKUP(E1089,'附件一之1-開班數'!$A$6:$B$65,2,0)&amp;"、"&amp;VLOOKUP(F1089,'附件一之1-開班數'!$A$6:$B$65,2,0)&amp;"、"&amp;VLOOKUP(G1089,'附件一之1-開班數'!$A$6:$B$65,2,0),IF(COUNT(E1089:I1089)=4,VLOOKUP(E1089,'附件一之1-開班數'!$A$6:$B$65,2,0)&amp;"、"&amp;VLOOKUP(F1089,'附件一之1-開班數'!$A$6:$B$65,2,0)&amp;"、"&amp;VLOOKUP(G1089,'附件一之1-開班數'!$A$6:$B$65,2,0)&amp;"、"&amp;VLOOKUP(H1089,'附件一之1-開班數'!$A$6:$B$65,2,0),IF(COUNT(E1089:I1089)=5,VLOOKUP(E1089,'附件一之1-開班數'!$A$6:$B$65,2,0)&amp;"、"&amp;VLOOKUP(F1089,'附件一之1-開班數'!$A$6:$B$65,2,0)&amp;"、"&amp;VLOOKUP(G1089,'附件一之1-開班數'!$A$6:$B$65,2,0)&amp;"、"&amp;VLOOKUP(H1089,'附件一之1-開班數'!$A$6:$B$65,2,0)&amp;"、"&amp;VLOOKUP(I1089,'附件一之1-開班數'!$A$6:$B$65,2,0),IF(D1089="","","學生無班級"))))))),"有班級不存在,或跳格輸入")</f>
        <v/>
      </c>
      <c r="K1089" s="16"/>
      <c r="L1089" s="16"/>
      <c r="M1089" s="16"/>
      <c r="N1089" s="16"/>
      <c r="O1089" s="16"/>
      <c r="P1089" s="16"/>
      <c r="Q1089" s="16"/>
      <c r="R1089" s="16"/>
      <c r="S1089" s="145">
        <f t="shared" si="99"/>
        <v>1</v>
      </c>
      <c r="T1089" s="145">
        <f t="shared" si="100"/>
        <v>1</v>
      </c>
      <c r="U1089" s="10">
        <f t="shared" si="98"/>
        <v>1</v>
      </c>
      <c r="V1089" s="10">
        <f t="shared" si="101"/>
        <v>1</v>
      </c>
      <c r="W1089" s="10">
        <f t="shared" si="102"/>
        <v>3</v>
      </c>
    </row>
    <row r="1090" spans="1:23">
      <c r="A1090" s="149" t="str">
        <f t="shared" si="97"/>
        <v/>
      </c>
      <c r="B1090" s="16"/>
      <c r="C1090" s="16"/>
      <c r="D1090" s="16"/>
      <c r="E1090" s="16"/>
      <c r="F1090" s="16"/>
      <c r="G1090" s="16"/>
      <c r="H1090" s="16"/>
      <c r="I1090" s="16"/>
      <c r="J1090" s="150" t="str">
        <f>IFERROR(IF(COUNTIF(E1090:I1090,E1090)+COUNTIF(E1090:I1090,F1090)+COUNTIF(E1090:I1090,G1090)+COUNTIF(E1090:I1090,H1090)+COUNTIF(E1090:I1090,I1090)-COUNT(E1090:I1090)&lt;&gt;0,"學生班級重複",IF(COUNT(E1090:I1090)=1,VLOOKUP(E1090,'附件一之1-開班數'!$A$6:$B$65,2,0),IF(COUNT(E1090:I1090)=2,VLOOKUP(E1090,'附件一之1-開班數'!$A$6:$B$65,2,0)&amp;"、"&amp;VLOOKUP(F1090,'附件一之1-開班數'!$A$6:$B$65,2,0),IF(COUNT(E1090:I1090)=3,VLOOKUP(E1090,'附件一之1-開班數'!$A$6:$B$65,2,0)&amp;"、"&amp;VLOOKUP(F1090,'附件一之1-開班數'!$A$6:$B$65,2,0)&amp;"、"&amp;VLOOKUP(G1090,'附件一之1-開班數'!$A$6:$B$65,2,0),IF(COUNT(E1090:I1090)=4,VLOOKUP(E1090,'附件一之1-開班數'!$A$6:$B$65,2,0)&amp;"、"&amp;VLOOKUP(F1090,'附件一之1-開班數'!$A$6:$B$65,2,0)&amp;"、"&amp;VLOOKUP(G1090,'附件一之1-開班數'!$A$6:$B$65,2,0)&amp;"、"&amp;VLOOKUP(H1090,'附件一之1-開班數'!$A$6:$B$65,2,0),IF(COUNT(E1090:I1090)=5,VLOOKUP(E1090,'附件一之1-開班數'!$A$6:$B$65,2,0)&amp;"、"&amp;VLOOKUP(F1090,'附件一之1-開班數'!$A$6:$B$65,2,0)&amp;"、"&amp;VLOOKUP(G1090,'附件一之1-開班數'!$A$6:$B$65,2,0)&amp;"、"&amp;VLOOKUP(H1090,'附件一之1-開班數'!$A$6:$B$65,2,0)&amp;"、"&amp;VLOOKUP(I1090,'附件一之1-開班數'!$A$6:$B$65,2,0),IF(D1090="","","學生無班級"))))))),"有班級不存在,或跳格輸入")</f>
        <v/>
      </c>
      <c r="K1090" s="16"/>
      <c r="L1090" s="16"/>
      <c r="M1090" s="16"/>
      <c r="N1090" s="16"/>
      <c r="O1090" s="16"/>
      <c r="P1090" s="16"/>
      <c r="Q1090" s="16"/>
      <c r="R1090" s="16"/>
      <c r="S1090" s="145">
        <f t="shared" si="99"/>
        <v>1</v>
      </c>
      <c r="T1090" s="145">
        <f t="shared" si="100"/>
        <v>1</v>
      </c>
      <c r="U1090" s="10">
        <f t="shared" si="98"/>
        <v>1</v>
      </c>
      <c r="V1090" s="10">
        <f t="shared" si="101"/>
        <v>1</v>
      </c>
      <c r="W1090" s="10">
        <f t="shared" si="102"/>
        <v>3</v>
      </c>
    </row>
    <row r="1091" spans="1:23">
      <c r="A1091" s="149" t="str">
        <f t="shared" si="97"/>
        <v/>
      </c>
      <c r="B1091" s="16"/>
      <c r="C1091" s="16"/>
      <c r="D1091" s="16"/>
      <c r="E1091" s="16"/>
      <c r="F1091" s="16"/>
      <c r="G1091" s="16"/>
      <c r="H1091" s="16"/>
      <c r="I1091" s="16"/>
      <c r="J1091" s="150" t="str">
        <f>IFERROR(IF(COUNTIF(E1091:I1091,E1091)+COUNTIF(E1091:I1091,F1091)+COUNTIF(E1091:I1091,G1091)+COUNTIF(E1091:I1091,H1091)+COUNTIF(E1091:I1091,I1091)-COUNT(E1091:I1091)&lt;&gt;0,"學生班級重複",IF(COUNT(E1091:I1091)=1,VLOOKUP(E1091,'附件一之1-開班數'!$A$6:$B$65,2,0),IF(COUNT(E1091:I1091)=2,VLOOKUP(E1091,'附件一之1-開班數'!$A$6:$B$65,2,0)&amp;"、"&amp;VLOOKUP(F1091,'附件一之1-開班數'!$A$6:$B$65,2,0),IF(COUNT(E1091:I1091)=3,VLOOKUP(E1091,'附件一之1-開班數'!$A$6:$B$65,2,0)&amp;"、"&amp;VLOOKUP(F1091,'附件一之1-開班數'!$A$6:$B$65,2,0)&amp;"、"&amp;VLOOKUP(G1091,'附件一之1-開班數'!$A$6:$B$65,2,0),IF(COUNT(E1091:I1091)=4,VLOOKUP(E1091,'附件一之1-開班數'!$A$6:$B$65,2,0)&amp;"、"&amp;VLOOKUP(F1091,'附件一之1-開班數'!$A$6:$B$65,2,0)&amp;"、"&amp;VLOOKUP(G1091,'附件一之1-開班數'!$A$6:$B$65,2,0)&amp;"、"&amp;VLOOKUP(H1091,'附件一之1-開班數'!$A$6:$B$65,2,0),IF(COUNT(E1091:I1091)=5,VLOOKUP(E1091,'附件一之1-開班數'!$A$6:$B$65,2,0)&amp;"、"&amp;VLOOKUP(F1091,'附件一之1-開班數'!$A$6:$B$65,2,0)&amp;"、"&amp;VLOOKUP(G1091,'附件一之1-開班數'!$A$6:$B$65,2,0)&amp;"、"&amp;VLOOKUP(H1091,'附件一之1-開班數'!$A$6:$B$65,2,0)&amp;"、"&amp;VLOOKUP(I1091,'附件一之1-開班數'!$A$6:$B$65,2,0),IF(D1091="","","學生無班級"))))))),"有班級不存在,或跳格輸入")</f>
        <v/>
      </c>
      <c r="K1091" s="16"/>
      <c r="L1091" s="16"/>
      <c r="M1091" s="16"/>
      <c r="N1091" s="16"/>
      <c r="O1091" s="16"/>
      <c r="P1091" s="16"/>
      <c r="Q1091" s="16"/>
      <c r="R1091" s="16"/>
      <c r="S1091" s="145">
        <f t="shared" si="99"/>
        <v>1</v>
      </c>
      <c r="T1091" s="145">
        <f t="shared" si="100"/>
        <v>1</v>
      </c>
      <c r="U1091" s="10">
        <f t="shared" si="98"/>
        <v>1</v>
      </c>
      <c r="V1091" s="10">
        <f t="shared" si="101"/>
        <v>1</v>
      </c>
      <c r="W1091" s="10">
        <f t="shared" si="102"/>
        <v>3</v>
      </c>
    </row>
    <row r="1092" spans="1:23">
      <c r="A1092" s="149" t="str">
        <f t="shared" si="97"/>
        <v/>
      </c>
      <c r="B1092" s="16"/>
      <c r="C1092" s="16"/>
      <c r="D1092" s="16"/>
      <c r="E1092" s="16"/>
      <c r="F1092" s="16"/>
      <c r="G1092" s="16"/>
      <c r="H1092" s="16"/>
      <c r="I1092" s="16"/>
      <c r="J1092" s="150" t="str">
        <f>IFERROR(IF(COUNTIF(E1092:I1092,E1092)+COUNTIF(E1092:I1092,F1092)+COUNTIF(E1092:I1092,G1092)+COUNTIF(E1092:I1092,H1092)+COUNTIF(E1092:I1092,I1092)-COUNT(E1092:I1092)&lt;&gt;0,"學生班級重複",IF(COUNT(E1092:I1092)=1,VLOOKUP(E1092,'附件一之1-開班數'!$A$6:$B$65,2,0),IF(COUNT(E1092:I1092)=2,VLOOKUP(E1092,'附件一之1-開班數'!$A$6:$B$65,2,0)&amp;"、"&amp;VLOOKUP(F1092,'附件一之1-開班數'!$A$6:$B$65,2,0),IF(COUNT(E1092:I1092)=3,VLOOKUP(E1092,'附件一之1-開班數'!$A$6:$B$65,2,0)&amp;"、"&amp;VLOOKUP(F1092,'附件一之1-開班數'!$A$6:$B$65,2,0)&amp;"、"&amp;VLOOKUP(G1092,'附件一之1-開班數'!$A$6:$B$65,2,0),IF(COUNT(E1092:I1092)=4,VLOOKUP(E1092,'附件一之1-開班數'!$A$6:$B$65,2,0)&amp;"、"&amp;VLOOKUP(F1092,'附件一之1-開班數'!$A$6:$B$65,2,0)&amp;"、"&amp;VLOOKUP(G1092,'附件一之1-開班數'!$A$6:$B$65,2,0)&amp;"、"&amp;VLOOKUP(H1092,'附件一之1-開班數'!$A$6:$B$65,2,0),IF(COUNT(E1092:I1092)=5,VLOOKUP(E1092,'附件一之1-開班數'!$A$6:$B$65,2,0)&amp;"、"&amp;VLOOKUP(F1092,'附件一之1-開班數'!$A$6:$B$65,2,0)&amp;"、"&amp;VLOOKUP(G1092,'附件一之1-開班數'!$A$6:$B$65,2,0)&amp;"、"&amp;VLOOKUP(H1092,'附件一之1-開班數'!$A$6:$B$65,2,0)&amp;"、"&amp;VLOOKUP(I1092,'附件一之1-開班數'!$A$6:$B$65,2,0),IF(D1092="","","學生無班級"))))))),"有班級不存在,或跳格輸入")</f>
        <v/>
      </c>
      <c r="K1092" s="16"/>
      <c r="L1092" s="16"/>
      <c r="M1092" s="16"/>
      <c r="N1092" s="16"/>
      <c r="O1092" s="16"/>
      <c r="P1092" s="16"/>
      <c r="Q1092" s="16"/>
      <c r="R1092" s="16"/>
      <c r="S1092" s="145">
        <f t="shared" si="99"/>
        <v>1</v>
      </c>
      <c r="T1092" s="145">
        <f t="shared" si="100"/>
        <v>1</v>
      </c>
      <c r="U1092" s="10">
        <f t="shared" si="98"/>
        <v>1</v>
      </c>
      <c r="V1092" s="10">
        <f t="shared" si="101"/>
        <v>1</v>
      </c>
      <c r="W1092" s="10">
        <f t="shared" si="102"/>
        <v>3</v>
      </c>
    </row>
    <row r="1093" spans="1:23">
      <c r="A1093" s="149" t="str">
        <f t="shared" si="97"/>
        <v/>
      </c>
      <c r="B1093" s="16"/>
      <c r="C1093" s="16"/>
      <c r="D1093" s="16"/>
      <c r="E1093" s="16"/>
      <c r="F1093" s="16"/>
      <c r="G1093" s="16"/>
      <c r="H1093" s="16"/>
      <c r="I1093" s="16"/>
      <c r="J1093" s="150" t="str">
        <f>IFERROR(IF(COUNTIF(E1093:I1093,E1093)+COUNTIF(E1093:I1093,F1093)+COUNTIF(E1093:I1093,G1093)+COUNTIF(E1093:I1093,H1093)+COUNTIF(E1093:I1093,I1093)-COUNT(E1093:I1093)&lt;&gt;0,"學生班級重複",IF(COUNT(E1093:I1093)=1,VLOOKUP(E1093,'附件一之1-開班數'!$A$6:$B$65,2,0),IF(COUNT(E1093:I1093)=2,VLOOKUP(E1093,'附件一之1-開班數'!$A$6:$B$65,2,0)&amp;"、"&amp;VLOOKUP(F1093,'附件一之1-開班數'!$A$6:$B$65,2,0),IF(COUNT(E1093:I1093)=3,VLOOKUP(E1093,'附件一之1-開班數'!$A$6:$B$65,2,0)&amp;"、"&amp;VLOOKUP(F1093,'附件一之1-開班數'!$A$6:$B$65,2,0)&amp;"、"&amp;VLOOKUP(G1093,'附件一之1-開班數'!$A$6:$B$65,2,0),IF(COUNT(E1093:I1093)=4,VLOOKUP(E1093,'附件一之1-開班數'!$A$6:$B$65,2,0)&amp;"、"&amp;VLOOKUP(F1093,'附件一之1-開班數'!$A$6:$B$65,2,0)&amp;"、"&amp;VLOOKUP(G1093,'附件一之1-開班數'!$A$6:$B$65,2,0)&amp;"、"&amp;VLOOKUP(H1093,'附件一之1-開班數'!$A$6:$B$65,2,0),IF(COUNT(E1093:I1093)=5,VLOOKUP(E1093,'附件一之1-開班數'!$A$6:$B$65,2,0)&amp;"、"&amp;VLOOKUP(F1093,'附件一之1-開班數'!$A$6:$B$65,2,0)&amp;"、"&amp;VLOOKUP(G1093,'附件一之1-開班數'!$A$6:$B$65,2,0)&amp;"、"&amp;VLOOKUP(H1093,'附件一之1-開班數'!$A$6:$B$65,2,0)&amp;"、"&amp;VLOOKUP(I1093,'附件一之1-開班數'!$A$6:$B$65,2,0),IF(D1093="","","學生無班級"))))))),"有班級不存在,或跳格輸入")</f>
        <v/>
      </c>
      <c r="K1093" s="16"/>
      <c r="L1093" s="16"/>
      <c r="M1093" s="16"/>
      <c r="N1093" s="16"/>
      <c r="O1093" s="16"/>
      <c r="P1093" s="16"/>
      <c r="Q1093" s="16"/>
      <c r="R1093" s="16"/>
      <c r="S1093" s="145">
        <f t="shared" si="99"/>
        <v>1</v>
      </c>
      <c r="T1093" s="145">
        <f t="shared" si="100"/>
        <v>1</v>
      </c>
      <c r="U1093" s="10">
        <f t="shared" si="98"/>
        <v>1</v>
      </c>
      <c r="V1093" s="10">
        <f t="shared" si="101"/>
        <v>1</v>
      </c>
      <c r="W1093" s="10">
        <f t="shared" si="102"/>
        <v>3</v>
      </c>
    </row>
    <row r="1094" spans="1:23">
      <c r="A1094" s="149" t="str">
        <f t="shared" ref="A1094:A1157" si="103">IF(D1094&lt;&gt;"",ROW()-5,"")</f>
        <v/>
      </c>
      <c r="B1094" s="16"/>
      <c r="C1094" s="16"/>
      <c r="D1094" s="16"/>
      <c r="E1094" s="16"/>
      <c r="F1094" s="16"/>
      <c r="G1094" s="16"/>
      <c r="H1094" s="16"/>
      <c r="I1094" s="16"/>
      <c r="J1094" s="150" t="str">
        <f>IFERROR(IF(COUNTIF(E1094:I1094,E1094)+COUNTIF(E1094:I1094,F1094)+COUNTIF(E1094:I1094,G1094)+COUNTIF(E1094:I1094,H1094)+COUNTIF(E1094:I1094,I1094)-COUNT(E1094:I1094)&lt;&gt;0,"學生班級重複",IF(COUNT(E1094:I1094)=1,VLOOKUP(E1094,'附件一之1-開班數'!$A$6:$B$65,2,0),IF(COUNT(E1094:I1094)=2,VLOOKUP(E1094,'附件一之1-開班數'!$A$6:$B$65,2,0)&amp;"、"&amp;VLOOKUP(F1094,'附件一之1-開班數'!$A$6:$B$65,2,0),IF(COUNT(E1094:I1094)=3,VLOOKUP(E1094,'附件一之1-開班數'!$A$6:$B$65,2,0)&amp;"、"&amp;VLOOKUP(F1094,'附件一之1-開班數'!$A$6:$B$65,2,0)&amp;"、"&amp;VLOOKUP(G1094,'附件一之1-開班數'!$A$6:$B$65,2,0),IF(COUNT(E1094:I1094)=4,VLOOKUP(E1094,'附件一之1-開班數'!$A$6:$B$65,2,0)&amp;"、"&amp;VLOOKUP(F1094,'附件一之1-開班數'!$A$6:$B$65,2,0)&amp;"、"&amp;VLOOKUP(G1094,'附件一之1-開班數'!$A$6:$B$65,2,0)&amp;"、"&amp;VLOOKUP(H1094,'附件一之1-開班數'!$A$6:$B$65,2,0),IF(COUNT(E1094:I1094)=5,VLOOKUP(E1094,'附件一之1-開班數'!$A$6:$B$65,2,0)&amp;"、"&amp;VLOOKUP(F1094,'附件一之1-開班數'!$A$6:$B$65,2,0)&amp;"、"&amp;VLOOKUP(G1094,'附件一之1-開班數'!$A$6:$B$65,2,0)&amp;"、"&amp;VLOOKUP(H1094,'附件一之1-開班數'!$A$6:$B$65,2,0)&amp;"、"&amp;VLOOKUP(I1094,'附件一之1-開班數'!$A$6:$B$65,2,0),IF(D1094="","","學生無班級"))))))),"有班級不存在,或跳格輸入")</f>
        <v/>
      </c>
      <c r="K1094" s="16"/>
      <c r="L1094" s="16"/>
      <c r="M1094" s="16"/>
      <c r="N1094" s="16"/>
      <c r="O1094" s="16"/>
      <c r="P1094" s="16"/>
      <c r="Q1094" s="16"/>
      <c r="R1094" s="16"/>
      <c r="S1094" s="145">
        <f t="shared" si="99"/>
        <v>1</v>
      </c>
      <c r="T1094" s="145">
        <f t="shared" si="100"/>
        <v>1</v>
      </c>
      <c r="U1094" s="10">
        <f t="shared" ref="U1094:U1157" si="104">IF(COUNTA(B1094:D1094)=0,1,IF(AND(D1094="",COUNTA(B1094:C1094)&lt;&gt;0),2,IF(COUNTA(B1094:C1094)&gt;1,3,4)))</f>
        <v>1</v>
      </c>
      <c r="V1094" s="10">
        <f t="shared" si="101"/>
        <v>1</v>
      </c>
      <c r="W1094" s="10">
        <f t="shared" si="102"/>
        <v>3</v>
      </c>
    </row>
    <row r="1095" spans="1:23">
      <c r="A1095" s="149" t="str">
        <f t="shared" si="103"/>
        <v/>
      </c>
      <c r="B1095" s="16"/>
      <c r="C1095" s="16"/>
      <c r="D1095" s="16"/>
      <c r="E1095" s="16"/>
      <c r="F1095" s="16"/>
      <c r="G1095" s="16"/>
      <c r="H1095" s="16"/>
      <c r="I1095" s="16"/>
      <c r="J1095" s="150" t="str">
        <f>IFERROR(IF(COUNTIF(E1095:I1095,E1095)+COUNTIF(E1095:I1095,F1095)+COUNTIF(E1095:I1095,G1095)+COUNTIF(E1095:I1095,H1095)+COUNTIF(E1095:I1095,I1095)-COUNT(E1095:I1095)&lt;&gt;0,"學生班級重複",IF(COUNT(E1095:I1095)=1,VLOOKUP(E1095,'附件一之1-開班數'!$A$6:$B$65,2,0),IF(COUNT(E1095:I1095)=2,VLOOKUP(E1095,'附件一之1-開班數'!$A$6:$B$65,2,0)&amp;"、"&amp;VLOOKUP(F1095,'附件一之1-開班數'!$A$6:$B$65,2,0),IF(COUNT(E1095:I1095)=3,VLOOKUP(E1095,'附件一之1-開班數'!$A$6:$B$65,2,0)&amp;"、"&amp;VLOOKUP(F1095,'附件一之1-開班數'!$A$6:$B$65,2,0)&amp;"、"&amp;VLOOKUP(G1095,'附件一之1-開班數'!$A$6:$B$65,2,0),IF(COUNT(E1095:I1095)=4,VLOOKUP(E1095,'附件一之1-開班數'!$A$6:$B$65,2,0)&amp;"、"&amp;VLOOKUP(F1095,'附件一之1-開班數'!$A$6:$B$65,2,0)&amp;"、"&amp;VLOOKUP(G1095,'附件一之1-開班數'!$A$6:$B$65,2,0)&amp;"、"&amp;VLOOKUP(H1095,'附件一之1-開班數'!$A$6:$B$65,2,0),IF(COUNT(E1095:I1095)=5,VLOOKUP(E1095,'附件一之1-開班數'!$A$6:$B$65,2,0)&amp;"、"&amp;VLOOKUP(F1095,'附件一之1-開班數'!$A$6:$B$65,2,0)&amp;"、"&amp;VLOOKUP(G1095,'附件一之1-開班數'!$A$6:$B$65,2,0)&amp;"、"&amp;VLOOKUP(H1095,'附件一之1-開班數'!$A$6:$B$65,2,0)&amp;"、"&amp;VLOOKUP(I1095,'附件一之1-開班數'!$A$6:$B$65,2,0),IF(D1095="","","學生無班級"))))))),"有班級不存在,或跳格輸入")</f>
        <v/>
      </c>
      <c r="K1095" s="16"/>
      <c r="L1095" s="16"/>
      <c r="M1095" s="16"/>
      <c r="N1095" s="16"/>
      <c r="O1095" s="16"/>
      <c r="P1095" s="16"/>
      <c r="Q1095" s="16"/>
      <c r="R1095" s="16"/>
      <c r="S1095" s="145">
        <f t="shared" ref="S1095:S1158" si="105">IF(COUNTA(D1095,K1095:L1095)=0,1,IF(AND(D1095="",SUM(K1095:L1095)&lt;&gt;0),2,IF(SUM(K1095:L1095)&lt;&gt;1,3,4)))</f>
        <v>1</v>
      </c>
      <c r="T1095" s="145">
        <f t="shared" ref="T1095:T1158" si="106">IF(COUNTA(D1095,M1095:Q1095)=0,1,IF(AND(D1095="",SUM(M1095:Q1095)&lt;&gt;0),2,IF(SUM(M1095:Q1095)&lt;&gt;1,3,4)))</f>
        <v>1</v>
      </c>
      <c r="U1095" s="10">
        <f t="shared" si="104"/>
        <v>1</v>
      </c>
      <c r="V1095" s="10">
        <f t="shared" ref="V1095:V1158" si="107">IF(COUNTA(D1095:I1095)=0,1,IF(AND(D1095="",COUNTA(E1095:I1095)&lt;&gt;0),2,3))</f>
        <v>1</v>
      </c>
      <c r="W1095" s="10">
        <f t="shared" ref="W1095:W1158" si="108">IF(AND(D1095="",COUNTA(R1095)&lt;&gt;0),2,3)</f>
        <v>3</v>
      </c>
    </row>
    <row r="1096" spans="1:23">
      <c r="A1096" s="149" t="str">
        <f t="shared" si="103"/>
        <v/>
      </c>
      <c r="B1096" s="16"/>
      <c r="C1096" s="16"/>
      <c r="D1096" s="16"/>
      <c r="E1096" s="16"/>
      <c r="F1096" s="16"/>
      <c r="G1096" s="16"/>
      <c r="H1096" s="16"/>
      <c r="I1096" s="16"/>
      <c r="J1096" s="150" t="str">
        <f>IFERROR(IF(COUNTIF(E1096:I1096,E1096)+COUNTIF(E1096:I1096,F1096)+COUNTIF(E1096:I1096,G1096)+COUNTIF(E1096:I1096,H1096)+COUNTIF(E1096:I1096,I1096)-COUNT(E1096:I1096)&lt;&gt;0,"學生班級重複",IF(COUNT(E1096:I1096)=1,VLOOKUP(E1096,'附件一之1-開班數'!$A$6:$B$65,2,0),IF(COUNT(E1096:I1096)=2,VLOOKUP(E1096,'附件一之1-開班數'!$A$6:$B$65,2,0)&amp;"、"&amp;VLOOKUP(F1096,'附件一之1-開班數'!$A$6:$B$65,2,0),IF(COUNT(E1096:I1096)=3,VLOOKUP(E1096,'附件一之1-開班數'!$A$6:$B$65,2,0)&amp;"、"&amp;VLOOKUP(F1096,'附件一之1-開班數'!$A$6:$B$65,2,0)&amp;"、"&amp;VLOOKUP(G1096,'附件一之1-開班數'!$A$6:$B$65,2,0),IF(COUNT(E1096:I1096)=4,VLOOKUP(E1096,'附件一之1-開班數'!$A$6:$B$65,2,0)&amp;"、"&amp;VLOOKUP(F1096,'附件一之1-開班數'!$A$6:$B$65,2,0)&amp;"、"&amp;VLOOKUP(G1096,'附件一之1-開班數'!$A$6:$B$65,2,0)&amp;"、"&amp;VLOOKUP(H1096,'附件一之1-開班數'!$A$6:$B$65,2,0),IF(COUNT(E1096:I1096)=5,VLOOKUP(E1096,'附件一之1-開班數'!$A$6:$B$65,2,0)&amp;"、"&amp;VLOOKUP(F1096,'附件一之1-開班數'!$A$6:$B$65,2,0)&amp;"、"&amp;VLOOKUP(G1096,'附件一之1-開班數'!$A$6:$B$65,2,0)&amp;"、"&amp;VLOOKUP(H1096,'附件一之1-開班數'!$A$6:$B$65,2,0)&amp;"、"&amp;VLOOKUP(I1096,'附件一之1-開班數'!$A$6:$B$65,2,0),IF(D1096="","","學生無班級"))))))),"有班級不存在,或跳格輸入")</f>
        <v/>
      </c>
      <c r="K1096" s="16"/>
      <c r="L1096" s="16"/>
      <c r="M1096" s="16"/>
      <c r="N1096" s="16"/>
      <c r="O1096" s="16"/>
      <c r="P1096" s="16"/>
      <c r="Q1096" s="16"/>
      <c r="R1096" s="16"/>
      <c r="S1096" s="145">
        <f t="shared" si="105"/>
        <v>1</v>
      </c>
      <c r="T1096" s="145">
        <f t="shared" si="106"/>
        <v>1</v>
      </c>
      <c r="U1096" s="10">
        <f t="shared" si="104"/>
        <v>1</v>
      </c>
      <c r="V1096" s="10">
        <f t="shared" si="107"/>
        <v>1</v>
      </c>
      <c r="W1096" s="10">
        <f t="shared" si="108"/>
        <v>3</v>
      </c>
    </row>
    <row r="1097" spans="1:23">
      <c r="A1097" s="149" t="str">
        <f t="shared" si="103"/>
        <v/>
      </c>
      <c r="B1097" s="16"/>
      <c r="C1097" s="16"/>
      <c r="D1097" s="16"/>
      <c r="E1097" s="16"/>
      <c r="F1097" s="16"/>
      <c r="G1097" s="16"/>
      <c r="H1097" s="16"/>
      <c r="I1097" s="16"/>
      <c r="J1097" s="150" t="str">
        <f>IFERROR(IF(COUNTIF(E1097:I1097,E1097)+COUNTIF(E1097:I1097,F1097)+COUNTIF(E1097:I1097,G1097)+COUNTIF(E1097:I1097,H1097)+COUNTIF(E1097:I1097,I1097)-COUNT(E1097:I1097)&lt;&gt;0,"學生班級重複",IF(COUNT(E1097:I1097)=1,VLOOKUP(E1097,'附件一之1-開班數'!$A$6:$B$65,2,0),IF(COUNT(E1097:I1097)=2,VLOOKUP(E1097,'附件一之1-開班數'!$A$6:$B$65,2,0)&amp;"、"&amp;VLOOKUP(F1097,'附件一之1-開班數'!$A$6:$B$65,2,0),IF(COUNT(E1097:I1097)=3,VLOOKUP(E1097,'附件一之1-開班數'!$A$6:$B$65,2,0)&amp;"、"&amp;VLOOKUP(F1097,'附件一之1-開班數'!$A$6:$B$65,2,0)&amp;"、"&amp;VLOOKUP(G1097,'附件一之1-開班數'!$A$6:$B$65,2,0),IF(COUNT(E1097:I1097)=4,VLOOKUP(E1097,'附件一之1-開班數'!$A$6:$B$65,2,0)&amp;"、"&amp;VLOOKUP(F1097,'附件一之1-開班數'!$A$6:$B$65,2,0)&amp;"、"&amp;VLOOKUP(G1097,'附件一之1-開班數'!$A$6:$B$65,2,0)&amp;"、"&amp;VLOOKUP(H1097,'附件一之1-開班數'!$A$6:$B$65,2,0),IF(COUNT(E1097:I1097)=5,VLOOKUP(E1097,'附件一之1-開班數'!$A$6:$B$65,2,0)&amp;"、"&amp;VLOOKUP(F1097,'附件一之1-開班數'!$A$6:$B$65,2,0)&amp;"、"&amp;VLOOKUP(G1097,'附件一之1-開班數'!$A$6:$B$65,2,0)&amp;"、"&amp;VLOOKUP(H1097,'附件一之1-開班數'!$A$6:$B$65,2,0)&amp;"、"&amp;VLOOKUP(I1097,'附件一之1-開班數'!$A$6:$B$65,2,0),IF(D1097="","","學生無班級"))))))),"有班級不存在,或跳格輸入")</f>
        <v/>
      </c>
      <c r="K1097" s="16"/>
      <c r="L1097" s="16"/>
      <c r="M1097" s="16"/>
      <c r="N1097" s="16"/>
      <c r="O1097" s="16"/>
      <c r="P1097" s="16"/>
      <c r="Q1097" s="16"/>
      <c r="R1097" s="16"/>
      <c r="S1097" s="145">
        <f t="shared" si="105"/>
        <v>1</v>
      </c>
      <c r="T1097" s="145">
        <f t="shared" si="106"/>
        <v>1</v>
      </c>
      <c r="U1097" s="10">
        <f t="shared" si="104"/>
        <v>1</v>
      </c>
      <c r="V1097" s="10">
        <f t="shared" si="107"/>
        <v>1</v>
      </c>
      <c r="W1097" s="10">
        <f t="shared" si="108"/>
        <v>3</v>
      </c>
    </row>
    <row r="1098" spans="1:23">
      <c r="A1098" s="149" t="str">
        <f t="shared" si="103"/>
        <v/>
      </c>
      <c r="B1098" s="16"/>
      <c r="C1098" s="16"/>
      <c r="D1098" s="16"/>
      <c r="E1098" s="16"/>
      <c r="F1098" s="16"/>
      <c r="G1098" s="16"/>
      <c r="H1098" s="16"/>
      <c r="I1098" s="16"/>
      <c r="J1098" s="150" t="str">
        <f>IFERROR(IF(COUNTIF(E1098:I1098,E1098)+COUNTIF(E1098:I1098,F1098)+COUNTIF(E1098:I1098,G1098)+COUNTIF(E1098:I1098,H1098)+COUNTIF(E1098:I1098,I1098)-COUNT(E1098:I1098)&lt;&gt;0,"學生班級重複",IF(COUNT(E1098:I1098)=1,VLOOKUP(E1098,'附件一之1-開班數'!$A$6:$B$65,2,0),IF(COUNT(E1098:I1098)=2,VLOOKUP(E1098,'附件一之1-開班數'!$A$6:$B$65,2,0)&amp;"、"&amp;VLOOKUP(F1098,'附件一之1-開班數'!$A$6:$B$65,2,0),IF(COUNT(E1098:I1098)=3,VLOOKUP(E1098,'附件一之1-開班數'!$A$6:$B$65,2,0)&amp;"、"&amp;VLOOKUP(F1098,'附件一之1-開班數'!$A$6:$B$65,2,0)&amp;"、"&amp;VLOOKUP(G1098,'附件一之1-開班數'!$A$6:$B$65,2,0),IF(COUNT(E1098:I1098)=4,VLOOKUP(E1098,'附件一之1-開班數'!$A$6:$B$65,2,0)&amp;"、"&amp;VLOOKUP(F1098,'附件一之1-開班數'!$A$6:$B$65,2,0)&amp;"、"&amp;VLOOKUP(G1098,'附件一之1-開班數'!$A$6:$B$65,2,0)&amp;"、"&amp;VLOOKUP(H1098,'附件一之1-開班數'!$A$6:$B$65,2,0),IF(COUNT(E1098:I1098)=5,VLOOKUP(E1098,'附件一之1-開班數'!$A$6:$B$65,2,0)&amp;"、"&amp;VLOOKUP(F1098,'附件一之1-開班數'!$A$6:$B$65,2,0)&amp;"、"&amp;VLOOKUP(G1098,'附件一之1-開班數'!$A$6:$B$65,2,0)&amp;"、"&amp;VLOOKUP(H1098,'附件一之1-開班數'!$A$6:$B$65,2,0)&amp;"、"&amp;VLOOKUP(I1098,'附件一之1-開班數'!$A$6:$B$65,2,0),IF(D1098="","","學生無班級"))))))),"有班級不存在,或跳格輸入")</f>
        <v/>
      </c>
      <c r="K1098" s="16"/>
      <c r="L1098" s="16"/>
      <c r="M1098" s="16"/>
      <c r="N1098" s="16"/>
      <c r="O1098" s="16"/>
      <c r="P1098" s="16"/>
      <c r="Q1098" s="16"/>
      <c r="R1098" s="16"/>
      <c r="S1098" s="145">
        <f t="shared" si="105"/>
        <v>1</v>
      </c>
      <c r="T1098" s="145">
        <f t="shared" si="106"/>
        <v>1</v>
      </c>
      <c r="U1098" s="10">
        <f t="shared" si="104"/>
        <v>1</v>
      </c>
      <c r="V1098" s="10">
        <f t="shared" si="107"/>
        <v>1</v>
      </c>
      <c r="W1098" s="10">
        <f t="shared" si="108"/>
        <v>3</v>
      </c>
    </row>
    <row r="1099" spans="1:23">
      <c r="A1099" s="149" t="str">
        <f t="shared" si="103"/>
        <v/>
      </c>
      <c r="B1099" s="16"/>
      <c r="C1099" s="16"/>
      <c r="D1099" s="16"/>
      <c r="E1099" s="16"/>
      <c r="F1099" s="16"/>
      <c r="G1099" s="16"/>
      <c r="H1099" s="16"/>
      <c r="I1099" s="16"/>
      <c r="J1099" s="150" t="str">
        <f>IFERROR(IF(COUNTIF(E1099:I1099,E1099)+COUNTIF(E1099:I1099,F1099)+COUNTIF(E1099:I1099,G1099)+COUNTIF(E1099:I1099,H1099)+COUNTIF(E1099:I1099,I1099)-COUNT(E1099:I1099)&lt;&gt;0,"學生班級重複",IF(COUNT(E1099:I1099)=1,VLOOKUP(E1099,'附件一之1-開班數'!$A$6:$B$65,2,0),IF(COUNT(E1099:I1099)=2,VLOOKUP(E1099,'附件一之1-開班數'!$A$6:$B$65,2,0)&amp;"、"&amp;VLOOKUP(F1099,'附件一之1-開班數'!$A$6:$B$65,2,0),IF(COUNT(E1099:I1099)=3,VLOOKUP(E1099,'附件一之1-開班數'!$A$6:$B$65,2,0)&amp;"、"&amp;VLOOKUP(F1099,'附件一之1-開班數'!$A$6:$B$65,2,0)&amp;"、"&amp;VLOOKUP(G1099,'附件一之1-開班數'!$A$6:$B$65,2,0),IF(COUNT(E1099:I1099)=4,VLOOKUP(E1099,'附件一之1-開班數'!$A$6:$B$65,2,0)&amp;"、"&amp;VLOOKUP(F1099,'附件一之1-開班數'!$A$6:$B$65,2,0)&amp;"、"&amp;VLOOKUP(G1099,'附件一之1-開班數'!$A$6:$B$65,2,0)&amp;"、"&amp;VLOOKUP(H1099,'附件一之1-開班數'!$A$6:$B$65,2,0),IF(COUNT(E1099:I1099)=5,VLOOKUP(E1099,'附件一之1-開班數'!$A$6:$B$65,2,0)&amp;"、"&amp;VLOOKUP(F1099,'附件一之1-開班數'!$A$6:$B$65,2,0)&amp;"、"&amp;VLOOKUP(G1099,'附件一之1-開班數'!$A$6:$B$65,2,0)&amp;"、"&amp;VLOOKUP(H1099,'附件一之1-開班數'!$A$6:$B$65,2,0)&amp;"、"&amp;VLOOKUP(I1099,'附件一之1-開班數'!$A$6:$B$65,2,0),IF(D1099="","","學生無班級"))))))),"有班級不存在,或跳格輸入")</f>
        <v/>
      </c>
      <c r="K1099" s="16"/>
      <c r="L1099" s="16"/>
      <c r="M1099" s="16"/>
      <c r="N1099" s="16"/>
      <c r="O1099" s="16"/>
      <c r="P1099" s="16"/>
      <c r="Q1099" s="16"/>
      <c r="R1099" s="16"/>
      <c r="S1099" s="145">
        <f t="shared" si="105"/>
        <v>1</v>
      </c>
      <c r="T1099" s="145">
        <f t="shared" si="106"/>
        <v>1</v>
      </c>
      <c r="U1099" s="10">
        <f t="shared" si="104"/>
        <v>1</v>
      </c>
      <c r="V1099" s="10">
        <f t="shared" si="107"/>
        <v>1</v>
      </c>
      <c r="W1099" s="10">
        <f t="shared" si="108"/>
        <v>3</v>
      </c>
    </row>
    <row r="1100" spans="1:23">
      <c r="A1100" s="149" t="str">
        <f t="shared" si="103"/>
        <v/>
      </c>
      <c r="B1100" s="16"/>
      <c r="C1100" s="16"/>
      <c r="D1100" s="16"/>
      <c r="E1100" s="16"/>
      <c r="F1100" s="16"/>
      <c r="G1100" s="16"/>
      <c r="H1100" s="16"/>
      <c r="I1100" s="16"/>
      <c r="J1100" s="150" t="str">
        <f>IFERROR(IF(COUNTIF(E1100:I1100,E1100)+COUNTIF(E1100:I1100,F1100)+COUNTIF(E1100:I1100,G1100)+COUNTIF(E1100:I1100,H1100)+COUNTIF(E1100:I1100,I1100)-COUNT(E1100:I1100)&lt;&gt;0,"學生班級重複",IF(COUNT(E1100:I1100)=1,VLOOKUP(E1100,'附件一之1-開班數'!$A$6:$B$65,2,0),IF(COUNT(E1100:I1100)=2,VLOOKUP(E1100,'附件一之1-開班數'!$A$6:$B$65,2,0)&amp;"、"&amp;VLOOKUP(F1100,'附件一之1-開班數'!$A$6:$B$65,2,0),IF(COUNT(E1100:I1100)=3,VLOOKUP(E1100,'附件一之1-開班數'!$A$6:$B$65,2,0)&amp;"、"&amp;VLOOKUP(F1100,'附件一之1-開班數'!$A$6:$B$65,2,0)&amp;"、"&amp;VLOOKUP(G1100,'附件一之1-開班數'!$A$6:$B$65,2,0),IF(COUNT(E1100:I1100)=4,VLOOKUP(E1100,'附件一之1-開班數'!$A$6:$B$65,2,0)&amp;"、"&amp;VLOOKUP(F1100,'附件一之1-開班數'!$A$6:$B$65,2,0)&amp;"、"&amp;VLOOKUP(G1100,'附件一之1-開班數'!$A$6:$B$65,2,0)&amp;"、"&amp;VLOOKUP(H1100,'附件一之1-開班數'!$A$6:$B$65,2,0),IF(COUNT(E1100:I1100)=5,VLOOKUP(E1100,'附件一之1-開班數'!$A$6:$B$65,2,0)&amp;"、"&amp;VLOOKUP(F1100,'附件一之1-開班數'!$A$6:$B$65,2,0)&amp;"、"&amp;VLOOKUP(G1100,'附件一之1-開班數'!$A$6:$B$65,2,0)&amp;"、"&amp;VLOOKUP(H1100,'附件一之1-開班數'!$A$6:$B$65,2,0)&amp;"、"&amp;VLOOKUP(I1100,'附件一之1-開班數'!$A$6:$B$65,2,0),IF(D1100="","","學生無班級"))))))),"有班級不存在,或跳格輸入")</f>
        <v/>
      </c>
      <c r="K1100" s="16"/>
      <c r="L1100" s="16"/>
      <c r="M1100" s="16"/>
      <c r="N1100" s="16"/>
      <c r="O1100" s="16"/>
      <c r="P1100" s="16"/>
      <c r="Q1100" s="16"/>
      <c r="R1100" s="16"/>
      <c r="S1100" s="145">
        <f t="shared" si="105"/>
        <v>1</v>
      </c>
      <c r="T1100" s="145">
        <f t="shared" si="106"/>
        <v>1</v>
      </c>
      <c r="U1100" s="10">
        <f t="shared" si="104"/>
        <v>1</v>
      </c>
      <c r="V1100" s="10">
        <f t="shared" si="107"/>
        <v>1</v>
      </c>
      <c r="W1100" s="10">
        <f t="shared" si="108"/>
        <v>3</v>
      </c>
    </row>
    <row r="1101" spans="1:23">
      <c r="A1101" s="149" t="str">
        <f t="shared" si="103"/>
        <v/>
      </c>
      <c r="B1101" s="16"/>
      <c r="C1101" s="16"/>
      <c r="D1101" s="16"/>
      <c r="E1101" s="16"/>
      <c r="F1101" s="16"/>
      <c r="G1101" s="16"/>
      <c r="H1101" s="16"/>
      <c r="I1101" s="16"/>
      <c r="J1101" s="150" t="str">
        <f>IFERROR(IF(COUNTIF(E1101:I1101,E1101)+COUNTIF(E1101:I1101,F1101)+COUNTIF(E1101:I1101,G1101)+COUNTIF(E1101:I1101,H1101)+COUNTIF(E1101:I1101,I1101)-COUNT(E1101:I1101)&lt;&gt;0,"學生班級重複",IF(COUNT(E1101:I1101)=1,VLOOKUP(E1101,'附件一之1-開班數'!$A$6:$B$65,2,0),IF(COUNT(E1101:I1101)=2,VLOOKUP(E1101,'附件一之1-開班數'!$A$6:$B$65,2,0)&amp;"、"&amp;VLOOKUP(F1101,'附件一之1-開班數'!$A$6:$B$65,2,0),IF(COUNT(E1101:I1101)=3,VLOOKUP(E1101,'附件一之1-開班數'!$A$6:$B$65,2,0)&amp;"、"&amp;VLOOKUP(F1101,'附件一之1-開班數'!$A$6:$B$65,2,0)&amp;"、"&amp;VLOOKUP(G1101,'附件一之1-開班數'!$A$6:$B$65,2,0),IF(COUNT(E1101:I1101)=4,VLOOKUP(E1101,'附件一之1-開班數'!$A$6:$B$65,2,0)&amp;"、"&amp;VLOOKUP(F1101,'附件一之1-開班數'!$A$6:$B$65,2,0)&amp;"、"&amp;VLOOKUP(G1101,'附件一之1-開班數'!$A$6:$B$65,2,0)&amp;"、"&amp;VLOOKUP(H1101,'附件一之1-開班數'!$A$6:$B$65,2,0),IF(COUNT(E1101:I1101)=5,VLOOKUP(E1101,'附件一之1-開班數'!$A$6:$B$65,2,0)&amp;"、"&amp;VLOOKUP(F1101,'附件一之1-開班數'!$A$6:$B$65,2,0)&amp;"、"&amp;VLOOKUP(G1101,'附件一之1-開班數'!$A$6:$B$65,2,0)&amp;"、"&amp;VLOOKUP(H1101,'附件一之1-開班數'!$A$6:$B$65,2,0)&amp;"、"&amp;VLOOKUP(I1101,'附件一之1-開班數'!$A$6:$B$65,2,0),IF(D1101="","","學生無班級"))))))),"有班級不存在,或跳格輸入")</f>
        <v/>
      </c>
      <c r="K1101" s="16"/>
      <c r="L1101" s="16"/>
      <c r="M1101" s="16"/>
      <c r="N1101" s="16"/>
      <c r="O1101" s="16"/>
      <c r="P1101" s="16"/>
      <c r="Q1101" s="16"/>
      <c r="R1101" s="16"/>
      <c r="S1101" s="145">
        <f t="shared" si="105"/>
        <v>1</v>
      </c>
      <c r="T1101" s="145">
        <f t="shared" si="106"/>
        <v>1</v>
      </c>
      <c r="U1101" s="10">
        <f t="shared" si="104"/>
        <v>1</v>
      </c>
      <c r="V1101" s="10">
        <f t="shared" si="107"/>
        <v>1</v>
      </c>
      <c r="W1101" s="10">
        <f t="shared" si="108"/>
        <v>3</v>
      </c>
    </row>
    <row r="1102" spans="1:23">
      <c r="A1102" s="149" t="str">
        <f t="shared" si="103"/>
        <v/>
      </c>
      <c r="B1102" s="16"/>
      <c r="C1102" s="16"/>
      <c r="D1102" s="16"/>
      <c r="E1102" s="16"/>
      <c r="F1102" s="16"/>
      <c r="G1102" s="16"/>
      <c r="H1102" s="16"/>
      <c r="I1102" s="16"/>
      <c r="J1102" s="150" t="str">
        <f>IFERROR(IF(COUNTIF(E1102:I1102,E1102)+COUNTIF(E1102:I1102,F1102)+COUNTIF(E1102:I1102,G1102)+COUNTIF(E1102:I1102,H1102)+COUNTIF(E1102:I1102,I1102)-COUNT(E1102:I1102)&lt;&gt;0,"學生班級重複",IF(COUNT(E1102:I1102)=1,VLOOKUP(E1102,'附件一之1-開班數'!$A$6:$B$65,2,0),IF(COUNT(E1102:I1102)=2,VLOOKUP(E1102,'附件一之1-開班數'!$A$6:$B$65,2,0)&amp;"、"&amp;VLOOKUP(F1102,'附件一之1-開班數'!$A$6:$B$65,2,0),IF(COUNT(E1102:I1102)=3,VLOOKUP(E1102,'附件一之1-開班數'!$A$6:$B$65,2,0)&amp;"、"&amp;VLOOKUP(F1102,'附件一之1-開班數'!$A$6:$B$65,2,0)&amp;"、"&amp;VLOOKUP(G1102,'附件一之1-開班數'!$A$6:$B$65,2,0),IF(COUNT(E1102:I1102)=4,VLOOKUP(E1102,'附件一之1-開班數'!$A$6:$B$65,2,0)&amp;"、"&amp;VLOOKUP(F1102,'附件一之1-開班數'!$A$6:$B$65,2,0)&amp;"、"&amp;VLOOKUP(G1102,'附件一之1-開班數'!$A$6:$B$65,2,0)&amp;"、"&amp;VLOOKUP(H1102,'附件一之1-開班數'!$A$6:$B$65,2,0),IF(COUNT(E1102:I1102)=5,VLOOKUP(E1102,'附件一之1-開班數'!$A$6:$B$65,2,0)&amp;"、"&amp;VLOOKUP(F1102,'附件一之1-開班數'!$A$6:$B$65,2,0)&amp;"、"&amp;VLOOKUP(G1102,'附件一之1-開班數'!$A$6:$B$65,2,0)&amp;"、"&amp;VLOOKUP(H1102,'附件一之1-開班數'!$A$6:$B$65,2,0)&amp;"、"&amp;VLOOKUP(I1102,'附件一之1-開班數'!$A$6:$B$65,2,0),IF(D1102="","","學生無班級"))))))),"有班級不存在,或跳格輸入")</f>
        <v/>
      </c>
      <c r="K1102" s="16"/>
      <c r="L1102" s="16"/>
      <c r="M1102" s="16"/>
      <c r="N1102" s="16"/>
      <c r="O1102" s="16"/>
      <c r="P1102" s="16"/>
      <c r="Q1102" s="16"/>
      <c r="R1102" s="16"/>
      <c r="S1102" s="145">
        <f t="shared" si="105"/>
        <v>1</v>
      </c>
      <c r="T1102" s="145">
        <f t="shared" si="106"/>
        <v>1</v>
      </c>
      <c r="U1102" s="10">
        <f t="shared" si="104"/>
        <v>1</v>
      </c>
      <c r="V1102" s="10">
        <f t="shared" si="107"/>
        <v>1</v>
      </c>
      <c r="W1102" s="10">
        <f t="shared" si="108"/>
        <v>3</v>
      </c>
    </row>
    <row r="1103" spans="1:23">
      <c r="A1103" s="149" t="str">
        <f t="shared" si="103"/>
        <v/>
      </c>
      <c r="B1103" s="16"/>
      <c r="C1103" s="16"/>
      <c r="D1103" s="16"/>
      <c r="E1103" s="16"/>
      <c r="F1103" s="16"/>
      <c r="G1103" s="16"/>
      <c r="H1103" s="16"/>
      <c r="I1103" s="16"/>
      <c r="J1103" s="150" t="str">
        <f>IFERROR(IF(COUNTIF(E1103:I1103,E1103)+COUNTIF(E1103:I1103,F1103)+COUNTIF(E1103:I1103,G1103)+COUNTIF(E1103:I1103,H1103)+COUNTIF(E1103:I1103,I1103)-COUNT(E1103:I1103)&lt;&gt;0,"學生班級重複",IF(COUNT(E1103:I1103)=1,VLOOKUP(E1103,'附件一之1-開班數'!$A$6:$B$65,2,0),IF(COUNT(E1103:I1103)=2,VLOOKUP(E1103,'附件一之1-開班數'!$A$6:$B$65,2,0)&amp;"、"&amp;VLOOKUP(F1103,'附件一之1-開班數'!$A$6:$B$65,2,0),IF(COUNT(E1103:I1103)=3,VLOOKUP(E1103,'附件一之1-開班數'!$A$6:$B$65,2,0)&amp;"、"&amp;VLOOKUP(F1103,'附件一之1-開班數'!$A$6:$B$65,2,0)&amp;"、"&amp;VLOOKUP(G1103,'附件一之1-開班數'!$A$6:$B$65,2,0),IF(COUNT(E1103:I1103)=4,VLOOKUP(E1103,'附件一之1-開班數'!$A$6:$B$65,2,0)&amp;"、"&amp;VLOOKUP(F1103,'附件一之1-開班數'!$A$6:$B$65,2,0)&amp;"、"&amp;VLOOKUP(G1103,'附件一之1-開班數'!$A$6:$B$65,2,0)&amp;"、"&amp;VLOOKUP(H1103,'附件一之1-開班數'!$A$6:$B$65,2,0),IF(COUNT(E1103:I1103)=5,VLOOKUP(E1103,'附件一之1-開班數'!$A$6:$B$65,2,0)&amp;"、"&amp;VLOOKUP(F1103,'附件一之1-開班數'!$A$6:$B$65,2,0)&amp;"、"&amp;VLOOKUP(G1103,'附件一之1-開班數'!$A$6:$B$65,2,0)&amp;"、"&amp;VLOOKUP(H1103,'附件一之1-開班數'!$A$6:$B$65,2,0)&amp;"、"&amp;VLOOKUP(I1103,'附件一之1-開班數'!$A$6:$B$65,2,0),IF(D1103="","","學生無班級"))))))),"有班級不存在,或跳格輸入")</f>
        <v/>
      </c>
      <c r="K1103" s="16"/>
      <c r="L1103" s="16"/>
      <c r="M1103" s="16"/>
      <c r="N1103" s="16"/>
      <c r="O1103" s="16"/>
      <c r="P1103" s="16"/>
      <c r="Q1103" s="16"/>
      <c r="R1103" s="16"/>
      <c r="S1103" s="145">
        <f t="shared" si="105"/>
        <v>1</v>
      </c>
      <c r="T1103" s="145">
        <f t="shared" si="106"/>
        <v>1</v>
      </c>
      <c r="U1103" s="10">
        <f t="shared" si="104"/>
        <v>1</v>
      </c>
      <c r="V1103" s="10">
        <f t="shared" si="107"/>
        <v>1</v>
      </c>
      <c r="W1103" s="10">
        <f t="shared" si="108"/>
        <v>3</v>
      </c>
    </row>
    <row r="1104" spans="1:23">
      <c r="A1104" s="149" t="str">
        <f t="shared" si="103"/>
        <v/>
      </c>
      <c r="B1104" s="16"/>
      <c r="C1104" s="16"/>
      <c r="D1104" s="16"/>
      <c r="E1104" s="16"/>
      <c r="F1104" s="16"/>
      <c r="G1104" s="16"/>
      <c r="H1104" s="16"/>
      <c r="I1104" s="16"/>
      <c r="J1104" s="150" t="str">
        <f>IFERROR(IF(COUNTIF(E1104:I1104,E1104)+COUNTIF(E1104:I1104,F1104)+COUNTIF(E1104:I1104,G1104)+COUNTIF(E1104:I1104,H1104)+COUNTIF(E1104:I1104,I1104)-COUNT(E1104:I1104)&lt;&gt;0,"學生班級重複",IF(COUNT(E1104:I1104)=1,VLOOKUP(E1104,'附件一之1-開班數'!$A$6:$B$65,2,0),IF(COUNT(E1104:I1104)=2,VLOOKUP(E1104,'附件一之1-開班數'!$A$6:$B$65,2,0)&amp;"、"&amp;VLOOKUP(F1104,'附件一之1-開班數'!$A$6:$B$65,2,0),IF(COUNT(E1104:I1104)=3,VLOOKUP(E1104,'附件一之1-開班數'!$A$6:$B$65,2,0)&amp;"、"&amp;VLOOKUP(F1104,'附件一之1-開班數'!$A$6:$B$65,2,0)&amp;"、"&amp;VLOOKUP(G1104,'附件一之1-開班數'!$A$6:$B$65,2,0),IF(COUNT(E1104:I1104)=4,VLOOKUP(E1104,'附件一之1-開班數'!$A$6:$B$65,2,0)&amp;"、"&amp;VLOOKUP(F1104,'附件一之1-開班數'!$A$6:$B$65,2,0)&amp;"、"&amp;VLOOKUP(G1104,'附件一之1-開班數'!$A$6:$B$65,2,0)&amp;"、"&amp;VLOOKUP(H1104,'附件一之1-開班數'!$A$6:$B$65,2,0),IF(COUNT(E1104:I1104)=5,VLOOKUP(E1104,'附件一之1-開班數'!$A$6:$B$65,2,0)&amp;"、"&amp;VLOOKUP(F1104,'附件一之1-開班數'!$A$6:$B$65,2,0)&amp;"、"&amp;VLOOKUP(G1104,'附件一之1-開班數'!$A$6:$B$65,2,0)&amp;"、"&amp;VLOOKUP(H1104,'附件一之1-開班數'!$A$6:$B$65,2,0)&amp;"、"&amp;VLOOKUP(I1104,'附件一之1-開班數'!$A$6:$B$65,2,0),IF(D1104="","","學生無班級"))))))),"有班級不存在,或跳格輸入")</f>
        <v/>
      </c>
      <c r="K1104" s="16"/>
      <c r="L1104" s="16"/>
      <c r="M1104" s="16"/>
      <c r="N1104" s="16"/>
      <c r="O1104" s="16"/>
      <c r="P1104" s="16"/>
      <c r="Q1104" s="16"/>
      <c r="R1104" s="16"/>
      <c r="S1104" s="145">
        <f t="shared" si="105"/>
        <v>1</v>
      </c>
      <c r="T1104" s="145">
        <f t="shared" si="106"/>
        <v>1</v>
      </c>
      <c r="U1104" s="10">
        <f t="shared" si="104"/>
        <v>1</v>
      </c>
      <c r="V1104" s="10">
        <f t="shared" si="107"/>
        <v>1</v>
      </c>
      <c r="W1104" s="10">
        <f t="shared" si="108"/>
        <v>3</v>
      </c>
    </row>
    <row r="1105" spans="1:23">
      <c r="A1105" s="149" t="str">
        <f t="shared" si="103"/>
        <v/>
      </c>
      <c r="B1105" s="16"/>
      <c r="C1105" s="16"/>
      <c r="D1105" s="16"/>
      <c r="E1105" s="16"/>
      <c r="F1105" s="16"/>
      <c r="G1105" s="16"/>
      <c r="H1105" s="16"/>
      <c r="I1105" s="16"/>
      <c r="J1105" s="150" t="str">
        <f>IFERROR(IF(COUNTIF(E1105:I1105,E1105)+COUNTIF(E1105:I1105,F1105)+COUNTIF(E1105:I1105,G1105)+COUNTIF(E1105:I1105,H1105)+COUNTIF(E1105:I1105,I1105)-COUNT(E1105:I1105)&lt;&gt;0,"學生班級重複",IF(COUNT(E1105:I1105)=1,VLOOKUP(E1105,'附件一之1-開班數'!$A$6:$B$65,2,0),IF(COUNT(E1105:I1105)=2,VLOOKUP(E1105,'附件一之1-開班數'!$A$6:$B$65,2,0)&amp;"、"&amp;VLOOKUP(F1105,'附件一之1-開班數'!$A$6:$B$65,2,0),IF(COUNT(E1105:I1105)=3,VLOOKUP(E1105,'附件一之1-開班數'!$A$6:$B$65,2,0)&amp;"、"&amp;VLOOKUP(F1105,'附件一之1-開班數'!$A$6:$B$65,2,0)&amp;"、"&amp;VLOOKUP(G1105,'附件一之1-開班數'!$A$6:$B$65,2,0),IF(COUNT(E1105:I1105)=4,VLOOKUP(E1105,'附件一之1-開班數'!$A$6:$B$65,2,0)&amp;"、"&amp;VLOOKUP(F1105,'附件一之1-開班數'!$A$6:$B$65,2,0)&amp;"、"&amp;VLOOKUP(G1105,'附件一之1-開班數'!$A$6:$B$65,2,0)&amp;"、"&amp;VLOOKUP(H1105,'附件一之1-開班數'!$A$6:$B$65,2,0),IF(COUNT(E1105:I1105)=5,VLOOKUP(E1105,'附件一之1-開班數'!$A$6:$B$65,2,0)&amp;"、"&amp;VLOOKUP(F1105,'附件一之1-開班數'!$A$6:$B$65,2,0)&amp;"、"&amp;VLOOKUP(G1105,'附件一之1-開班數'!$A$6:$B$65,2,0)&amp;"、"&amp;VLOOKUP(H1105,'附件一之1-開班數'!$A$6:$B$65,2,0)&amp;"、"&amp;VLOOKUP(I1105,'附件一之1-開班數'!$A$6:$B$65,2,0),IF(D1105="","","學生無班級"))))))),"有班級不存在,或跳格輸入")</f>
        <v/>
      </c>
      <c r="K1105" s="16"/>
      <c r="L1105" s="16"/>
      <c r="M1105" s="16"/>
      <c r="N1105" s="16"/>
      <c r="O1105" s="16"/>
      <c r="P1105" s="16"/>
      <c r="Q1105" s="16"/>
      <c r="R1105" s="16"/>
      <c r="S1105" s="145">
        <f t="shared" si="105"/>
        <v>1</v>
      </c>
      <c r="T1105" s="145">
        <f t="shared" si="106"/>
        <v>1</v>
      </c>
      <c r="U1105" s="10">
        <f t="shared" si="104"/>
        <v>1</v>
      </c>
      <c r="V1105" s="10">
        <f t="shared" si="107"/>
        <v>1</v>
      </c>
      <c r="W1105" s="10">
        <f t="shared" si="108"/>
        <v>3</v>
      </c>
    </row>
    <row r="1106" spans="1:23">
      <c r="A1106" s="149" t="str">
        <f t="shared" si="103"/>
        <v/>
      </c>
      <c r="B1106" s="16"/>
      <c r="C1106" s="16"/>
      <c r="D1106" s="16"/>
      <c r="E1106" s="16"/>
      <c r="F1106" s="16"/>
      <c r="G1106" s="16"/>
      <c r="H1106" s="16"/>
      <c r="I1106" s="16"/>
      <c r="J1106" s="150" t="str">
        <f>IFERROR(IF(COUNTIF(E1106:I1106,E1106)+COUNTIF(E1106:I1106,F1106)+COUNTIF(E1106:I1106,G1106)+COUNTIF(E1106:I1106,H1106)+COUNTIF(E1106:I1106,I1106)-COUNT(E1106:I1106)&lt;&gt;0,"學生班級重複",IF(COUNT(E1106:I1106)=1,VLOOKUP(E1106,'附件一之1-開班數'!$A$6:$B$65,2,0),IF(COUNT(E1106:I1106)=2,VLOOKUP(E1106,'附件一之1-開班數'!$A$6:$B$65,2,0)&amp;"、"&amp;VLOOKUP(F1106,'附件一之1-開班數'!$A$6:$B$65,2,0),IF(COUNT(E1106:I1106)=3,VLOOKUP(E1106,'附件一之1-開班數'!$A$6:$B$65,2,0)&amp;"、"&amp;VLOOKUP(F1106,'附件一之1-開班數'!$A$6:$B$65,2,0)&amp;"、"&amp;VLOOKUP(G1106,'附件一之1-開班數'!$A$6:$B$65,2,0),IF(COUNT(E1106:I1106)=4,VLOOKUP(E1106,'附件一之1-開班數'!$A$6:$B$65,2,0)&amp;"、"&amp;VLOOKUP(F1106,'附件一之1-開班數'!$A$6:$B$65,2,0)&amp;"、"&amp;VLOOKUP(G1106,'附件一之1-開班數'!$A$6:$B$65,2,0)&amp;"、"&amp;VLOOKUP(H1106,'附件一之1-開班數'!$A$6:$B$65,2,0),IF(COUNT(E1106:I1106)=5,VLOOKUP(E1106,'附件一之1-開班數'!$A$6:$B$65,2,0)&amp;"、"&amp;VLOOKUP(F1106,'附件一之1-開班數'!$A$6:$B$65,2,0)&amp;"、"&amp;VLOOKUP(G1106,'附件一之1-開班數'!$A$6:$B$65,2,0)&amp;"、"&amp;VLOOKUP(H1106,'附件一之1-開班數'!$A$6:$B$65,2,0)&amp;"、"&amp;VLOOKUP(I1106,'附件一之1-開班數'!$A$6:$B$65,2,0),IF(D1106="","","學生無班級"))))))),"有班級不存在,或跳格輸入")</f>
        <v/>
      </c>
      <c r="K1106" s="16"/>
      <c r="L1106" s="16"/>
      <c r="M1106" s="16"/>
      <c r="N1106" s="16"/>
      <c r="O1106" s="16"/>
      <c r="P1106" s="16"/>
      <c r="Q1106" s="16"/>
      <c r="R1106" s="16"/>
      <c r="S1106" s="145">
        <f t="shared" si="105"/>
        <v>1</v>
      </c>
      <c r="T1106" s="145">
        <f t="shared" si="106"/>
        <v>1</v>
      </c>
      <c r="U1106" s="10">
        <f t="shared" si="104"/>
        <v>1</v>
      </c>
      <c r="V1106" s="10">
        <f t="shared" si="107"/>
        <v>1</v>
      </c>
      <c r="W1106" s="10">
        <f t="shared" si="108"/>
        <v>3</v>
      </c>
    </row>
    <row r="1107" spans="1:23">
      <c r="A1107" s="149" t="str">
        <f t="shared" si="103"/>
        <v/>
      </c>
      <c r="B1107" s="16"/>
      <c r="C1107" s="16"/>
      <c r="D1107" s="16"/>
      <c r="E1107" s="16"/>
      <c r="F1107" s="16"/>
      <c r="G1107" s="16"/>
      <c r="H1107" s="16"/>
      <c r="I1107" s="16"/>
      <c r="J1107" s="150" t="str">
        <f>IFERROR(IF(COUNTIF(E1107:I1107,E1107)+COUNTIF(E1107:I1107,F1107)+COUNTIF(E1107:I1107,G1107)+COUNTIF(E1107:I1107,H1107)+COUNTIF(E1107:I1107,I1107)-COUNT(E1107:I1107)&lt;&gt;0,"學生班級重複",IF(COUNT(E1107:I1107)=1,VLOOKUP(E1107,'附件一之1-開班數'!$A$6:$B$65,2,0),IF(COUNT(E1107:I1107)=2,VLOOKUP(E1107,'附件一之1-開班數'!$A$6:$B$65,2,0)&amp;"、"&amp;VLOOKUP(F1107,'附件一之1-開班數'!$A$6:$B$65,2,0),IF(COUNT(E1107:I1107)=3,VLOOKUP(E1107,'附件一之1-開班數'!$A$6:$B$65,2,0)&amp;"、"&amp;VLOOKUP(F1107,'附件一之1-開班數'!$A$6:$B$65,2,0)&amp;"、"&amp;VLOOKUP(G1107,'附件一之1-開班數'!$A$6:$B$65,2,0),IF(COUNT(E1107:I1107)=4,VLOOKUP(E1107,'附件一之1-開班數'!$A$6:$B$65,2,0)&amp;"、"&amp;VLOOKUP(F1107,'附件一之1-開班數'!$A$6:$B$65,2,0)&amp;"、"&amp;VLOOKUP(G1107,'附件一之1-開班數'!$A$6:$B$65,2,0)&amp;"、"&amp;VLOOKUP(H1107,'附件一之1-開班數'!$A$6:$B$65,2,0),IF(COUNT(E1107:I1107)=5,VLOOKUP(E1107,'附件一之1-開班數'!$A$6:$B$65,2,0)&amp;"、"&amp;VLOOKUP(F1107,'附件一之1-開班數'!$A$6:$B$65,2,0)&amp;"、"&amp;VLOOKUP(G1107,'附件一之1-開班數'!$A$6:$B$65,2,0)&amp;"、"&amp;VLOOKUP(H1107,'附件一之1-開班數'!$A$6:$B$65,2,0)&amp;"、"&amp;VLOOKUP(I1107,'附件一之1-開班數'!$A$6:$B$65,2,0),IF(D1107="","","學生無班級"))))))),"有班級不存在,或跳格輸入")</f>
        <v/>
      </c>
      <c r="K1107" s="16"/>
      <c r="L1107" s="16"/>
      <c r="M1107" s="16"/>
      <c r="N1107" s="16"/>
      <c r="O1107" s="16"/>
      <c r="P1107" s="16"/>
      <c r="Q1107" s="16"/>
      <c r="R1107" s="16"/>
      <c r="S1107" s="145">
        <f t="shared" si="105"/>
        <v>1</v>
      </c>
      <c r="T1107" s="145">
        <f t="shared" si="106"/>
        <v>1</v>
      </c>
      <c r="U1107" s="10">
        <f t="shared" si="104"/>
        <v>1</v>
      </c>
      <c r="V1107" s="10">
        <f t="shared" si="107"/>
        <v>1</v>
      </c>
      <c r="W1107" s="10">
        <f t="shared" si="108"/>
        <v>3</v>
      </c>
    </row>
    <row r="1108" spans="1:23">
      <c r="A1108" s="149" t="str">
        <f t="shared" si="103"/>
        <v/>
      </c>
      <c r="B1108" s="16"/>
      <c r="C1108" s="16"/>
      <c r="D1108" s="16"/>
      <c r="E1108" s="16"/>
      <c r="F1108" s="16"/>
      <c r="G1108" s="16"/>
      <c r="H1108" s="16"/>
      <c r="I1108" s="16"/>
      <c r="J1108" s="150" t="str">
        <f>IFERROR(IF(COUNTIF(E1108:I1108,E1108)+COUNTIF(E1108:I1108,F1108)+COUNTIF(E1108:I1108,G1108)+COUNTIF(E1108:I1108,H1108)+COUNTIF(E1108:I1108,I1108)-COUNT(E1108:I1108)&lt;&gt;0,"學生班級重複",IF(COUNT(E1108:I1108)=1,VLOOKUP(E1108,'附件一之1-開班數'!$A$6:$B$65,2,0),IF(COUNT(E1108:I1108)=2,VLOOKUP(E1108,'附件一之1-開班數'!$A$6:$B$65,2,0)&amp;"、"&amp;VLOOKUP(F1108,'附件一之1-開班數'!$A$6:$B$65,2,0),IF(COUNT(E1108:I1108)=3,VLOOKUP(E1108,'附件一之1-開班數'!$A$6:$B$65,2,0)&amp;"、"&amp;VLOOKUP(F1108,'附件一之1-開班數'!$A$6:$B$65,2,0)&amp;"、"&amp;VLOOKUP(G1108,'附件一之1-開班數'!$A$6:$B$65,2,0),IF(COUNT(E1108:I1108)=4,VLOOKUP(E1108,'附件一之1-開班數'!$A$6:$B$65,2,0)&amp;"、"&amp;VLOOKUP(F1108,'附件一之1-開班數'!$A$6:$B$65,2,0)&amp;"、"&amp;VLOOKUP(G1108,'附件一之1-開班數'!$A$6:$B$65,2,0)&amp;"、"&amp;VLOOKUP(H1108,'附件一之1-開班數'!$A$6:$B$65,2,0),IF(COUNT(E1108:I1108)=5,VLOOKUP(E1108,'附件一之1-開班數'!$A$6:$B$65,2,0)&amp;"、"&amp;VLOOKUP(F1108,'附件一之1-開班數'!$A$6:$B$65,2,0)&amp;"、"&amp;VLOOKUP(G1108,'附件一之1-開班數'!$A$6:$B$65,2,0)&amp;"、"&amp;VLOOKUP(H1108,'附件一之1-開班數'!$A$6:$B$65,2,0)&amp;"、"&amp;VLOOKUP(I1108,'附件一之1-開班數'!$A$6:$B$65,2,0),IF(D1108="","","學生無班級"))))))),"有班級不存在,或跳格輸入")</f>
        <v/>
      </c>
      <c r="K1108" s="16"/>
      <c r="L1108" s="16"/>
      <c r="M1108" s="16"/>
      <c r="N1108" s="16"/>
      <c r="O1108" s="16"/>
      <c r="P1108" s="16"/>
      <c r="Q1108" s="16"/>
      <c r="R1108" s="16"/>
      <c r="S1108" s="145">
        <f t="shared" si="105"/>
        <v>1</v>
      </c>
      <c r="T1108" s="145">
        <f t="shared" si="106"/>
        <v>1</v>
      </c>
      <c r="U1108" s="10">
        <f t="shared" si="104"/>
        <v>1</v>
      </c>
      <c r="V1108" s="10">
        <f t="shared" si="107"/>
        <v>1</v>
      </c>
      <c r="W1108" s="10">
        <f t="shared" si="108"/>
        <v>3</v>
      </c>
    </row>
    <row r="1109" spans="1:23">
      <c r="A1109" s="149" t="str">
        <f t="shared" si="103"/>
        <v/>
      </c>
      <c r="B1109" s="16"/>
      <c r="C1109" s="16"/>
      <c r="D1109" s="16"/>
      <c r="E1109" s="16"/>
      <c r="F1109" s="16"/>
      <c r="G1109" s="16"/>
      <c r="H1109" s="16"/>
      <c r="I1109" s="16"/>
      <c r="J1109" s="150" t="str">
        <f>IFERROR(IF(COUNTIF(E1109:I1109,E1109)+COUNTIF(E1109:I1109,F1109)+COUNTIF(E1109:I1109,G1109)+COUNTIF(E1109:I1109,H1109)+COUNTIF(E1109:I1109,I1109)-COUNT(E1109:I1109)&lt;&gt;0,"學生班級重複",IF(COUNT(E1109:I1109)=1,VLOOKUP(E1109,'附件一之1-開班數'!$A$6:$B$65,2,0),IF(COUNT(E1109:I1109)=2,VLOOKUP(E1109,'附件一之1-開班數'!$A$6:$B$65,2,0)&amp;"、"&amp;VLOOKUP(F1109,'附件一之1-開班數'!$A$6:$B$65,2,0),IF(COUNT(E1109:I1109)=3,VLOOKUP(E1109,'附件一之1-開班數'!$A$6:$B$65,2,0)&amp;"、"&amp;VLOOKUP(F1109,'附件一之1-開班數'!$A$6:$B$65,2,0)&amp;"、"&amp;VLOOKUP(G1109,'附件一之1-開班數'!$A$6:$B$65,2,0),IF(COUNT(E1109:I1109)=4,VLOOKUP(E1109,'附件一之1-開班數'!$A$6:$B$65,2,0)&amp;"、"&amp;VLOOKUP(F1109,'附件一之1-開班數'!$A$6:$B$65,2,0)&amp;"、"&amp;VLOOKUP(G1109,'附件一之1-開班數'!$A$6:$B$65,2,0)&amp;"、"&amp;VLOOKUP(H1109,'附件一之1-開班數'!$A$6:$B$65,2,0),IF(COUNT(E1109:I1109)=5,VLOOKUP(E1109,'附件一之1-開班數'!$A$6:$B$65,2,0)&amp;"、"&amp;VLOOKUP(F1109,'附件一之1-開班數'!$A$6:$B$65,2,0)&amp;"、"&amp;VLOOKUP(G1109,'附件一之1-開班數'!$A$6:$B$65,2,0)&amp;"、"&amp;VLOOKUP(H1109,'附件一之1-開班數'!$A$6:$B$65,2,0)&amp;"、"&amp;VLOOKUP(I1109,'附件一之1-開班數'!$A$6:$B$65,2,0),IF(D1109="","","學生無班級"))))))),"有班級不存在,或跳格輸入")</f>
        <v/>
      </c>
      <c r="K1109" s="16"/>
      <c r="L1109" s="16"/>
      <c r="M1109" s="16"/>
      <c r="N1109" s="16"/>
      <c r="O1109" s="16"/>
      <c r="P1109" s="16"/>
      <c r="Q1109" s="16"/>
      <c r="R1109" s="16"/>
      <c r="S1109" s="145">
        <f t="shared" si="105"/>
        <v>1</v>
      </c>
      <c r="T1109" s="145">
        <f t="shared" si="106"/>
        <v>1</v>
      </c>
      <c r="U1109" s="10">
        <f t="shared" si="104"/>
        <v>1</v>
      </c>
      <c r="V1109" s="10">
        <f t="shared" si="107"/>
        <v>1</v>
      </c>
      <c r="W1109" s="10">
        <f t="shared" si="108"/>
        <v>3</v>
      </c>
    </row>
    <row r="1110" spans="1:23">
      <c r="A1110" s="149" t="str">
        <f t="shared" si="103"/>
        <v/>
      </c>
      <c r="B1110" s="16"/>
      <c r="C1110" s="16"/>
      <c r="D1110" s="16"/>
      <c r="E1110" s="16"/>
      <c r="F1110" s="16"/>
      <c r="G1110" s="16"/>
      <c r="H1110" s="16"/>
      <c r="I1110" s="16"/>
      <c r="J1110" s="150" t="str">
        <f>IFERROR(IF(COUNTIF(E1110:I1110,E1110)+COUNTIF(E1110:I1110,F1110)+COUNTIF(E1110:I1110,G1110)+COUNTIF(E1110:I1110,H1110)+COUNTIF(E1110:I1110,I1110)-COUNT(E1110:I1110)&lt;&gt;0,"學生班級重複",IF(COUNT(E1110:I1110)=1,VLOOKUP(E1110,'附件一之1-開班數'!$A$6:$B$65,2,0),IF(COUNT(E1110:I1110)=2,VLOOKUP(E1110,'附件一之1-開班數'!$A$6:$B$65,2,0)&amp;"、"&amp;VLOOKUP(F1110,'附件一之1-開班數'!$A$6:$B$65,2,0),IF(COUNT(E1110:I1110)=3,VLOOKUP(E1110,'附件一之1-開班數'!$A$6:$B$65,2,0)&amp;"、"&amp;VLOOKUP(F1110,'附件一之1-開班數'!$A$6:$B$65,2,0)&amp;"、"&amp;VLOOKUP(G1110,'附件一之1-開班數'!$A$6:$B$65,2,0),IF(COUNT(E1110:I1110)=4,VLOOKUP(E1110,'附件一之1-開班數'!$A$6:$B$65,2,0)&amp;"、"&amp;VLOOKUP(F1110,'附件一之1-開班數'!$A$6:$B$65,2,0)&amp;"、"&amp;VLOOKUP(G1110,'附件一之1-開班數'!$A$6:$B$65,2,0)&amp;"、"&amp;VLOOKUP(H1110,'附件一之1-開班數'!$A$6:$B$65,2,0),IF(COUNT(E1110:I1110)=5,VLOOKUP(E1110,'附件一之1-開班數'!$A$6:$B$65,2,0)&amp;"、"&amp;VLOOKUP(F1110,'附件一之1-開班數'!$A$6:$B$65,2,0)&amp;"、"&amp;VLOOKUP(G1110,'附件一之1-開班數'!$A$6:$B$65,2,0)&amp;"、"&amp;VLOOKUP(H1110,'附件一之1-開班數'!$A$6:$B$65,2,0)&amp;"、"&amp;VLOOKUP(I1110,'附件一之1-開班數'!$A$6:$B$65,2,0),IF(D1110="","","學生無班級"))))))),"有班級不存在,或跳格輸入")</f>
        <v/>
      </c>
      <c r="K1110" s="16"/>
      <c r="L1110" s="16"/>
      <c r="M1110" s="16"/>
      <c r="N1110" s="16"/>
      <c r="O1110" s="16"/>
      <c r="P1110" s="16"/>
      <c r="Q1110" s="16"/>
      <c r="R1110" s="16"/>
      <c r="S1110" s="145">
        <f t="shared" si="105"/>
        <v>1</v>
      </c>
      <c r="T1110" s="145">
        <f t="shared" si="106"/>
        <v>1</v>
      </c>
      <c r="U1110" s="10">
        <f t="shared" si="104"/>
        <v>1</v>
      </c>
      <c r="V1110" s="10">
        <f t="shared" si="107"/>
        <v>1</v>
      </c>
      <c r="W1110" s="10">
        <f t="shared" si="108"/>
        <v>3</v>
      </c>
    </row>
    <row r="1111" spans="1:23">
      <c r="A1111" s="149" t="str">
        <f t="shared" si="103"/>
        <v/>
      </c>
      <c r="B1111" s="16"/>
      <c r="C1111" s="16"/>
      <c r="D1111" s="16"/>
      <c r="E1111" s="16"/>
      <c r="F1111" s="16"/>
      <c r="G1111" s="16"/>
      <c r="H1111" s="16"/>
      <c r="I1111" s="16"/>
      <c r="J1111" s="150" t="str">
        <f>IFERROR(IF(COUNTIF(E1111:I1111,E1111)+COUNTIF(E1111:I1111,F1111)+COUNTIF(E1111:I1111,G1111)+COUNTIF(E1111:I1111,H1111)+COUNTIF(E1111:I1111,I1111)-COUNT(E1111:I1111)&lt;&gt;0,"學生班級重複",IF(COUNT(E1111:I1111)=1,VLOOKUP(E1111,'附件一之1-開班數'!$A$6:$B$65,2,0),IF(COUNT(E1111:I1111)=2,VLOOKUP(E1111,'附件一之1-開班數'!$A$6:$B$65,2,0)&amp;"、"&amp;VLOOKUP(F1111,'附件一之1-開班數'!$A$6:$B$65,2,0),IF(COUNT(E1111:I1111)=3,VLOOKUP(E1111,'附件一之1-開班數'!$A$6:$B$65,2,0)&amp;"、"&amp;VLOOKUP(F1111,'附件一之1-開班數'!$A$6:$B$65,2,0)&amp;"、"&amp;VLOOKUP(G1111,'附件一之1-開班數'!$A$6:$B$65,2,0),IF(COUNT(E1111:I1111)=4,VLOOKUP(E1111,'附件一之1-開班數'!$A$6:$B$65,2,0)&amp;"、"&amp;VLOOKUP(F1111,'附件一之1-開班數'!$A$6:$B$65,2,0)&amp;"、"&amp;VLOOKUP(G1111,'附件一之1-開班數'!$A$6:$B$65,2,0)&amp;"、"&amp;VLOOKUP(H1111,'附件一之1-開班數'!$A$6:$B$65,2,0),IF(COUNT(E1111:I1111)=5,VLOOKUP(E1111,'附件一之1-開班數'!$A$6:$B$65,2,0)&amp;"、"&amp;VLOOKUP(F1111,'附件一之1-開班數'!$A$6:$B$65,2,0)&amp;"、"&amp;VLOOKUP(G1111,'附件一之1-開班數'!$A$6:$B$65,2,0)&amp;"、"&amp;VLOOKUP(H1111,'附件一之1-開班數'!$A$6:$B$65,2,0)&amp;"、"&amp;VLOOKUP(I1111,'附件一之1-開班數'!$A$6:$B$65,2,0),IF(D1111="","","學生無班級"))))))),"有班級不存在,或跳格輸入")</f>
        <v/>
      </c>
      <c r="K1111" s="16"/>
      <c r="L1111" s="16"/>
      <c r="M1111" s="16"/>
      <c r="N1111" s="16"/>
      <c r="O1111" s="16"/>
      <c r="P1111" s="16"/>
      <c r="Q1111" s="16"/>
      <c r="R1111" s="16"/>
      <c r="S1111" s="145">
        <f t="shared" si="105"/>
        <v>1</v>
      </c>
      <c r="T1111" s="145">
        <f t="shared" si="106"/>
        <v>1</v>
      </c>
      <c r="U1111" s="10">
        <f t="shared" si="104"/>
        <v>1</v>
      </c>
      <c r="V1111" s="10">
        <f t="shared" si="107"/>
        <v>1</v>
      </c>
      <c r="W1111" s="10">
        <f t="shared" si="108"/>
        <v>3</v>
      </c>
    </row>
    <row r="1112" spans="1:23">
      <c r="A1112" s="149" t="str">
        <f t="shared" si="103"/>
        <v/>
      </c>
      <c r="B1112" s="16"/>
      <c r="C1112" s="16"/>
      <c r="D1112" s="16"/>
      <c r="E1112" s="16"/>
      <c r="F1112" s="16"/>
      <c r="G1112" s="16"/>
      <c r="H1112" s="16"/>
      <c r="I1112" s="16"/>
      <c r="J1112" s="150" t="str">
        <f>IFERROR(IF(COUNTIF(E1112:I1112,E1112)+COUNTIF(E1112:I1112,F1112)+COUNTIF(E1112:I1112,G1112)+COUNTIF(E1112:I1112,H1112)+COUNTIF(E1112:I1112,I1112)-COUNT(E1112:I1112)&lt;&gt;0,"學生班級重複",IF(COUNT(E1112:I1112)=1,VLOOKUP(E1112,'附件一之1-開班數'!$A$6:$B$65,2,0),IF(COUNT(E1112:I1112)=2,VLOOKUP(E1112,'附件一之1-開班數'!$A$6:$B$65,2,0)&amp;"、"&amp;VLOOKUP(F1112,'附件一之1-開班數'!$A$6:$B$65,2,0),IF(COUNT(E1112:I1112)=3,VLOOKUP(E1112,'附件一之1-開班數'!$A$6:$B$65,2,0)&amp;"、"&amp;VLOOKUP(F1112,'附件一之1-開班數'!$A$6:$B$65,2,0)&amp;"、"&amp;VLOOKUP(G1112,'附件一之1-開班數'!$A$6:$B$65,2,0),IF(COUNT(E1112:I1112)=4,VLOOKUP(E1112,'附件一之1-開班數'!$A$6:$B$65,2,0)&amp;"、"&amp;VLOOKUP(F1112,'附件一之1-開班數'!$A$6:$B$65,2,0)&amp;"、"&amp;VLOOKUP(G1112,'附件一之1-開班數'!$A$6:$B$65,2,0)&amp;"、"&amp;VLOOKUP(H1112,'附件一之1-開班數'!$A$6:$B$65,2,0),IF(COUNT(E1112:I1112)=5,VLOOKUP(E1112,'附件一之1-開班數'!$A$6:$B$65,2,0)&amp;"、"&amp;VLOOKUP(F1112,'附件一之1-開班數'!$A$6:$B$65,2,0)&amp;"、"&amp;VLOOKUP(G1112,'附件一之1-開班數'!$A$6:$B$65,2,0)&amp;"、"&amp;VLOOKUP(H1112,'附件一之1-開班數'!$A$6:$B$65,2,0)&amp;"、"&amp;VLOOKUP(I1112,'附件一之1-開班數'!$A$6:$B$65,2,0),IF(D1112="","","學生無班級"))))))),"有班級不存在,或跳格輸入")</f>
        <v/>
      </c>
      <c r="K1112" s="16"/>
      <c r="L1112" s="16"/>
      <c r="M1112" s="16"/>
      <c r="N1112" s="16"/>
      <c r="O1112" s="16"/>
      <c r="P1112" s="16"/>
      <c r="Q1112" s="16"/>
      <c r="R1112" s="16"/>
      <c r="S1112" s="145">
        <f t="shared" si="105"/>
        <v>1</v>
      </c>
      <c r="T1112" s="145">
        <f t="shared" si="106"/>
        <v>1</v>
      </c>
      <c r="U1112" s="10">
        <f t="shared" si="104"/>
        <v>1</v>
      </c>
      <c r="V1112" s="10">
        <f t="shared" si="107"/>
        <v>1</v>
      </c>
      <c r="W1112" s="10">
        <f t="shared" si="108"/>
        <v>3</v>
      </c>
    </row>
    <row r="1113" spans="1:23">
      <c r="A1113" s="149" t="str">
        <f t="shared" si="103"/>
        <v/>
      </c>
      <c r="B1113" s="16"/>
      <c r="C1113" s="16"/>
      <c r="D1113" s="16"/>
      <c r="E1113" s="16"/>
      <c r="F1113" s="16"/>
      <c r="G1113" s="16"/>
      <c r="H1113" s="16"/>
      <c r="I1113" s="16"/>
      <c r="J1113" s="150" t="str">
        <f>IFERROR(IF(COUNTIF(E1113:I1113,E1113)+COUNTIF(E1113:I1113,F1113)+COUNTIF(E1113:I1113,G1113)+COUNTIF(E1113:I1113,H1113)+COUNTIF(E1113:I1113,I1113)-COUNT(E1113:I1113)&lt;&gt;0,"學生班級重複",IF(COUNT(E1113:I1113)=1,VLOOKUP(E1113,'附件一之1-開班數'!$A$6:$B$65,2,0),IF(COUNT(E1113:I1113)=2,VLOOKUP(E1113,'附件一之1-開班數'!$A$6:$B$65,2,0)&amp;"、"&amp;VLOOKUP(F1113,'附件一之1-開班數'!$A$6:$B$65,2,0),IF(COUNT(E1113:I1113)=3,VLOOKUP(E1113,'附件一之1-開班數'!$A$6:$B$65,2,0)&amp;"、"&amp;VLOOKUP(F1113,'附件一之1-開班數'!$A$6:$B$65,2,0)&amp;"、"&amp;VLOOKUP(G1113,'附件一之1-開班數'!$A$6:$B$65,2,0),IF(COUNT(E1113:I1113)=4,VLOOKUP(E1113,'附件一之1-開班數'!$A$6:$B$65,2,0)&amp;"、"&amp;VLOOKUP(F1113,'附件一之1-開班數'!$A$6:$B$65,2,0)&amp;"、"&amp;VLOOKUP(G1113,'附件一之1-開班數'!$A$6:$B$65,2,0)&amp;"、"&amp;VLOOKUP(H1113,'附件一之1-開班數'!$A$6:$B$65,2,0),IF(COUNT(E1113:I1113)=5,VLOOKUP(E1113,'附件一之1-開班數'!$A$6:$B$65,2,0)&amp;"、"&amp;VLOOKUP(F1113,'附件一之1-開班數'!$A$6:$B$65,2,0)&amp;"、"&amp;VLOOKUP(G1113,'附件一之1-開班數'!$A$6:$B$65,2,0)&amp;"、"&amp;VLOOKUP(H1113,'附件一之1-開班數'!$A$6:$B$65,2,0)&amp;"、"&amp;VLOOKUP(I1113,'附件一之1-開班數'!$A$6:$B$65,2,0),IF(D1113="","","學生無班級"))))))),"有班級不存在,或跳格輸入")</f>
        <v/>
      </c>
      <c r="K1113" s="16"/>
      <c r="L1113" s="16"/>
      <c r="M1113" s="16"/>
      <c r="N1113" s="16"/>
      <c r="O1113" s="16"/>
      <c r="P1113" s="16"/>
      <c r="Q1113" s="16"/>
      <c r="R1113" s="16"/>
      <c r="S1113" s="145">
        <f t="shared" si="105"/>
        <v>1</v>
      </c>
      <c r="T1113" s="145">
        <f t="shared" si="106"/>
        <v>1</v>
      </c>
      <c r="U1113" s="10">
        <f t="shared" si="104"/>
        <v>1</v>
      </c>
      <c r="V1113" s="10">
        <f t="shared" si="107"/>
        <v>1</v>
      </c>
      <c r="W1113" s="10">
        <f t="shared" si="108"/>
        <v>3</v>
      </c>
    </row>
    <row r="1114" spans="1:23">
      <c r="A1114" s="149" t="str">
        <f t="shared" si="103"/>
        <v/>
      </c>
      <c r="B1114" s="16"/>
      <c r="C1114" s="16"/>
      <c r="D1114" s="16"/>
      <c r="E1114" s="16"/>
      <c r="F1114" s="16"/>
      <c r="G1114" s="16"/>
      <c r="H1114" s="16"/>
      <c r="I1114" s="16"/>
      <c r="J1114" s="150" t="str">
        <f>IFERROR(IF(COUNTIF(E1114:I1114,E1114)+COUNTIF(E1114:I1114,F1114)+COUNTIF(E1114:I1114,G1114)+COUNTIF(E1114:I1114,H1114)+COUNTIF(E1114:I1114,I1114)-COUNT(E1114:I1114)&lt;&gt;0,"學生班級重複",IF(COUNT(E1114:I1114)=1,VLOOKUP(E1114,'附件一之1-開班數'!$A$6:$B$65,2,0),IF(COUNT(E1114:I1114)=2,VLOOKUP(E1114,'附件一之1-開班數'!$A$6:$B$65,2,0)&amp;"、"&amp;VLOOKUP(F1114,'附件一之1-開班數'!$A$6:$B$65,2,0),IF(COUNT(E1114:I1114)=3,VLOOKUP(E1114,'附件一之1-開班數'!$A$6:$B$65,2,0)&amp;"、"&amp;VLOOKUP(F1114,'附件一之1-開班數'!$A$6:$B$65,2,0)&amp;"、"&amp;VLOOKUP(G1114,'附件一之1-開班數'!$A$6:$B$65,2,0),IF(COUNT(E1114:I1114)=4,VLOOKUP(E1114,'附件一之1-開班數'!$A$6:$B$65,2,0)&amp;"、"&amp;VLOOKUP(F1114,'附件一之1-開班數'!$A$6:$B$65,2,0)&amp;"、"&amp;VLOOKUP(G1114,'附件一之1-開班數'!$A$6:$B$65,2,0)&amp;"、"&amp;VLOOKUP(H1114,'附件一之1-開班數'!$A$6:$B$65,2,0),IF(COUNT(E1114:I1114)=5,VLOOKUP(E1114,'附件一之1-開班數'!$A$6:$B$65,2,0)&amp;"、"&amp;VLOOKUP(F1114,'附件一之1-開班數'!$A$6:$B$65,2,0)&amp;"、"&amp;VLOOKUP(G1114,'附件一之1-開班數'!$A$6:$B$65,2,0)&amp;"、"&amp;VLOOKUP(H1114,'附件一之1-開班數'!$A$6:$B$65,2,0)&amp;"、"&amp;VLOOKUP(I1114,'附件一之1-開班數'!$A$6:$B$65,2,0),IF(D1114="","","學生無班級"))))))),"有班級不存在,或跳格輸入")</f>
        <v/>
      </c>
      <c r="K1114" s="16"/>
      <c r="L1114" s="16"/>
      <c r="M1114" s="16"/>
      <c r="N1114" s="16"/>
      <c r="O1114" s="16"/>
      <c r="P1114" s="16"/>
      <c r="Q1114" s="16"/>
      <c r="R1114" s="16"/>
      <c r="S1114" s="145">
        <f t="shared" si="105"/>
        <v>1</v>
      </c>
      <c r="T1114" s="145">
        <f t="shared" si="106"/>
        <v>1</v>
      </c>
      <c r="U1114" s="10">
        <f t="shared" si="104"/>
        <v>1</v>
      </c>
      <c r="V1114" s="10">
        <f t="shared" si="107"/>
        <v>1</v>
      </c>
      <c r="W1114" s="10">
        <f t="shared" si="108"/>
        <v>3</v>
      </c>
    </row>
    <row r="1115" spans="1:23">
      <c r="A1115" s="149" t="str">
        <f t="shared" si="103"/>
        <v/>
      </c>
      <c r="B1115" s="16"/>
      <c r="C1115" s="16"/>
      <c r="D1115" s="16"/>
      <c r="E1115" s="16"/>
      <c r="F1115" s="16"/>
      <c r="G1115" s="16"/>
      <c r="H1115" s="16"/>
      <c r="I1115" s="16"/>
      <c r="J1115" s="150" t="str">
        <f>IFERROR(IF(COUNTIF(E1115:I1115,E1115)+COUNTIF(E1115:I1115,F1115)+COUNTIF(E1115:I1115,G1115)+COUNTIF(E1115:I1115,H1115)+COUNTIF(E1115:I1115,I1115)-COUNT(E1115:I1115)&lt;&gt;0,"學生班級重複",IF(COUNT(E1115:I1115)=1,VLOOKUP(E1115,'附件一之1-開班數'!$A$6:$B$65,2,0),IF(COUNT(E1115:I1115)=2,VLOOKUP(E1115,'附件一之1-開班數'!$A$6:$B$65,2,0)&amp;"、"&amp;VLOOKUP(F1115,'附件一之1-開班數'!$A$6:$B$65,2,0),IF(COUNT(E1115:I1115)=3,VLOOKUP(E1115,'附件一之1-開班數'!$A$6:$B$65,2,0)&amp;"、"&amp;VLOOKUP(F1115,'附件一之1-開班數'!$A$6:$B$65,2,0)&amp;"、"&amp;VLOOKUP(G1115,'附件一之1-開班數'!$A$6:$B$65,2,0),IF(COUNT(E1115:I1115)=4,VLOOKUP(E1115,'附件一之1-開班數'!$A$6:$B$65,2,0)&amp;"、"&amp;VLOOKUP(F1115,'附件一之1-開班數'!$A$6:$B$65,2,0)&amp;"、"&amp;VLOOKUP(G1115,'附件一之1-開班數'!$A$6:$B$65,2,0)&amp;"、"&amp;VLOOKUP(H1115,'附件一之1-開班數'!$A$6:$B$65,2,0),IF(COUNT(E1115:I1115)=5,VLOOKUP(E1115,'附件一之1-開班數'!$A$6:$B$65,2,0)&amp;"、"&amp;VLOOKUP(F1115,'附件一之1-開班數'!$A$6:$B$65,2,0)&amp;"、"&amp;VLOOKUP(G1115,'附件一之1-開班數'!$A$6:$B$65,2,0)&amp;"、"&amp;VLOOKUP(H1115,'附件一之1-開班數'!$A$6:$B$65,2,0)&amp;"、"&amp;VLOOKUP(I1115,'附件一之1-開班數'!$A$6:$B$65,2,0),IF(D1115="","","學生無班級"))))))),"有班級不存在,或跳格輸入")</f>
        <v/>
      </c>
      <c r="K1115" s="16"/>
      <c r="L1115" s="16"/>
      <c r="M1115" s="16"/>
      <c r="N1115" s="16"/>
      <c r="O1115" s="16"/>
      <c r="P1115" s="16"/>
      <c r="Q1115" s="16"/>
      <c r="R1115" s="16"/>
      <c r="S1115" s="145">
        <f t="shared" si="105"/>
        <v>1</v>
      </c>
      <c r="T1115" s="145">
        <f t="shared" si="106"/>
        <v>1</v>
      </c>
      <c r="U1115" s="10">
        <f t="shared" si="104"/>
        <v>1</v>
      </c>
      <c r="V1115" s="10">
        <f t="shared" si="107"/>
        <v>1</v>
      </c>
      <c r="W1115" s="10">
        <f t="shared" si="108"/>
        <v>3</v>
      </c>
    </row>
    <row r="1116" spans="1:23">
      <c r="A1116" s="149" t="str">
        <f t="shared" si="103"/>
        <v/>
      </c>
      <c r="B1116" s="16"/>
      <c r="C1116" s="16"/>
      <c r="D1116" s="16"/>
      <c r="E1116" s="16"/>
      <c r="F1116" s="16"/>
      <c r="G1116" s="16"/>
      <c r="H1116" s="16"/>
      <c r="I1116" s="16"/>
      <c r="J1116" s="150" t="str">
        <f>IFERROR(IF(COUNTIF(E1116:I1116,E1116)+COUNTIF(E1116:I1116,F1116)+COUNTIF(E1116:I1116,G1116)+COUNTIF(E1116:I1116,H1116)+COUNTIF(E1116:I1116,I1116)-COUNT(E1116:I1116)&lt;&gt;0,"學生班級重複",IF(COUNT(E1116:I1116)=1,VLOOKUP(E1116,'附件一之1-開班數'!$A$6:$B$65,2,0),IF(COUNT(E1116:I1116)=2,VLOOKUP(E1116,'附件一之1-開班數'!$A$6:$B$65,2,0)&amp;"、"&amp;VLOOKUP(F1116,'附件一之1-開班數'!$A$6:$B$65,2,0),IF(COUNT(E1116:I1116)=3,VLOOKUP(E1116,'附件一之1-開班數'!$A$6:$B$65,2,0)&amp;"、"&amp;VLOOKUP(F1116,'附件一之1-開班數'!$A$6:$B$65,2,0)&amp;"、"&amp;VLOOKUP(G1116,'附件一之1-開班數'!$A$6:$B$65,2,0),IF(COUNT(E1116:I1116)=4,VLOOKUP(E1116,'附件一之1-開班數'!$A$6:$B$65,2,0)&amp;"、"&amp;VLOOKUP(F1116,'附件一之1-開班數'!$A$6:$B$65,2,0)&amp;"、"&amp;VLOOKUP(G1116,'附件一之1-開班數'!$A$6:$B$65,2,0)&amp;"、"&amp;VLOOKUP(H1116,'附件一之1-開班數'!$A$6:$B$65,2,0),IF(COUNT(E1116:I1116)=5,VLOOKUP(E1116,'附件一之1-開班數'!$A$6:$B$65,2,0)&amp;"、"&amp;VLOOKUP(F1116,'附件一之1-開班數'!$A$6:$B$65,2,0)&amp;"、"&amp;VLOOKUP(G1116,'附件一之1-開班數'!$A$6:$B$65,2,0)&amp;"、"&amp;VLOOKUP(H1116,'附件一之1-開班數'!$A$6:$B$65,2,0)&amp;"、"&amp;VLOOKUP(I1116,'附件一之1-開班數'!$A$6:$B$65,2,0),IF(D1116="","","學生無班級"))))))),"有班級不存在,或跳格輸入")</f>
        <v/>
      </c>
      <c r="K1116" s="16"/>
      <c r="L1116" s="16"/>
      <c r="M1116" s="16"/>
      <c r="N1116" s="16"/>
      <c r="O1116" s="16"/>
      <c r="P1116" s="16"/>
      <c r="Q1116" s="16"/>
      <c r="R1116" s="16"/>
      <c r="S1116" s="145">
        <f t="shared" si="105"/>
        <v>1</v>
      </c>
      <c r="T1116" s="145">
        <f t="shared" si="106"/>
        <v>1</v>
      </c>
      <c r="U1116" s="10">
        <f t="shared" si="104"/>
        <v>1</v>
      </c>
      <c r="V1116" s="10">
        <f t="shared" si="107"/>
        <v>1</v>
      </c>
      <c r="W1116" s="10">
        <f t="shared" si="108"/>
        <v>3</v>
      </c>
    </row>
    <row r="1117" spans="1:23">
      <c r="A1117" s="149" t="str">
        <f t="shared" si="103"/>
        <v/>
      </c>
      <c r="B1117" s="16"/>
      <c r="C1117" s="16"/>
      <c r="D1117" s="16"/>
      <c r="E1117" s="16"/>
      <c r="F1117" s="16"/>
      <c r="G1117" s="16"/>
      <c r="H1117" s="16"/>
      <c r="I1117" s="16"/>
      <c r="J1117" s="150" t="str">
        <f>IFERROR(IF(COUNTIF(E1117:I1117,E1117)+COUNTIF(E1117:I1117,F1117)+COUNTIF(E1117:I1117,G1117)+COUNTIF(E1117:I1117,H1117)+COUNTIF(E1117:I1117,I1117)-COUNT(E1117:I1117)&lt;&gt;0,"學生班級重複",IF(COUNT(E1117:I1117)=1,VLOOKUP(E1117,'附件一之1-開班數'!$A$6:$B$65,2,0),IF(COUNT(E1117:I1117)=2,VLOOKUP(E1117,'附件一之1-開班數'!$A$6:$B$65,2,0)&amp;"、"&amp;VLOOKUP(F1117,'附件一之1-開班數'!$A$6:$B$65,2,0),IF(COUNT(E1117:I1117)=3,VLOOKUP(E1117,'附件一之1-開班數'!$A$6:$B$65,2,0)&amp;"、"&amp;VLOOKUP(F1117,'附件一之1-開班數'!$A$6:$B$65,2,0)&amp;"、"&amp;VLOOKUP(G1117,'附件一之1-開班數'!$A$6:$B$65,2,0),IF(COUNT(E1117:I1117)=4,VLOOKUP(E1117,'附件一之1-開班數'!$A$6:$B$65,2,0)&amp;"、"&amp;VLOOKUP(F1117,'附件一之1-開班數'!$A$6:$B$65,2,0)&amp;"、"&amp;VLOOKUP(G1117,'附件一之1-開班數'!$A$6:$B$65,2,0)&amp;"、"&amp;VLOOKUP(H1117,'附件一之1-開班數'!$A$6:$B$65,2,0),IF(COUNT(E1117:I1117)=5,VLOOKUP(E1117,'附件一之1-開班數'!$A$6:$B$65,2,0)&amp;"、"&amp;VLOOKUP(F1117,'附件一之1-開班數'!$A$6:$B$65,2,0)&amp;"、"&amp;VLOOKUP(G1117,'附件一之1-開班數'!$A$6:$B$65,2,0)&amp;"、"&amp;VLOOKUP(H1117,'附件一之1-開班數'!$A$6:$B$65,2,0)&amp;"、"&amp;VLOOKUP(I1117,'附件一之1-開班數'!$A$6:$B$65,2,0),IF(D1117="","","學生無班級"))))))),"有班級不存在,或跳格輸入")</f>
        <v/>
      </c>
      <c r="K1117" s="16"/>
      <c r="L1117" s="16"/>
      <c r="M1117" s="16"/>
      <c r="N1117" s="16"/>
      <c r="O1117" s="16"/>
      <c r="P1117" s="16"/>
      <c r="Q1117" s="16"/>
      <c r="R1117" s="16"/>
      <c r="S1117" s="145">
        <f t="shared" si="105"/>
        <v>1</v>
      </c>
      <c r="T1117" s="145">
        <f t="shared" si="106"/>
        <v>1</v>
      </c>
      <c r="U1117" s="10">
        <f t="shared" si="104"/>
        <v>1</v>
      </c>
      <c r="V1117" s="10">
        <f t="shared" si="107"/>
        <v>1</v>
      </c>
      <c r="W1117" s="10">
        <f t="shared" si="108"/>
        <v>3</v>
      </c>
    </row>
    <row r="1118" spans="1:23">
      <c r="A1118" s="149" t="str">
        <f t="shared" si="103"/>
        <v/>
      </c>
      <c r="B1118" s="16"/>
      <c r="C1118" s="16"/>
      <c r="D1118" s="16"/>
      <c r="E1118" s="16"/>
      <c r="F1118" s="16"/>
      <c r="G1118" s="16"/>
      <c r="H1118" s="16"/>
      <c r="I1118" s="16"/>
      <c r="J1118" s="150" t="str">
        <f>IFERROR(IF(COUNTIF(E1118:I1118,E1118)+COUNTIF(E1118:I1118,F1118)+COUNTIF(E1118:I1118,G1118)+COUNTIF(E1118:I1118,H1118)+COUNTIF(E1118:I1118,I1118)-COUNT(E1118:I1118)&lt;&gt;0,"學生班級重複",IF(COUNT(E1118:I1118)=1,VLOOKUP(E1118,'附件一之1-開班數'!$A$6:$B$65,2,0),IF(COUNT(E1118:I1118)=2,VLOOKUP(E1118,'附件一之1-開班數'!$A$6:$B$65,2,0)&amp;"、"&amp;VLOOKUP(F1118,'附件一之1-開班數'!$A$6:$B$65,2,0),IF(COUNT(E1118:I1118)=3,VLOOKUP(E1118,'附件一之1-開班數'!$A$6:$B$65,2,0)&amp;"、"&amp;VLOOKUP(F1118,'附件一之1-開班數'!$A$6:$B$65,2,0)&amp;"、"&amp;VLOOKUP(G1118,'附件一之1-開班數'!$A$6:$B$65,2,0),IF(COUNT(E1118:I1118)=4,VLOOKUP(E1118,'附件一之1-開班數'!$A$6:$B$65,2,0)&amp;"、"&amp;VLOOKUP(F1118,'附件一之1-開班數'!$A$6:$B$65,2,0)&amp;"、"&amp;VLOOKUP(G1118,'附件一之1-開班數'!$A$6:$B$65,2,0)&amp;"、"&amp;VLOOKUP(H1118,'附件一之1-開班數'!$A$6:$B$65,2,0),IF(COUNT(E1118:I1118)=5,VLOOKUP(E1118,'附件一之1-開班數'!$A$6:$B$65,2,0)&amp;"、"&amp;VLOOKUP(F1118,'附件一之1-開班數'!$A$6:$B$65,2,0)&amp;"、"&amp;VLOOKUP(G1118,'附件一之1-開班數'!$A$6:$B$65,2,0)&amp;"、"&amp;VLOOKUP(H1118,'附件一之1-開班數'!$A$6:$B$65,2,0)&amp;"、"&amp;VLOOKUP(I1118,'附件一之1-開班數'!$A$6:$B$65,2,0),IF(D1118="","","學生無班級"))))))),"有班級不存在,或跳格輸入")</f>
        <v/>
      </c>
      <c r="K1118" s="16"/>
      <c r="L1118" s="16"/>
      <c r="M1118" s="16"/>
      <c r="N1118" s="16"/>
      <c r="O1118" s="16"/>
      <c r="P1118" s="16"/>
      <c r="Q1118" s="16"/>
      <c r="R1118" s="16"/>
      <c r="S1118" s="145">
        <f t="shared" si="105"/>
        <v>1</v>
      </c>
      <c r="T1118" s="145">
        <f t="shared" si="106"/>
        <v>1</v>
      </c>
      <c r="U1118" s="10">
        <f t="shared" si="104"/>
        <v>1</v>
      </c>
      <c r="V1118" s="10">
        <f t="shared" si="107"/>
        <v>1</v>
      </c>
      <c r="W1118" s="10">
        <f t="shared" si="108"/>
        <v>3</v>
      </c>
    </row>
    <row r="1119" spans="1:23">
      <c r="A1119" s="149" t="str">
        <f t="shared" si="103"/>
        <v/>
      </c>
      <c r="B1119" s="16"/>
      <c r="C1119" s="16"/>
      <c r="D1119" s="16"/>
      <c r="E1119" s="16"/>
      <c r="F1119" s="16"/>
      <c r="G1119" s="16"/>
      <c r="H1119" s="16"/>
      <c r="I1119" s="16"/>
      <c r="J1119" s="150" t="str">
        <f>IFERROR(IF(COUNTIF(E1119:I1119,E1119)+COUNTIF(E1119:I1119,F1119)+COUNTIF(E1119:I1119,G1119)+COUNTIF(E1119:I1119,H1119)+COUNTIF(E1119:I1119,I1119)-COUNT(E1119:I1119)&lt;&gt;0,"學生班級重複",IF(COUNT(E1119:I1119)=1,VLOOKUP(E1119,'附件一之1-開班數'!$A$6:$B$65,2,0),IF(COUNT(E1119:I1119)=2,VLOOKUP(E1119,'附件一之1-開班數'!$A$6:$B$65,2,0)&amp;"、"&amp;VLOOKUP(F1119,'附件一之1-開班數'!$A$6:$B$65,2,0),IF(COUNT(E1119:I1119)=3,VLOOKUP(E1119,'附件一之1-開班數'!$A$6:$B$65,2,0)&amp;"、"&amp;VLOOKUP(F1119,'附件一之1-開班數'!$A$6:$B$65,2,0)&amp;"、"&amp;VLOOKUP(G1119,'附件一之1-開班數'!$A$6:$B$65,2,0),IF(COUNT(E1119:I1119)=4,VLOOKUP(E1119,'附件一之1-開班數'!$A$6:$B$65,2,0)&amp;"、"&amp;VLOOKUP(F1119,'附件一之1-開班數'!$A$6:$B$65,2,0)&amp;"、"&amp;VLOOKUP(G1119,'附件一之1-開班數'!$A$6:$B$65,2,0)&amp;"、"&amp;VLOOKUP(H1119,'附件一之1-開班數'!$A$6:$B$65,2,0),IF(COUNT(E1119:I1119)=5,VLOOKUP(E1119,'附件一之1-開班數'!$A$6:$B$65,2,0)&amp;"、"&amp;VLOOKUP(F1119,'附件一之1-開班數'!$A$6:$B$65,2,0)&amp;"、"&amp;VLOOKUP(G1119,'附件一之1-開班數'!$A$6:$B$65,2,0)&amp;"、"&amp;VLOOKUP(H1119,'附件一之1-開班數'!$A$6:$B$65,2,0)&amp;"、"&amp;VLOOKUP(I1119,'附件一之1-開班數'!$A$6:$B$65,2,0),IF(D1119="","","學生無班級"))))))),"有班級不存在,或跳格輸入")</f>
        <v/>
      </c>
      <c r="K1119" s="16"/>
      <c r="L1119" s="16"/>
      <c r="M1119" s="16"/>
      <c r="N1119" s="16"/>
      <c r="O1119" s="16"/>
      <c r="P1119" s="16"/>
      <c r="Q1119" s="16"/>
      <c r="R1119" s="16"/>
      <c r="S1119" s="145">
        <f t="shared" si="105"/>
        <v>1</v>
      </c>
      <c r="T1119" s="145">
        <f t="shared" si="106"/>
        <v>1</v>
      </c>
      <c r="U1119" s="10">
        <f t="shared" si="104"/>
        <v>1</v>
      </c>
      <c r="V1119" s="10">
        <f t="shared" si="107"/>
        <v>1</v>
      </c>
      <c r="W1119" s="10">
        <f t="shared" si="108"/>
        <v>3</v>
      </c>
    </row>
    <row r="1120" spans="1:23">
      <c r="A1120" s="149" t="str">
        <f t="shared" si="103"/>
        <v/>
      </c>
      <c r="B1120" s="16"/>
      <c r="C1120" s="16"/>
      <c r="D1120" s="16"/>
      <c r="E1120" s="16"/>
      <c r="F1120" s="16"/>
      <c r="G1120" s="16"/>
      <c r="H1120" s="16"/>
      <c r="I1120" s="16"/>
      <c r="J1120" s="150" t="str">
        <f>IFERROR(IF(COUNTIF(E1120:I1120,E1120)+COUNTIF(E1120:I1120,F1120)+COUNTIF(E1120:I1120,G1120)+COUNTIF(E1120:I1120,H1120)+COUNTIF(E1120:I1120,I1120)-COUNT(E1120:I1120)&lt;&gt;0,"學生班級重複",IF(COUNT(E1120:I1120)=1,VLOOKUP(E1120,'附件一之1-開班數'!$A$6:$B$65,2,0),IF(COUNT(E1120:I1120)=2,VLOOKUP(E1120,'附件一之1-開班數'!$A$6:$B$65,2,0)&amp;"、"&amp;VLOOKUP(F1120,'附件一之1-開班數'!$A$6:$B$65,2,0),IF(COUNT(E1120:I1120)=3,VLOOKUP(E1120,'附件一之1-開班數'!$A$6:$B$65,2,0)&amp;"、"&amp;VLOOKUP(F1120,'附件一之1-開班數'!$A$6:$B$65,2,0)&amp;"、"&amp;VLOOKUP(G1120,'附件一之1-開班數'!$A$6:$B$65,2,0),IF(COUNT(E1120:I1120)=4,VLOOKUP(E1120,'附件一之1-開班數'!$A$6:$B$65,2,0)&amp;"、"&amp;VLOOKUP(F1120,'附件一之1-開班數'!$A$6:$B$65,2,0)&amp;"、"&amp;VLOOKUP(G1120,'附件一之1-開班數'!$A$6:$B$65,2,0)&amp;"、"&amp;VLOOKUP(H1120,'附件一之1-開班數'!$A$6:$B$65,2,0),IF(COUNT(E1120:I1120)=5,VLOOKUP(E1120,'附件一之1-開班數'!$A$6:$B$65,2,0)&amp;"、"&amp;VLOOKUP(F1120,'附件一之1-開班數'!$A$6:$B$65,2,0)&amp;"、"&amp;VLOOKUP(G1120,'附件一之1-開班數'!$A$6:$B$65,2,0)&amp;"、"&amp;VLOOKUP(H1120,'附件一之1-開班數'!$A$6:$B$65,2,0)&amp;"、"&amp;VLOOKUP(I1120,'附件一之1-開班數'!$A$6:$B$65,2,0),IF(D1120="","","學生無班級"))))))),"有班級不存在,或跳格輸入")</f>
        <v/>
      </c>
      <c r="K1120" s="16"/>
      <c r="L1120" s="16"/>
      <c r="M1120" s="16"/>
      <c r="N1120" s="16"/>
      <c r="O1120" s="16"/>
      <c r="P1120" s="16"/>
      <c r="Q1120" s="16"/>
      <c r="R1120" s="16"/>
      <c r="S1120" s="145">
        <f t="shared" si="105"/>
        <v>1</v>
      </c>
      <c r="T1120" s="145">
        <f t="shared" si="106"/>
        <v>1</v>
      </c>
      <c r="U1120" s="10">
        <f t="shared" si="104"/>
        <v>1</v>
      </c>
      <c r="V1120" s="10">
        <f t="shared" si="107"/>
        <v>1</v>
      </c>
      <c r="W1120" s="10">
        <f t="shared" si="108"/>
        <v>3</v>
      </c>
    </row>
    <row r="1121" spans="1:23">
      <c r="A1121" s="149" t="str">
        <f t="shared" si="103"/>
        <v/>
      </c>
      <c r="B1121" s="16"/>
      <c r="C1121" s="16"/>
      <c r="D1121" s="16"/>
      <c r="E1121" s="16"/>
      <c r="F1121" s="16"/>
      <c r="G1121" s="16"/>
      <c r="H1121" s="16"/>
      <c r="I1121" s="16"/>
      <c r="J1121" s="150" t="str">
        <f>IFERROR(IF(COUNTIF(E1121:I1121,E1121)+COUNTIF(E1121:I1121,F1121)+COUNTIF(E1121:I1121,G1121)+COUNTIF(E1121:I1121,H1121)+COUNTIF(E1121:I1121,I1121)-COUNT(E1121:I1121)&lt;&gt;0,"學生班級重複",IF(COUNT(E1121:I1121)=1,VLOOKUP(E1121,'附件一之1-開班數'!$A$6:$B$65,2,0),IF(COUNT(E1121:I1121)=2,VLOOKUP(E1121,'附件一之1-開班數'!$A$6:$B$65,2,0)&amp;"、"&amp;VLOOKUP(F1121,'附件一之1-開班數'!$A$6:$B$65,2,0),IF(COUNT(E1121:I1121)=3,VLOOKUP(E1121,'附件一之1-開班數'!$A$6:$B$65,2,0)&amp;"、"&amp;VLOOKUP(F1121,'附件一之1-開班數'!$A$6:$B$65,2,0)&amp;"、"&amp;VLOOKUP(G1121,'附件一之1-開班數'!$A$6:$B$65,2,0),IF(COUNT(E1121:I1121)=4,VLOOKUP(E1121,'附件一之1-開班數'!$A$6:$B$65,2,0)&amp;"、"&amp;VLOOKUP(F1121,'附件一之1-開班數'!$A$6:$B$65,2,0)&amp;"、"&amp;VLOOKUP(G1121,'附件一之1-開班數'!$A$6:$B$65,2,0)&amp;"、"&amp;VLOOKUP(H1121,'附件一之1-開班數'!$A$6:$B$65,2,0),IF(COUNT(E1121:I1121)=5,VLOOKUP(E1121,'附件一之1-開班數'!$A$6:$B$65,2,0)&amp;"、"&amp;VLOOKUP(F1121,'附件一之1-開班數'!$A$6:$B$65,2,0)&amp;"、"&amp;VLOOKUP(G1121,'附件一之1-開班數'!$A$6:$B$65,2,0)&amp;"、"&amp;VLOOKUP(H1121,'附件一之1-開班數'!$A$6:$B$65,2,0)&amp;"、"&amp;VLOOKUP(I1121,'附件一之1-開班數'!$A$6:$B$65,2,0),IF(D1121="","","學生無班級"))))))),"有班級不存在,或跳格輸入")</f>
        <v/>
      </c>
      <c r="K1121" s="16"/>
      <c r="L1121" s="16"/>
      <c r="M1121" s="16"/>
      <c r="N1121" s="16"/>
      <c r="O1121" s="16"/>
      <c r="P1121" s="16"/>
      <c r="Q1121" s="16"/>
      <c r="R1121" s="16"/>
      <c r="S1121" s="145">
        <f t="shared" si="105"/>
        <v>1</v>
      </c>
      <c r="T1121" s="145">
        <f t="shared" si="106"/>
        <v>1</v>
      </c>
      <c r="U1121" s="10">
        <f t="shared" si="104"/>
        <v>1</v>
      </c>
      <c r="V1121" s="10">
        <f t="shared" si="107"/>
        <v>1</v>
      </c>
      <c r="W1121" s="10">
        <f t="shared" si="108"/>
        <v>3</v>
      </c>
    </row>
    <row r="1122" spans="1:23">
      <c r="A1122" s="149" t="str">
        <f t="shared" si="103"/>
        <v/>
      </c>
      <c r="B1122" s="16"/>
      <c r="C1122" s="16"/>
      <c r="D1122" s="16"/>
      <c r="E1122" s="16"/>
      <c r="F1122" s="16"/>
      <c r="G1122" s="16"/>
      <c r="H1122" s="16"/>
      <c r="I1122" s="16"/>
      <c r="J1122" s="150" t="str">
        <f>IFERROR(IF(COUNTIF(E1122:I1122,E1122)+COUNTIF(E1122:I1122,F1122)+COUNTIF(E1122:I1122,G1122)+COUNTIF(E1122:I1122,H1122)+COUNTIF(E1122:I1122,I1122)-COUNT(E1122:I1122)&lt;&gt;0,"學生班級重複",IF(COUNT(E1122:I1122)=1,VLOOKUP(E1122,'附件一之1-開班數'!$A$6:$B$65,2,0),IF(COUNT(E1122:I1122)=2,VLOOKUP(E1122,'附件一之1-開班數'!$A$6:$B$65,2,0)&amp;"、"&amp;VLOOKUP(F1122,'附件一之1-開班數'!$A$6:$B$65,2,0),IF(COUNT(E1122:I1122)=3,VLOOKUP(E1122,'附件一之1-開班數'!$A$6:$B$65,2,0)&amp;"、"&amp;VLOOKUP(F1122,'附件一之1-開班數'!$A$6:$B$65,2,0)&amp;"、"&amp;VLOOKUP(G1122,'附件一之1-開班數'!$A$6:$B$65,2,0),IF(COUNT(E1122:I1122)=4,VLOOKUP(E1122,'附件一之1-開班數'!$A$6:$B$65,2,0)&amp;"、"&amp;VLOOKUP(F1122,'附件一之1-開班數'!$A$6:$B$65,2,0)&amp;"、"&amp;VLOOKUP(G1122,'附件一之1-開班數'!$A$6:$B$65,2,0)&amp;"、"&amp;VLOOKUP(H1122,'附件一之1-開班數'!$A$6:$B$65,2,0),IF(COUNT(E1122:I1122)=5,VLOOKUP(E1122,'附件一之1-開班數'!$A$6:$B$65,2,0)&amp;"、"&amp;VLOOKUP(F1122,'附件一之1-開班數'!$A$6:$B$65,2,0)&amp;"、"&amp;VLOOKUP(G1122,'附件一之1-開班數'!$A$6:$B$65,2,0)&amp;"、"&amp;VLOOKUP(H1122,'附件一之1-開班數'!$A$6:$B$65,2,0)&amp;"、"&amp;VLOOKUP(I1122,'附件一之1-開班數'!$A$6:$B$65,2,0),IF(D1122="","","學生無班級"))))))),"有班級不存在,或跳格輸入")</f>
        <v/>
      </c>
      <c r="K1122" s="16"/>
      <c r="L1122" s="16"/>
      <c r="M1122" s="16"/>
      <c r="N1122" s="16"/>
      <c r="O1122" s="16"/>
      <c r="P1122" s="16"/>
      <c r="Q1122" s="16"/>
      <c r="R1122" s="16"/>
      <c r="S1122" s="145">
        <f t="shared" si="105"/>
        <v>1</v>
      </c>
      <c r="T1122" s="145">
        <f t="shared" si="106"/>
        <v>1</v>
      </c>
      <c r="U1122" s="10">
        <f t="shared" si="104"/>
        <v>1</v>
      </c>
      <c r="V1122" s="10">
        <f t="shared" si="107"/>
        <v>1</v>
      </c>
      <c r="W1122" s="10">
        <f t="shared" si="108"/>
        <v>3</v>
      </c>
    </row>
    <row r="1123" spans="1:23">
      <c r="A1123" s="149" t="str">
        <f t="shared" si="103"/>
        <v/>
      </c>
      <c r="B1123" s="16"/>
      <c r="C1123" s="16"/>
      <c r="D1123" s="16"/>
      <c r="E1123" s="16"/>
      <c r="F1123" s="16"/>
      <c r="G1123" s="16"/>
      <c r="H1123" s="16"/>
      <c r="I1123" s="16"/>
      <c r="J1123" s="150" t="str">
        <f>IFERROR(IF(COUNTIF(E1123:I1123,E1123)+COUNTIF(E1123:I1123,F1123)+COUNTIF(E1123:I1123,G1123)+COUNTIF(E1123:I1123,H1123)+COUNTIF(E1123:I1123,I1123)-COUNT(E1123:I1123)&lt;&gt;0,"學生班級重複",IF(COUNT(E1123:I1123)=1,VLOOKUP(E1123,'附件一之1-開班數'!$A$6:$B$65,2,0),IF(COUNT(E1123:I1123)=2,VLOOKUP(E1123,'附件一之1-開班數'!$A$6:$B$65,2,0)&amp;"、"&amp;VLOOKUP(F1123,'附件一之1-開班數'!$A$6:$B$65,2,0),IF(COUNT(E1123:I1123)=3,VLOOKUP(E1123,'附件一之1-開班數'!$A$6:$B$65,2,0)&amp;"、"&amp;VLOOKUP(F1123,'附件一之1-開班數'!$A$6:$B$65,2,0)&amp;"、"&amp;VLOOKUP(G1123,'附件一之1-開班數'!$A$6:$B$65,2,0),IF(COUNT(E1123:I1123)=4,VLOOKUP(E1123,'附件一之1-開班數'!$A$6:$B$65,2,0)&amp;"、"&amp;VLOOKUP(F1123,'附件一之1-開班數'!$A$6:$B$65,2,0)&amp;"、"&amp;VLOOKUP(G1123,'附件一之1-開班數'!$A$6:$B$65,2,0)&amp;"、"&amp;VLOOKUP(H1123,'附件一之1-開班數'!$A$6:$B$65,2,0),IF(COUNT(E1123:I1123)=5,VLOOKUP(E1123,'附件一之1-開班數'!$A$6:$B$65,2,0)&amp;"、"&amp;VLOOKUP(F1123,'附件一之1-開班數'!$A$6:$B$65,2,0)&amp;"、"&amp;VLOOKUP(G1123,'附件一之1-開班數'!$A$6:$B$65,2,0)&amp;"、"&amp;VLOOKUP(H1123,'附件一之1-開班數'!$A$6:$B$65,2,0)&amp;"、"&amp;VLOOKUP(I1123,'附件一之1-開班數'!$A$6:$B$65,2,0),IF(D1123="","","學生無班級"))))))),"有班級不存在,或跳格輸入")</f>
        <v/>
      </c>
      <c r="K1123" s="16"/>
      <c r="L1123" s="16"/>
      <c r="M1123" s="16"/>
      <c r="N1123" s="16"/>
      <c r="O1123" s="16"/>
      <c r="P1123" s="16"/>
      <c r="Q1123" s="16"/>
      <c r="R1123" s="16"/>
      <c r="S1123" s="145">
        <f t="shared" si="105"/>
        <v>1</v>
      </c>
      <c r="T1123" s="145">
        <f t="shared" si="106"/>
        <v>1</v>
      </c>
      <c r="U1123" s="10">
        <f t="shared" si="104"/>
        <v>1</v>
      </c>
      <c r="V1123" s="10">
        <f t="shared" si="107"/>
        <v>1</v>
      </c>
      <c r="W1123" s="10">
        <f t="shared" si="108"/>
        <v>3</v>
      </c>
    </row>
    <row r="1124" spans="1:23">
      <c r="A1124" s="149" t="str">
        <f t="shared" si="103"/>
        <v/>
      </c>
      <c r="B1124" s="16"/>
      <c r="C1124" s="16"/>
      <c r="D1124" s="16"/>
      <c r="E1124" s="16"/>
      <c r="F1124" s="16"/>
      <c r="G1124" s="16"/>
      <c r="H1124" s="16"/>
      <c r="I1124" s="16"/>
      <c r="J1124" s="150" t="str">
        <f>IFERROR(IF(COUNTIF(E1124:I1124,E1124)+COUNTIF(E1124:I1124,F1124)+COUNTIF(E1124:I1124,G1124)+COUNTIF(E1124:I1124,H1124)+COUNTIF(E1124:I1124,I1124)-COUNT(E1124:I1124)&lt;&gt;0,"學生班級重複",IF(COUNT(E1124:I1124)=1,VLOOKUP(E1124,'附件一之1-開班數'!$A$6:$B$65,2,0),IF(COUNT(E1124:I1124)=2,VLOOKUP(E1124,'附件一之1-開班數'!$A$6:$B$65,2,0)&amp;"、"&amp;VLOOKUP(F1124,'附件一之1-開班數'!$A$6:$B$65,2,0),IF(COUNT(E1124:I1124)=3,VLOOKUP(E1124,'附件一之1-開班數'!$A$6:$B$65,2,0)&amp;"、"&amp;VLOOKUP(F1124,'附件一之1-開班數'!$A$6:$B$65,2,0)&amp;"、"&amp;VLOOKUP(G1124,'附件一之1-開班數'!$A$6:$B$65,2,0),IF(COUNT(E1124:I1124)=4,VLOOKUP(E1124,'附件一之1-開班數'!$A$6:$B$65,2,0)&amp;"、"&amp;VLOOKUP(F1124,'附件一之1-開班數'!$A$6:$B$65,2,0)&amp;"、"&amp;VLOOKUP(G1124,'附件一之1-開班數'!$A$6:$B$65,2,0)&amp;"、"&amp;VLOOKUP(H1124,'附件一之1-開班數'!$A$6:$B$65,2,0),IF(COUNT(E1124:I1124)=5,VLOOKUP(E1124,'附件一之1-開班數'!$A$6:$B$65,2,0)&amp;"、"&amp;VLOOKUP(F1124,'附件一之1-開班數'!$A$6:$B$65,2,0)&amp;"、"&amp;VLOOKUP(G1124,'附件一之1-開班數'!$A$6:$B$65,2,0)&amp;"、"&amp;VLOOKUP(H1124,'附件一之1-開班數'!$A$6:$B$65,2,0)&amp;"、"&amp;VLOOKUP(I1124,'附件一之1-開班數'!$A$6:$B$65,2,0),IF(D1124="","","學生無班級"))))))),"有班級不存在,或跳格輸入")</f>
        <v/>
      </c>
      <c r="K1124" s="16"/>
      <c r="L1124" s="16"/>
      <c r="M1124" s="16"/>
      <c r="N1124" s="16"/>
      <c r="O1124" s="16"/>
      <c r="P1124" s="16"/>
      <c r="Q1124" s="16"/>
      <c r="R1124" s="16"/>
      <c r="S1124" s="145">
        <f t="shared" si="105"/>
        <v>1</v>
      </c>
      <c r="T1124" s="145">
        <f t="shared" si="106"/>
        <v>1</v>
      </c>
      <c r="U1124" s="10">
        <f t="shared" si="104"/>
        <v>1</v>
      </c>
      <c r="V1124" s="10">
        <f t="shared" si="107"/>
        <v>1</v>
      </c>
      <c r="W1124" s="10">
        <f t="shared" si="108"/>
        <v>3</v>
      </c>
    </row>
    <row r="1125" spans="1:23">
      <c r="A1125" s="149" t="str">
        <f t="shared" si="103"/>
        <v/>
      </c>
      <c r="B1125" s="16"/>
      <c r="C1125" s="16"/>
      <c r="D1125" s="16"/>
      <c r="E1125" s="16"/>
      <c r="F1125" s="16"/>
      <c r="G1125" s="16"/>
      <c r="H1125" s="16"/>
      <c r="I1125" s="16"/>
      <c r="J1125" s="150" t="str">
        <f>IFERROR(IF(COUNTIF(E1125:I1125,E1125)+COUNTIF(E1125:I1125,F1125)+COUNTIF(E1125:I1125,G1125)+COUNTIF(E1125:I1125,H1125)+COUNTIF(E1125:I1125,I1125)-COUNT(E1125:I1125)&lt;&gt;0,"學生班級重複",IF(COUNT(E1125:I1125)=1,VLOOKUP(E1125,'附件一之1-開班數'!$A$6:$B$65,2,0),IF(COUNT(E1125:I1125)=2,VLOOKUP(E1125,'附件一之1-開班數'!$A$6:$B$65,2,0)&amp;"、"&amp;VLOOKUP(F1125,'附件一之1-開班數'!$A$6:$B$65,2,0),IF(COUNT(E1125:I1125)=3,VLOOKUP(E1125,'附件一之1-開班數'!$A$6:$B$65,2,0)&amp;"、"&amp;VLOOKUP(F1125,'附件一之1-開班數'!$A$6:$B$65,2,0)&amp;"、"&amp;VLOOKUP(G1125,'附件一之1-開班數'!$A$6:$B$65,2,0),IF(COUNT(E1125:I1125)=4,VLOOKUP(E1125,'附件一之1-開班數'!$A$6:$B$65,2,0)&amp;"、"&amp;VLOOKUP(F1125,'附件一之1-開班數'!$A$6:$B$65,2,0)&amp;"、"&amp;VLOOKUP(G1125,'附件一之1-開班數'!$A$6:$B$65,2,0)&amp;"、"&amp;VLOOKUP(H1125,'附件一之1-開班數'!$A$6:$B$65,2,0),IF(COUNT(E1125:I1125)=5,VLOOKUP(E1125,'附件一之1-開班數'!$A$6:$B$65,2,0)&amp;"、"&amp;VLOOKUP(F1125,'附件一之1-開班數'!$A$6:$B$65,2,0)&amp;"、"&amp;VLOOKUP(G1125,'附件一之1-開班數'!$A$6:$B$65,2,0)&amp;"、"&amp;VLOOKUP(H1125,'附件一之1-開班數'!$A$6:$B$65,2,0)&amp;"、"&amp;VLOOKUP(I1125,'附件一之1-開班數'!$A$6:$B$65,2,0),IF(D1125="","","學生無班級"))))))),"有班級不存在,或跳格輸入")</f>
        <v/>
      </c>
      <c r="K1125" s="16"/>
      <c r="L1125" s="16"/>
      <c r="M1125" s="16"/>
      <c r="N1125" s="16"/>
      <c r="O1125" s="16"/>
      <c r="P1125" s="16"/>
      <c r="Q1125" s="16"/>
      <c r="R1125" s="16"/>
      <c r="S1125" s="145">
        <f t="shared" si="105"/>
        <v>1</v>
      </c>
      <c r="T1125" s="145">
        <f t="shared" si="106"/>
        <v>1</v>
      </c>
      <c r="U1125" s="10">
        <f t="shared" si="104"/>
        <v>1</v>
      </c>
      <c r="V1125" s="10">
        <f t="shared" si="107"/>
        <v>1</v>
      </c>
      <c r="W1125" s="10">
        <f t="shared" si="108"/>
        <v>3</v>
      </c>
    </row>
    <row r="1126" spans="1:23">
      <c r="A1126" s="149" t="str">
        <f t="shared" si="103"/>
        <v/>
      </c>
      <c r="B1126" s="16"/>
      <c r="C1126" s="16"/>
      <c r="D1126" s="16"/>
      <c r="E1126" s="16"/>
      <c r="F1126" s="16"/>
      <c r="G1126" s="16"/>
      <c r="H1126" s="16"/>
      <c r="I1126" s="16"/>
      <c r="J1126" s="150" t="str">
        <f>IFERROR(IF(COUNTIF(E1126:I1126,E1126)+COUNTIF(E1126:I1126,F1126)+COUNTIF(E1126:I1126,G1126)+COUNTIF(E1126:I1126,H1126)+COUNTIF(E1126:I1126,I1126)-COUNT(E1126:I1126)&lt;&gt;0,"學生班級重複",IF(COUNT(E1126:I1126)=1,VLOOKUP(E1126,'附件一之1-開班數'!$A$6:$B$65,2,0),IF(COUNT(E1126:I1126)=2,VLOOKUP(E1126,'附件一之1-開班數'!$A$6:$B$65,2,0)&amp;"、"&amp;VLOOKUP(F1126,'附件一之1-開班數'!$A$6:$B$65,2,0),IF(COUNT(E1126:I1126)=3,VLOOKUP(E1126,'附件一之1-開班數'!$A$6:$B$65,2,0)&amp;"、"&amp;VLOOKUP(F1126,'附件一之1-開班數'!$A$6:$B$65,2,0)&amp;"、"&amp;VLOOKUP(G1126,'附件一之1-開班數'!$A$6:$B$65,2,0),IF(COUNT(E1126:I1126)=4,VLOOKUP(E1126,'附件一之1-開班數'!$A$6:$B$65,2,0)&amp;"、"&amp;VLOOKUP(F1126,'附件一之1-開班數'!$A$6:$B$65,2,0)&amp;"、"&amp;VLOOKUP(G1126,'附件一之1-開班數'!$A$6:$B$65,2,0)&amp;"、"&amp;VLOOKUP(H1126,'附件一之1-開班數'!$A$6:$B$65,2,0),IF(COUNT(E1126:I1126)=5,VLOOKUP(E1126,'附件一之1-開班數'!$A$6:$B$65,2,0)&amp;"、"&amp;VLOOKUP(F1126,'附件一之1-開班數'!$A$6:$B$65,2,0)&amp;"、"&amp;VLOOKUP(G1126,'附件一之1-開班數'!$A$6:$B$65,2,0)&amp;"、"&amp;VLOOKUP(H1126,'附件一之1-開班數'!$A$6:$B$65,2,0)&amp;"、"&amp;VLOOKUP(I1126,'附件一之1-開班數'!$A$6:$B$65,2,0),IF(D1126="","","學生無班級"))))))),"有班級不存在,或跳格輸入")</f>
        <v/>
      </c>
      <c r="K1126" s="16"/>
      <c r="L1126" s="16"/>
      <c r="M1126" s="16"/>
      <c r="N1126" s="16"/>
      <c r="O1126" s="16"/>
      <c r="P1126" s="16"/>
      <c r="Q1126" s="16"/>
      <c r="R1126" s="16"/>
      <c r="S1126" s="145">
        <f t="shared" si="105"/>
        <v>1</v>
      </c>
      <c r="T1126" s="145">
        <f t="shared" si="106"/>
        <v>1</v>
      </c>
      <c r="U1126" s="10">
        <f t="shared" si="104"/>
        <v>1</v>
      </c>
      <c r="V1126" s="10">
        <f t="shared" si="107"/>
        <v>1</v>
      </c>
      <c r="W1126" s="10">
        <f t="shared" si="108"/>
        <v>3</v>
      </c>
    </row>
    <row r="1127" spans="1:23">
      <c r="A1127" s="149" t="str">
        <f t="shared" si="103"/>
        <v/>
      </c>
      <c r="B1127" s="16"/>
      <c r="C1127" s="16"/>
      <c r="D1127" s="16"/>
      <c r="E1127" s="16"/>
      <c r="F1127" s="16"/>
      <c r="G1127" s="16"/>
      <c r="H1127" s="16"/>
      <c r="I1127" s="16"/>
      <c r="J1127" s="150" t="str">
        <f>IFERROR(IF(COUNTIF(E1127:I1127,E1127)+COUNTIF(E1127:I1127,F1127)+COUNTIF(E1127:I1127,G1127)+COUNTIF(E1127:I1127,H1127)+COUNTIF(E1127:I1127,I1127)-COUNT(E1127:I1127)&lt;&gt;0,"學生班級重複",IF(COUNT(E1127:I1127)=1,VLOOKUP(E1127,'附件一之1-開班數'!$A$6:$B$65,2,0),IF(COUNT(E1127:I1127)=2,VLOOKUP(E1127,'附件一之1-開班數'!$A$6:$B$65,2,0)&amp;"、"&amp;VLOOKUP(F1127,'附件一之1-開班數'!$A$6:$B$65,2,0),IF(COUNT(E1127:I1127)=3,VLOOKUP(E1127,'附件一之1-開班數'!$A$6:$B$65,2,0)&amp;"、"&amp;VLOOKUP(F1127,'附件一之1-開班數'!$A$6:$B$65,2,0)&amp;"、"&amp;VLOOKUP(G1127,'附件一之1-開班數'!$A$6:$B$65,2,0),IF(COUNT(E1127:I1127)=4,VLOOKUP(E1127,'附件一之1-開班數'!$A$6:$B$65,2,0)&amp;"、"&amp;VLOOKUP(F1127,'附件一之1-開班數'!$A$6:$B$65,2,0)&amp;"、"&amp;VLOOKUP(G1127,'附件一之1-開班數'!$A$6:$B$65,2,0)&amp;"、"&amp;VLOOKUP(H1127,'附件一之1-開班數'!$A$6:$B$65,2,0),IF(COUNT(E1127:I1127)=5,VLOOKUP(E1127,'附件一之1-開班數'!$A$6:$B$65,2,0)&amp;"、"&amp;VLOOKUP(F1127,'附件一之1-開班數'!$A$6:$B$65,2,0)&amp;"、"&amp;VLOOKUP(G1127,'附件一之1-開班數'!$A$6:$B$65,2,0)&amp;"、"&amp;VLOOKUP(H1127,'附件一之1-開班數'!$A$6:$B$65,2,0)&amp;"、"&amp;VLOOKUP(I1127,'附件一之1-開班數'!$A$6:$B$65,2,0),IF(D1127="","","學生無班級"))))))),"有班級不存在,或跳格輸入")</f>
        <v/>
      </c>
      <c r="K1127" s="16"/>
      <c r="L1127" s="16"/>
      <c r="M1127" s="16"/>
      <c r="N1127" s="16"/>
      <c r="O1127" s="16"/>
      <c r="P1127" s="16"/>
      <c r="Q1127" s="16"/>
      <c r="R1127" s="16"/>
      <c r="S1127" s="145">
        <f t="shared" si="105"/>
        <v>1</v>
      </c>
      <c r="T1127" s="145">
        <f t="shared" si="106"/>
        <v>1</v>
      </c>
      <c r="U1127" s="10">
        <f t="shared" si="104"/>
        <v>1</v>
      </c>
      <c r="V1127" s="10">
        <f t="shared" si="107"/>
        <v>1</v>
      </c>
      <c r="W1127" s="10">
        <f t="shared" si="108"/>
        <v>3</v>
      </c>
    </row>
    <row r="1128" spans="1:23">
      <c r="A1128" s="149" t="str">
        <f t="shared" si="103"/>
        <v/>
      </c>
      <c r="B1128" s="16"/>
      <c r="C1128" s="16"/>
      <c r="D1128" s="16"/>
      <c r="E1128" s="16"/>
      <c r="F1128" s="16"/>
      <c r="G1128" s="16"/>
      <c r="H1128" s="16"/>
      <c r="I1128" s="16"/>
      <c r="J1128" s="150" t="str">
        <f>IFERROR(IF(COUNTIF(E1128:I1128,E1128)+COUNTIF(E1128:I1128,F1128)+COUNTIF(E1128:I1128,G1128)+COUNTIF(E1128:I1128,H1128)+COUNTIF(E1128:I1128,I1128)-COUNT(E1128:I1128)&lt;&gt;0,"學生班級重複",IF(COUNT(E1128:I1128)=1,VLOOKUP(E1128,'附件一之1-開班數'!$A$6:$B$65,2,0),IF(COUNT(E1128:I1128)=2,VLOOKUP(E1128,'附件一之1-開班數'!$A$6:$B$65,2,0)&amp;"、"&amp;VLOOKUP(F1128,'附件一之1-開班數'!$A$6:$B$65,2,0),IF(COUNT(E1128:I1128)=3,VLOOKUP(E1128,'附件一之1-開班數'!$A$6:$B$65,2,0)&amp;"、"&amp;VLOOKUP(F1128,'附件一之1-開班數'!$A$6:$B$65,2,0)&amp;"、"&amp;VLOOKUP(G1128,'附件一之1-開班數'!$A$6:$B$65,2,0),IF(COUNT(E1128:I1128)=4,VLOOKUP(E1128,'附件一之1-開班數'!$A$6:$B$65,2,0)&amp;"、"&amp;VLOOKUP(F1128,'附件一之1-開班數'!$A$6:$B$65,2,0)&amp;"、"&amp;VLOOKUP(G1128,'附件一之1-開班數'!$A$6:$B$65,2,0)&amp;"、"&amp;VLOOKUP(H1128,'附件一之1-開班數'!$A$6:$B$65,2,0),IF(COUNT(E1128:I1128)=5,VLOOKUP(E1128,'附件一之1-開班數'!$A$6:$B$65,2,0)&amp;"、"&amp;VLOOKUP(F1128,'附件一之1-開班數'!$A$6:$B$65,2,0)&amp;"、"&amp;VLOOKUP(G1128,'附件一之1-開班數'!$A$6:$B$65,2,0)&amp;"、"&amp;VLOOKUP(H1128,'附件一之1-開班數'!$A$6:$B$65,2,0)&amp;"、"&amp;VLOOKUP(I1128,'附件一之1-開班數'!$A$6:$B$65,2,0),IF(D1128="","","學生無班級"))))))),"有班級不存在,或跳格輸入")</f>
        <v/>
      </c>
      <c r="K1128" s="16"/>
      <c r="L1128" s="16"/>
      <c r="M1128" s="16"/>
      <c r="N1128" s="16"/>
      <c r="O1128" s="16"/>
      <c r="P1128" s="16"/>
      <c r="Q1128" s="16"/>
      <c r="R1128" s="16"/>
      <c r="S1128" s="145">
        <f t="shared" si="105"/>
        <v>1</v>
      </c>
      <c r="T1128" s="145">
        <f t="shared" si="106"/>
        <v>1</v>
      </c>
      <c r="U1128" s="10">
        <f t="shared" si="104"/>
        <v>1</v>
      </c>
      <c r="V1128" s="10">
        <f t="shared" si="107"/>
        <v>1</v>
      </c>
      <c r="W1128" s="10">
        <f t="shared" si="108"/>
        <v>3</v>
      </c>
    </row>
    <row r="1129" spans="1:23">
      <c r="A1129" s="149" t="str">
        <f t="shared" si="103"/>
        <v/>
      </c>
      <c r="B1129" s="16"/>
      <c r="C1129" s="16"/>
      <c r="D1129" s="16"/>
      <c r="E1129" s="16"/>
      <c r="F1129" s="16"/>
      <c r="G1129" s="16"/>
      <c r="H1129" s="16"/>
      <c r="I1129" s="16"/>
      <c r="J1129" s="150" t="str">
        <f>IFERROR(IF(COUNTIF(E1129:I1129,E1129)+COUNTIF(E1129:I1129,F1129)+COUNTIF(E1129:I1129,G1129)+COUNTIF(E1129:I1129,H1129)+COUNTIF(E1129:I1129,I1129)-COUNT(E1129:I1129)&lt;&gt;0,"學生班級重複",IF(COUNT(E1129:I1129)=1,VLOOKUP(E1129,'附件一之1-開班數'!$A$6:$B$65,2,0),IF(COUNT(E1129:I1129)=2,VLOOKUP(E1129,'附件一之1-開班數'!$A$6:$B$65,2,0)&amp;"、"&amp;VLOOKUP(F1129,'附件一之1-開班數'!$A$6:$B$65,2,0),IF(COUNT(E1129:I1129)=3,VLOOKUP(E1129,'附件一之1-開班數'!$A$6:$B$65,2,0)&amp;"、"&amp;VLOOKUP(F1129,'附件一之1-開班數'!$A$6:$B$65,2,0)&amp;"、"&amp;VLOOKUP(G1129,'附件一之1-開班數'!$A$6:$B$65,2,0),IF(COUNT(E1129:I1129)=4,VLOOKUP(E1129,'附件一之1-開班數'!$A$6:$B$65,2,0)&amp;"、"&amp;VLOOKUP(F1129,'附件一之1-開班數'!$A$6:$B$65,2,0)&amp;"、"&amp;VLOOKUP(G1129,'附件一之1-開班數'!$A$6:$B$65,2,0)&amp;"、"&amp;VLOOKUP(H1129,'附件一之1-開班數'!$A$6:$B$65,2,0),IF(COUNT(E1129:I1129)=5,VLOOKUP(E1129,'附件一之1-開班數'!$A$6:$B$65,2,0)&amp;"、"&amp;VLOOKUP(F1129,'附件一之1-開班數'!$A$6:$B$65,2,0)&amp;"、"&amp;VLOOKUP(G1129,'附件一之1-開班數'!$A$6:$B$65,2,0)&amp;"、"&amp;VLOOKUP(H1129,'附件一之1-開班數'!$A$6:$B$65,2,0)&amp;"、"&amp;VLOOKUP(I1129,'附件一之1-開班數'!$A$6:$B$65,2,0),IF(D1129="","","學生無班級"))))))),"有班級不存在,或跳格輸入")</f>
        <v/>
      </c>
      <c r="K1129" s="16"/>
      <c r="L1129" s="16"/>
      <c r="M1129" s="16"/>
      <c r="N1129" s="16"/>
      <c r="O1129" s="16"/>
      <c r="P1129" s="16"/>
      <c r="Q1129" s="16"/>
      <c r="R1129" s="16"/>
      <c r="S1129" s="145">
        <f t="shared" si="105"/>
        <v>1</v>
      </c>
      <c r="T1129" s="145">
        <f t="shared" si="106"/>
        <v>1</v>
      </c>
      <c r="U1129" s="10">
        <f t="shared" si="104"/>
        <v>1</v>
      </c>
      <c r="V1129" s="10">
        <f t="shared" si="107"/>
        <v>1</v>
      </c>
      <c r="W1129" s="10">
        <f t="shared" si="108"/>
        <v>3</v>
      </c>
    </row>
    <row r="1130" spans="1:23">
      <c r="A1130" s="149" t="str">
        <f t="shared" si="103"/>
        <v/>
      </c>
      <c r="B1130" s="16"/>
      <c r="C1130" s="16"/>
      <c r="D1130" s="16"/>
      <c r="E1130" s="16"/>
      <c r="F1130" s="16"/>
      <c r="G1130" s="16"/>
      <c r="H1130" s="16"/>
      <c r="I1130" s="16"/>
      <c r="J1130" s="150" t="str">
        <f>IFERROR(IF(COUNTIF(E1130:I1130,E1130)+COUNTIF(E1130:I1130,F1130)+COUNTIF(E1130:I1130,G1130)+COUNTIF(E1130:I1130,H1130)+COUNTIF(E1130:I1130,I1130)-COUNT(E1130:I1130)&lt;&gt;0,"學生班級重複",IF(COUNT(E1130:I1130)=1,VLOOKUP(E1130,'附件一之1-開班數'!$A$6:$B$65,2,0),IF(COUNT(E1130:I1130)=2,VLOOKUP(E1130,'附件一之1-開班數'!$A$6:$B$65,2,0)&amp;"、"&amp;VLOOKUP(F1130,'附件一之1-開班數'!$A$6:$B$65,2,0),IF(COUNT(E1130:I1130)=3,VLOOKUP(E1130,'附件一之1-開班數'!$A$6:$B$65,2,0)&amp;"、"&amp;VLOOKUP(F1130,'附件一之1-開班數'!$A$6:$B$65,2,0)&amp;"、"&amp;VLOOKUP(G1130,'附件一之1-開班數'!$A$6:$B$65,2,0),IF(COUNT(E1130:I1130)=4,VLOOKUP(E1130,'附件一之1-開班數'!$A$6:$B$65,2,0)&amp;"、"&amp;VLOOKUP(F1130,'附件一之1-開班數'!$A$6:$B$65,2,0)&amp;"、"&amp;VLOOKUP(G1130,'附件一之1-開班數'!$A$6:$B$65,2,0)&amp;"、"&amp;VLOOKUP(H1130,'附件一之1-開班數'!$A$6:$B$65,2,0),IF(COUNT(E1130:I1130)=5,VLOOKUP(E1130,'附件一之1-開班數'!$A$6:$B$65,2,0)&amp;"、"&amp;VLOOKUP(F1130,'附件一之1-開班數'!$A$6:$B$65,2,0)&amp;"、"&amp;VLOOKUP(G1130,'附件一之1-開班數'!$A$6:$B$65,2,0)&amp;"、"&amp;VLOOKUP(H1130,'附件一之1-開班數'!$A$6:$B$65,2,0)&amp;"、"&amp;VLOOKUP(I1130,'附件一之1-開班數'!$A$6:$B$65,2,0),IF(D1130="","","學生無班級"))))))),"有班級不存在,或跳格輸入")</f>
        <v/>
      </c>
      <c r="K1130" s="16"/>
      <c r="L1130" s="16"/>
      <c r="M1130" s="16"/>
      <c r="N1130" s="16"/>
      <c r="O1130" s="16"/>
      <c r="P1130" s="16"/>
      <c r="Q1130" s="16"/>
      <c r="R1130" s="16"/>
      <c r="S1130" s="145">
        <f t="shared" si="105"/>
        <v>1</v>
      </c>
      <c r="T1130" s="145">
        <f t="shared" si="106"/>
        <v>1</v>
      </c>
      <c r="U1130" s="10">
        <f t="shared" si="104"/>
        <v>1</v>
      </c>
      <c r="V1130" s="10">
        <f t="shared" si="107"/>
        <v>1</v>
      </c>
      <c r="W1130" s="10">
        <f t="shared" si="108"/>
        <v>3</v>
      </c>
    </row>
    <row r="1131" spans="1:23">
      <c r="A1131" s="149" t="str">
        <f t="shared" si="103"/>
        <v/>
      </c>
      <c r="B1131" s="16"/>
      <c r="C1131" s="16"/>
      <c r="D1131" s="16"/>
      <c r="E1131" s="16"/>
      <c r="F1131" s="16"/>
      <c r="G1131" s="16"/>
      <c r="H1131" s="16"/>
      <c r="I1131" s="16"/>
      <c r="J1131" s="150" t="str">
        <f>IFERROR(IF(COUNTIF(E1131:I1131,E1131)+COUNTIF(E1131:I1131,F1131)+COUNTIF(E1131:I1131,G1131)+COUNTIF(E1131:I1131,H1131)+COUNTIF(E1131:I1131,I1131)-COUNT(E1131:I1131)&lt;&gt;0,"學生班級重複",IF(COUNT(E1131:I1131)=1,VLOOKUP(E1131,'附件一之1-開班數'!$A$6:$B$65,2,0),IF(COUNT(E1131:I1131)=2,VLOOKUP(E1131,'附件一之1-開班數'!$A$6:$B$65,2,0)&amp;"、"&amp;VLOOKUP(F1131,'附件一之1-開班數'!$A$6:$B$65,2,0),IF(COUNT(E1131:I1131)=3,VLOOKUP(E1131,'附件一之1-開班數'!$A$6:$B$65,2,0)&amp;"、"&amp;VLOOKUP(F1131,'附件一之1-開班數'!$A$6:$B$65,2,0)&amp;"、"&amp;VLOOKUP(G1131,'附件一之1-開班數'!$A$6:$B$65,2,0),IF(COUNT(E1131:I1131)=4,VLOOKUP(E1131,'附件一之1-開班數'!$A$6:$B$65,2,0)&amp;"、"&amp;VLOOKUP(F1131,'附件一之1-開班數'!$A$6:$B$65,2,0)&amp;"、"&amp;VLOOKUP(G1131,'附件一之1-開班數'!$A$6:$B$65,2,0)&amp;"、"&amp;VLOOKUP(H1131,'附件一之1-開班數'!$A$6:$B$65,2,0),IF(COUNT(E1131:I1131)=5,VLOOKUP(E1131,'附件一之1-開班數'!$A$6:$B$65,2,0)&amp;"、"&amp;VLOOKUP(F1131,'附件一之1-開班數'!$A$6:$B$65,2,0)&amp;"、"&amp;VLOOKUP(G1131,'附件一之1-開班數'!$A$6:$B$65,2,0)&amp;"、"&amp;VLOOKUP(H1131,'附件一之1-開班數'!$A$6:$B$65,2,0)&amp;"、"&amp;VLOOKUP(I1131,'附件一之1-開班數'!$A$6:$B$65,2,0),IF(D1131="","","學生無班級"))))))),"有班級不存在,或跳格輸入")</f>
        <v/>
      </c>
      <c r="K1131" s="16"/>
      <c r="L1131" s="16"/>
      <c r="M1131" s="16"/>
      <c r="N1131" s="16"/>
      <c r="O1131" s="16"/>
      <c r="P1131" s="16"/>
      <c r="Q1131" s="16"/>
      <c r="R1131" s="16"/>
      <c r="S1131" s="145">
        <f t="shared" si="105"/>
        <v>1</v>
      </c>
      <c r="T1131" s="145">
        <f t="shared" si="106"/>
        <v>1</v>
      </c>
      <c r="U1131" s="10">
        <f t="shared" si="104"/>
        <v>1</v>
      </c>
      <c r="V1131" s="10">
        <f t="shared" si="107"/>
        <v>1</v>
      </c>
      <c r="W1131" s="10">
        <f t="shared" si="108"/>
        <v>3</v>
      </c>
    </row>
    <row r="1132" spans="1:23">
      <c r="A1132" s="149" t="str">
        <f t="shared" si="103"/>
        <v/>
      </c>
      <c r="B1132" s="16"/>
      <c r="C1132" s="16"/>
      <c r="D1132" s="16"/>
      <c r="E1132" s="16"/>
      <c r="F1132" s="16"/>
      <c r="G1132" s="16"/>
      <c r="H1132" s="16"/>
      <c r="I1132" s="16"/>
      <c r="J1132" s="150" t="str">
        <f>IFERROR(IF(COUNTIF(E1132:I1132,E1132)+COUNTIF(E1132:I1132,F1132)+COUNTIF(E1132:I1132,G1132)+COUNTIF(E1132:I1132,H1132)+COUNTIF(E1132:I1132,I1132)-COUNT(E1132:I1132)&lt;&gt;0,"學生班級重複",IF(COUNT(E1132:I1132)=1,VLOOKUP(E1132,'附件一之1-開班數'!$A$6:$B$65,2,0),IF(COUNT(E1132:I1132)=2,VLOOKUP(E1132,'附件一之1-開班數'!$A$6:$B$65,2,0)&amp;"、"&amp;VLOOKUP(F1132,'附件一之1-開班數'!$A$6:$B$65,2,0),IF(COUNT(E1132:I1132)=3,VLOOKUP(E1132,'附件一之1-開班數'!$A$6:$B$65,2,0)&amp;"、"&amp;VLOOKUP(F1132,'附件一之1-開班數'!$A$6:$B$65,2,0)&amp;"、"&amp;VLOOKUP(G1132,'附件一之1-開班數'!$A$6:$B$65,2,0),IF(COUNT(E1132:I1132)=4,VLOOKUP(E1132,'附件一之1-開班數'!$A$6:$B$65,2,0)&amp;"、"&amp;VLOOKUP(F1132,'附件一之1-開班數'!$A$6:$B$65,2,0)&amp;"、"&amp;VLOOKUP(G1132,'附件一之1-開班數'!$A$6:$B$65,2,0)&amp;"、"&amp;VLOOKUP(H1132,'附件一之1-開班數'!$A$6:$B$65,2,0),IF(COUNT(E1132:I1132)=5,VLOOKUP(E1132,'附件一之1-開班數'!$A$6:$B$65,2,0)&amp;"、"&amp;VLOOKUP(F1132,'附件一之1-開班數'!$A$6:$B$65,2,0)&amp;"、"&amp;VLOOKUP(G1132,'附件一之1-開班數'!$A$6:$B$65,2,0)&amp;"、"&amp;VLOOKUP(H1132,'附件一之1-開班數'!$A$6:$B$65,2,0)&amp;"、"&amp;VLOOKUP(I1132,'附件一之1-開班數'!$A$6:$B$65,2,0),IF(D1132="","","學生無班級"))))))),"有班級不存在,或跳格輸入")</f>
        <v/>
      </c>
      <c r="K1132" s="16"/>
      <c r="L1132" s="16"/>
      <c r="M1132" s="16"/>
      <c r="N1132" s="16"/>
      <c r="O1132" s="16"/>
      <c r="P1132" s="16"/>
      <c r="Q1132" s="16"/>
      <c r="R1132" s="16"/>
      <c r="S1132" s="145">
        <f t="shared" si="105"/>
        <v>1</v>
      </c>
      <c r="T1132" s="145">
        <f t="shared" si="106"/>
        <v>1</v>
      </c>
      <c r="U1132" s="10">
        <f t="shared" si="104"/>
        <v>1</v>
      </c>
      <c r="V1132" s="10">
        <f t="shared" si="107"/>
        <v>1</v>
      </c>
      <c r="W1132" s="10">
        <f t="shared" si="108"/>
        <v>3</v>
      </c>
    </row>
    <row r="1133" spans="1:23">
      <c r="A1133" s="149" t="str">
        <f t="shared" si="103"/>
        <v/>
      </c>
      <c r="B1133" s="16"/>
      <c r="C1133" s="16"/>
      <c r="D1133" s="16"/>
      <c r="E1133" s="16"/>
      <c r="F1133" s="16"/>
      <c r="G1133" s="16"/>
      <c r="H1133" s="16"/>
      <c r="I1133" s="16"/>
      <c r="J1133" s="150" t="str">
        <f>IFERROR(IF(COUNTIF(E1133:I1133,E1133)+COUNTIF(E1133:I1133,F1133)+COUNTIF(E1133:I1133,G1133)+COUNTIF(E1133:I1133,H1133)+COUNTIF(E1133:I1133,I1133)-COUNT(E1133:I1133)&lt;&gt;0,"學生班級重複",IF(COUNT(E1133:I1133)=1,VLOOKUP(E1133,'附件一之1-開班數'!$A$6:$B$65,2,0),IF(COUNT(E1133:I1133)=2,VLOOKUP(E1133,'附件一之1-開班數'!$A$6:$B$65,2,0)&amp;"、"&amp;VLOOKUP(F1133,'附件一之1-開班數'!$A$6:$B$65,2,0),IF(COUNT(E1133:I1133)=3,VLOOKUP(E1133,'附件一之1-開班數'!$A$6:$B$65,2,0)&amp;"、"&amp;VLOOKUP(F1133,'附件一之1-開班數'!$A$6:$B$65,2,0)&amp;"、"&amp;VLOOKUP(G1133,'附件一之1-開班數'!$A$6:$B$65,2,0),IF(COUNT(E1133:I1133)=4,VLOOKUP(E1133,'附件一之1-開班數'!$A$6:$B$65,2,0)&amp;"、"&amp;VLOOKUP(F1133,'附件一之1-開班數'!$A$6:$B$65,2,0)&amp;"、"&amp;VLOOKUP(G1133,'附件一之1-開班數'!$A$6:$B$65,2,0)&amp;"、"&amp;VLOOKUP(H1133,'附件一之1-開班數'!$A$6:$B$65,2,0),IF(COUNT(E1133:I1133)=5,VLOOKUP(E1133,'附件一之1-開班數'!$A$6:$B$65,2,0)&amp;"、"&amp;VLOOKUP(F1133,'附件一之1-開班數'!$A$6:$B$65,2,0)&amp;"、"&amp;VLOOKUP(G1133,'附件一之1-開班數'!$A$6:$B$65,2,0)&amp;"、"&amp;VLOOKUP(H1133,'附件一之1-開班數'!$A$6:$B$65,2,0)&amp;"、"&amp;VLOOKUP(I1133,'附件一之1-開班數'!$A$6:$B$65,2,0),IF(D1133="","","學生無班級"))))))),"有班級不存在,或跳格輸入")</f>
        <v/>
      </c>
      <c r="K1133" s="16"/>
      <c r="L1133" s="16"/>
      <c r="M1133" s="16"/>
      <c r="N1133" s="16"/>
      <c r="O1133" s="16"/>
      <c r="P1133" s="16"/>
      <c r="Q1133" s="16"/>
      <c r="R1133" s="16"/>
      <c r="S1133" s="145">
        <f t="shared" si="105"/>
        <v>1</v>
      </c>
      <c r="T1133" s="145">
        <f t="shared" si="106"/>
        <v>1</v>
      </c>
      <c r="U1133" s="10">
        <f t="shared" si="104"/>
        <v>1</v>
      </c>
      <c r="V1133" s="10">
        <f t="shared" si="107"/>
        <v>1</v>
      </c>
      <c r="W1133" s="10">
        <f t="shared" si="108"/>
        <v>3</v>
      </c>
    </row>
    <row r="1134" spans="1:23">
      <c r="A1134" s="149" t="str">
        <f t="shared" si="103"/>
        <v/>
      </c>
      <c r="B1134" s="16"/>
      <c r="C1134" s="16"/>
      <c r="D1134" s="16"/>
      <c r="E1134" s="16"/>
      <c r="F1134" s="16"/>
      <c r="G1134" s="16"/>
      <c r="H1134" s="16"/>
      <c r="I1134" s="16"/>
      <c r="J1134" s="150" t="str">
        <f>IFERROR(IF(COUNTIF(E1134:I1134,E1134)+COUNTIF(E1134:I1134,F1134)+COUNTIF(E1134:I1134,G1134)+COUNTIF(E1134:I1134,H1134)+COUNTIF(E1134:I1134,I1134)-COUNT(E1134:I1134)&lt;&gt;0,"學生班級重複",IF(COUNT(E1134:I1134)=1,VLOOKUP(E1134,'附件一之1-開班數'!$A$6:$B$65,2,0),IF(COUNT(E1134:I1134)=2,VLOOKUP(E1134,'附件一之1-開班數'!$A$6:$B$65,2,0)&amp;"、"&amp;VLOOKUP(F1134,'附件一之1-開班數'!$A$6:$B$65,2,0),IF(COUNT(E1134:I1134)=3,VLOOKUP(E1134,'附件一之1-開班數'!$A$6:$B$65,2,0)&amp;"、"&amp;VLOOKUP(F1134,'附件一之1-開班數'!$A$6:$B$65,2,0)&amp;"、"&amp;VLOOKUP(G1134,'附件一之1-開班數'!$A$6:$B$65,2,0),IF(COUNT(E1134:I1134)=4,VLOOKUP(E1134,'附件一之1-開班數'!$A$6:$B$65,2,0)&amp;"、"&amp;VLOOKUP(F1134,'附件一之1-開班數'!$A$6:$B$65,2,0)&amp;"、"&amp;VLOOKUP(G1134,'附件一之1-開班數'!$A$6:$B$65,2,0)&amp;"、"&amp;VLOOKUP(H1134,'附件一之1-開班數'!$A$6:$B$65,2,0),IF(COUNT(E1134:I1134)=5,VLOOKUP(E1134,'附件一之1-開班數'!$A$6:$B$65,2,0)&amp;"、"&amp;VLOOKUP(F1134,'附件一之1-開班數'!$A$6:$B$65,2,0)&amp;"、"&amp;VLOOKUP(G1134,'附件一之1-開班數'!$A$6:$B$65,2,0)&amp;"、"&amp;VLOOKUP(H1134,'附件一之1-開班數'!$A$6:$B$65,2,0)&amp;"、"&amp;VLOOKUP(I1134,'附件一之1-開班數'!$A$6:$B$65,2,0),IF(D1134="","","學生無班級"))))))),"有班級不存在,或跳格輸入")</f>
        <v/>
      </c>
      <c r="K1134" s="16"/>
      <c r="L1134" s="16"/>
      <c r="M1134" s="16"/>
      <c r="N1134" s="16"/>
      <c r="O1134" s="16"/>
      <c r="P1134" s="16"/>
      <c r="Q1134" s="16"/>
      <c r="R1134" s="16"/>
      <c r="S1134" s="145">
        <f t="shared" si="105"/>
        <v>1</v>
      </c>
      <c r="T1134" s="145">
        <f t="shared" si="106"/>
        <v>1</v>
      </c>
      <c r="U1134" s="10">
        <f t="shared" si="104"/>
        <v>1</v>
      </c>
      <c r="V1134" s="10">
        <f t="shared" si="107"/>
        <v>1</v>
      </c>
      <c r="W1134" s="10">
        <f t="shared" si="108"/>
        <v>3</v>
      </c>
    </row>
    <row r="1135" spans="1:23">
      <c r="A1135" s="149" t="str">
        <f t="shared" si="103"/>
        <v/>
      </c>
      <c r="B1135" s="16"/>
      <c r="C1135" s="16"/>
      <c r="D1135" s="16"/>
      <c r="E1135" s="16"/>
      <c r="F1135" s="16"/>
      <c r="G1135" s="16"/>
      <c r="H1135" s="16"/>
      <c r="I1135" s="16"/>
      <c r="J1135" s="150" t="str">
        <f>IFERROR(IF(COUNTIF(E1135:I1135,E1135)+COUNTIF(E1135:I1135,F1135)+COUNTIF(E1135:I1135,G1135)+COUNTIF(E1135:I1135,H1135)+COUNTIF(E1135:I1135,I1135)-COUNT(E1135:I1135)&lt;&gt;0,"學生班級重複",IF(COUNT(E1135:I1135)=1,VLOOKUP(E1135,'附件一之1-開班數'!$A$6:$B$65,2,0),IF(COUNT(E1135:I1135)=2,VLOOKUP(E1135,'附件一之1-開班數'!$A$6:$B$65,2,0)&amp;"、"&amp;VLOOKUP(F1135,'附件一之1-開班數'!$A$6:$B$65,2,0),IF(COUNT(E1135:I1135)=3,VLOOKUP(E1135,'附件一之1-開班數'!$A$6:$B$65,2,0)&amp;"、"&amp;VLOOKUP(F1135,'附件一之1-開班數'!$A$6:$B$65,2,0)&amp;"、"&amp;VLOOKUP(G1135,'附件一之1-開班數'!$A$6:$B$65,2,0),IF(COUNT(E1135:I1135)=4,VLOOKUP(E1135,'附件一之1-開班數'!$A$6:$B$65,2,0)&amp;"、"&amp;VLOOKUP(F1135,'附件一之1-開班數'!$A$6:$B$65,2,0)&amp;"、"&amp;VLOOKUP(G1135,'附件一之1-開班數'!$A$6:$B$65,2,0)&amp;"、"&amp;VLOOKUP(H1135,'附件一之1-開班數'!$A$6:$B$65,2,0),IF(COUNT(E1135:I1135)=5,VLOOKUP(E1135,'附件一之1-開班數'!$A$6:$B$65,2,0)&amp;"、"&amp;VLOOKUP(F1135,'附件一之1-開班數'!$A$6:$B$65,2,0)&amp;"、"&amp;VLOOKUP(G1135,'附件一之1-開班數'!$A$6:$B$65,2,0)&amp;"、"&amp;VLOOKUP(H1135,'附件一之1-開班數'!$A$6:$B$65,2,0)&amp;"、"&amp;VLOOKUP(I1135,'附件一之1-開班數'!$A$6:$B$65,2,0),IF(D1135="","","學生無班級"))))))),"有班級不存在,或跳格輸入")</f>
        <v/>
      </c>
      <c r="K1135" s="16"/>
      <c r="L1135" s="16"/>
      <c r="M1135" s="16"/>
      <c r="N1135" s="16"/>
      <c r="O1135" s="16"/>
      <c r="P1135" s="16"/>
      <c r="Q1135" s="16"/>
      <c r="R1135" s="16"/>
      <c r="S1135" s="145">
        <f t="shared" si="105"/>
        <v>1</v>
      </c>
      <c r="T1135" s="145">
        <f t="shared" si="106"/>
        <v>1</v>
      </c>
      <c r="U1135" s="10">
        <f t="shared" si="104"/>
        <v>1</v>
      </c>
      <c r="V1135" s="10">
        <f t="shared" si="107"/>
        <v>1</v>
      </c>
      <c r="W1135" s="10">
        <f t="shared" si="108"/>
        <v>3</v>
      </c>
    </row>
    <row r="1136" spans="1:23">
      <c r="A1136" s="149" t="str">
        <f t="shared" si="103"/>
        <v/>
      </c>
      <c r="B1136" s="16"/>
      <c r="C1136" s="16"/>
      <c r="D1136" s="16"/>
      <c r="E1136" s="16"/>
      <c r="F1136" s="16"/>
      <c r="G1136" s="16"/>
      <c r="H1136" s="16"/>
      <c r="I1136" s="16"/>
      <c r="J1136" s="150" t="str">
        <f>IFERROR(IF(COUNTIF(E1136:I1136,E1136)+COUNTIF(E1136:I1136,F1136)+COUNTIF(E1136:I1136,G1136)+COUNTIF(E1136:I1136,H1136)+COUNTIF(E1136:I1136,I1136)-COUNT(E1136:I1136)&lt;&gt;0,"學生班級重複",IF(COUNT(E1136:I1136)=1,VLOOKUP(E1136,'附件一之1-開班數'!$A$6:$B$65,2,0),IF(COUNT(E1136:I1136)=2,VLOOKUP(E1136,'附件一之1-開班數'!$A$6:$B$65,2,0)&amp;"、"&amp;VLOOKUP(F1136,'附件一之1-開班數'!$A$6:$B$65,2,0),IF(COUNT(E1136:I1136)=3,VLOOKUP(E1136,'附件一之1-開班數'!$A$6:$B$65,2,0)&amp;"、"&amp;VLOOKUP(F1136,'附件一之1-開班數'!$A$6:$B$65,2,0)&amp;"、"&amp;VLOOKUP(G1136,'附件一之1-開班數'!$A$6:$B$65,2,0),IF(COUNT(E1136:I1136)=4,VLOOKUP(E1136,'附件一之1-開班數'!$A$6:$B$65,2,0)&amp;"、"&amp;VLOOKUP(F1136,'附件一之1-開班數'!$A$6:$B$65,2,0)&amp;"、"&amp;VLOOKUP(G1136,'附件一之1-開班數'!$A$6:$B$65,2,0)&amp;"、"&amp;VLOOKUP(H1136,'附件一之1-開班數'!$A$6:$B$65,2,0),IF(COUNT(E1136:I1136)=5,VLOOKUP(E1136,'附件一之1-開班數'!$A$6:$B$65,2,0)&amp;"、"&amp;VLOOKUP(F1136,'附件一之1-開班數'!$A$6:$B$65,2,0)&amp;"、"&amp;VLOOKUP(G1136,'附件一之1-開班數'!$A$6:$B$65,2,0)&amp;"、"&amp;VLOOKUP(H1136,'附件一之1-開班數'!$A$6:$B$65,2,0)&amp;"、"&amp;VLOOKUP(I1136,'附件一之1-開班數'!$A$6:$B$65,2,0),IF(D1136="","","學生無班級"))))))),"有班級不存在,或跳格輸入")</f>
        <v/>
      </c>
      <c r="K1136" s="16"/>
      <c r="L1136" s="16"/>
      <c r="M1136" s="16"/>
      <c r="N1136" s="16"/>
      <c r="O1136" s="16"/>
      <c r="P1136" s="16"/>
      <c r="Q1136" s="16"/>
      <c r="R1136" s="16"/>
      <c r="S1136" s="145">
        <f t="shared" si="105"/>
        <v>1</v>
      </c>
      <c r="T1136" s="145">
        <f t="shared" si="106"/>
        <v>1</v>
      </c>
      <c r="U1136" s="10">
        <f t="shared" si="104"/>
        <v>1</v>
      </c>
      <c r="V1136" s="10">
        <f t="shared" si="107"/>
        <v>1</v>
      </c>
      <c r="W1136" s="10">
        <f t="shared" si="108"/>
        <v>3</v>
      </c>
    </row>
    <row r="1137" spans="1:23">
      <c r="A1137" s="149" t="str">
        <f t="shared" si="103"/>
        <v/>
      </c>
      <c r="B1137" s="16"/>
      <c r="C1137" s="16"/>
      <c r="D1137" s="16"/>
      <c r="E1137" s="16"/>
      <c r="F1137" s="16"/>
      <c r="G1137" s="16"/>
      <c r="H1137" s="16"/>
      <c r="I1137" s="16"/>
      <c r="J1137" s="150" t="str">
        <f>IFERROR(IF(COUNTIF(E1137:I1137,E1137)+COUNTIF(E1137:I1137,F1137)+COUNTIF(E1137:I1137,G1137)+COUNTIF(E1137:I1137,H1137)+COUNTIF(E1137:I1137,I1137)-COUNT(E1137:I1137)&lt;&gt;0,"學生班級重複",IF(COUNT(E1137:I1137)=1,VLOOKUP(E1137,'附件一之1-開班數'!$A$6:$B$65,2,0),IF(COUNT(E1137:I1137)=2,VLOOKUP(E1137,'附件一之1-開班數'!$A$6:$B$65,2,0)&amp;"、"&amp;VLOOKUP(F1137,'附件一之1-開班數'!$A$6:$B$65,2,0),IF(COUNT(E1137:I1137)=3,VLOOKUP(E1137,'附件一之1-開班數'!$A$6:$B$65,2,0)&amp;"、"&amp;VLOOKUP(F1137,'附件一之1-開班數'!$A$6:$B$65,2,0)&amp;"、"&amp;VLOOKUP(G1137,'附件一之1-開班數'!$A$6:$B$65,2,0),IF(COUNT(E1137:I1137)=4,VLOOKUP(E1137,'附件一之1-開班數'!$A$6:$B$65,2,0)&amp;"、"&amp;VLOOKUP(F1137,'附件一之1-開班數'!$A$6:$B$65,2,0)&amp;"、"&amp;VLOOKUP(G1137,'附件一之1-開班數'!$A$6:$B$65,2,0)&amp;"、"&amp;VLOOKUP(H1137,'附件一之1-開班數'!$A$6:$B$65,2,0),IF(COUNT(E1137:I1137)=5,VLOOKUP(E1137,'附件一之1-開班數'!$A$6:$B$65,2,0)&amp;"、"&amp;VLOOKUP(F1137,'附件一之1-開班數'!$A$6:$B$65,2,0)&amp;"、"&amp;VLOOKUP(G1137,'附件一之1-開班數'!$A$6:$B$65,2,0)&amp;"、"&amp;VLOOKUP(H1137,'附件一之1-開班數'!$A$6:$B$65,2,0)&amp;"、"&amp;VLOOKUP(I1137,'附件一之1-開班數'!$A$6:$B$65,2,0),IF(D1137="","","學生無班級"))))))),"有班級不存在,或跳格輸入")</f>
        <v/>
      </c>
      <c r="K1137" s="16"/>
      <c r="L1137" s="16"/>
      <c r="M1137" s="16"/>
      <c r="N1137" s="16"/>
      <c r="O1137" s="16"/>
      <c r="P1137" s="16"/>
      <c r="Q1137" s="16"/>
      <c r="R1137" s="16"/>
      <c r="S1137" s="145">
        <f t="shared" si="105"/>
        <v>1</v>
      </c>
      <c r="T1137" s="145">
        <f t="shared" si="106"/>
        <v>1</v>
      </c>
      <c r="U1137" s="10">
        <f t="shared" si="104"/>
        <v>1</v>
      </c>
      <c r="V1137" s="10">
        <f t="shared" si="107"/>
        <v>1</v>
      </c>
      <c r="W1137" s="10">
        <f t="shared" si="108"/>
        <v>3</v>
      </c>
    </row>
    <row r="1138" spans="1:23">
      <c r="A1138" s="149" t="str">
        <f t="shared" si="103"/>
        <v/>
      </c>
      <c r="B1138" s="16"/>
      <c r="C1138" s="16"/>
      <c r="D1138" s="16"/>
      <c r="E1138" s="16"/>
      <c r="F1138" s="16"/>
      <c r="G1138" s="16"/>
      <c r="H1138" s="16"/>
      <c r="I1138" s="16"/>
      <c r="J1138" s="150" t="str">
        <f>IFERROR(IF(COUNTIF(E1138:I1138,E1138)+COUNTIF(E1138:I1138,F1138)+COUNTIF(E1138:I1138,G1138)+COUNTIF(E1138:I1138,H1138)+COUNTIF(E1138:I1138,I1138)-COUNT(E1138:I1138)&lt;&gt;0,"學生班級重複",IF(COUNT(E1138:I1138)=1,VLOOKUP(E1138,'附件一之1-開班數'!$A$6:$B$65,2,0),IF(COUNT(E1138:I1138)=2,VLOOKUP(E1138,'附件一之1-開班數'!$A$6:$B$65,2,0)&amp;"、"&amp;VLOOKUP(F1138,'附件一之1-開班數'!$A$6:$B$65,2,0),IF(COUNT(E1138:I1138)=3,VLOOKUP(E1138,'附件一之1-開班數'!$A$6:$B$65,2,0)&amp;"、"&amp;VLOOKUP(F1138,'附件一之1-開班數'!$A$6:$B$65,2,0)&amp;"、"&amp;VLOOKUP(G1138,'附件一之1-開班數'!$A$6:$B$65,2,0),IF(COUNT(E1138:I1138)=4,VLOOKUP(E1138,'附件一之1-開班數'!$A$6:$B$65,2,0)&amp;"、"&amp;VLOOKUP(F1138,'附件一之1-開班數'!$A$6:$B$65,2,0)&amp;"、"&amp;VLOOKUP(G1138,'附件一之1-開班數'!$A$6:$B$65,2,0)&amp;"、"&amp;VLOOKUP(H1138,'附件一之1-開班數'!$A$6:$B$65,2,0),IF(COUNT(E1138:I1138)=5,VLOOKUP(E1138,'附件一之1-開班數'!$A$6:$B$65,2,0)&amp;"、"&amp;VLOOKUP(F1138,'附件一之1-開班數'!$A$6:$B$65,2,0)&amp;"、"&amp;VLOOKUP(G1138,'附件一之1-開班數'!$A$6:$B$65,2,0)&amp;"、"&amp;VLOOKUP(H1138,'附件一之1-開班數'!$A$6:$B$65,2,0)&amp;"、"&amp;VLOOKUP(I1138,'附件一之1-開班數'!$A$6:$B$65,2,0),IF(D1138="","","學生無班級"))))))),"有班級不存在,或跳格輸入")</f>
        <v/>
      </c>
      <c r="K1138" s="16"/>
      <c r="L1138" s="16"/>
      <c r="M1138" s="16"/>
      <c r="N1138" s="16"/>
      <c r="O1138" s="16"/>
      <c r="P1138" s="16"/>
      <c r="Q1138" s="16"/>
      <c r="R1138" s="16"/>
      <c r="S1138" s="145">
        <f t="shared" si="105"/>
        <v>1</v>
      </c>
      <c r="T1138" s="145">
        <f t="shared" si="106"/>
        <v>1</v>
      </c>
      <c r="U1138" s="10">
        <f t="shared" si="104"/>
        <v>1</v>
      </c>
      <c r="V1138" s="10">
        <f t="shared" si="107"/>
        <v>1</v>
      </c>
      <c r="W1138" s="10">
        <f t="shared" si="108"/>
        <v>3</v>
      </c>
    </row>
    <row r="1139" spans="1:23">
      <c r="A1139" s="149" t="str">
        <f t="shared" si="103"/>
        <v/>
      </c>
      <c r="B1139" s="16"/>
      <c r="C1139" s="16"/>
      <c r="D1139" s="16"/>
      <c r="E1139" s="16"/>
      <c r="F1139" s="16"/>
      <c r="G1139" s="16"/>
      <c r="H1139" s="16"/>
      <c r="I1139" s="16"/>
      <c r="J1139" s="150" t="str">
        <f>IFERROR(IF(COUNTIF(E1139:I1139,E1139)+COUNTIF(E1139:I1139,F1139)+COUNTIF(E1139:I1139,G1139)+COUNTIF(E1139:I1139,H1139)+COUNTIF(E1139:I1139,I1139)-COUNT(E1139:I1139)&lt;&gt;0,"學生班級重複",IF(COUNT(E1139:I1139)=1,VLOOKUP(E1139,'附件一之1-開班數'!$A$6:$B$65,2,0),IF(COUNT(E1139:I1139)=2,VLOOKUP(E1139,'附件一之1-開班數'!$A$6:$B$65,2,0)&amp;"、"&amp;VLOOKUP(F1139,'附件一之1-開班數'!$A$6:$B$65,2,0),IF(COUNT(E1139:I1139)=3,VLOOKUP(E1139,'附件一之1-開班數'!$A$6:$B$65,2,0)&amp;"、"&amp;VLOOKUP(F1139,'附件一之1-開班數'!$A$6:$B$65,2,0)&amp;"、"&amp;VLOOKUP(G1139,'附件一之1-開班數'!$A$6:$B$65,2,0),IF(COUNT(E1139:I1139)=4,VLOOKUP(E1139,'附件一之1-開班數'!$A$6:$B$65,2,0)&amp;"、"&amp;VLOOKUP(F1139,'附件一之1-開班數'!$A$6:$B$65,2,0)&amp;"、"&amp;VLOOKUP(G1139,'附件一之1-開班數'!$A$6:$B$65,2,0)&amp;"、"&amp;VLOOKUP(H1139,'附件一之1-開班數'!$A$6:$B$65,2,0),IF(COUNT(E1139:I1139)=5,VLOOKUP(E1139,'附件一之1-開班數'!$A$6:$B$65,2,0)&amp;"、"&amp;VLOOKUP(F1139,'附件一之1-開班數'!$A$6:$B$65,2,0)&amp;"、"&amp;VLOOKUP(G1139,'附件一之1-開班數'!$A$6:$B$65,2,0)&amp;"、"&amp;VLOOKUP(H1139,'附件一之1-開班數'!$A$6:$B$65,2,0)&amp;"、"&amp;VLOOKUP(I1139,'附件一之1-開班數'!$A$6:$B$65,2,0),IF(D1139="","","學生無班級"))))))),"有班級不存在,或跳格輸入")</f>
        <v/>
      </c>
      <c r="K1139" s="16"/>
      <c r="L1139" s="16"/>
      <c r="M1139" s="16"/>
      <c r="N1139" s="16"/>
      <c r="O1139" s="16"/>
      <c r="P1139" s="16"/>
      <c r="Q1139" s="16"/>
      <c r="R1139" s="16"/>
      <c r="S1139" s="145">
        <f t="shared" si="105"/>
        <v>1</v>
      </c>
      <c r="T1139" s="145">
        <f t="shared" si="106"/>
        <v>1</v>
      </c>
      <c r="U1139" s="10">
        <f t="shared" si="104"/>
        <v>1</v>
      </c>
      <c r="V1139" s="10">
        <f t="shared" si="107"/>
        <v>1</v>
      </c>
      <c r="W1139" s="10">
        <f t="shared" si="108"/>
        <v>3</v>
      </c>
    </row>
    <row r="1140" spans="1:23">
      <c r="A1140" s="149" t="str">
        <f t="shared" si="103"/>
        <v/>
      </c>
      <c r="B1140" s="16"/>
      <c r="C1140" s="16"/>
      <c r="D1140" s="16"/>
      <c r="E1140" s="16"/>
      <c r="F1140" s="16"/>
      <c r="G1140" s="16"/>
      <c r="H1140" s="16"/>
      <c r="I1140" s="16"/>
      <c r="J1140" s="150" t="str">
        <f>IFERROR(IF(COUNTIF(E1140:I1140,E1140)+COUNTIF(E1140:I1140,F1140)+COUNTIF(E1140:I1140,G1140)+COUNTIF(E1140:I1140,H1140)+COUNTIF(E1140:I1140,I1140)-COUNT(E1140:I1140)&lt;&gt;0,"學生班級重複",IF(COUNT(E1140:I1140)=1,VLOOKUP(E1140,'附件一之1-開班數'!$A$6:$B$65,2,0),IF(COUNT(E1140:I1140)=2,VLOOKUP(E1140,'附件一之1-開班數'!$A$6:$B$65,2,0)&amp;"、"&amp;VLOOKUP(F1140,'附件一之1-開班數'!$A$6:$B$65,2,0),IF(COUNT(E1140:I1140)=3,VLOOKUP(E1140,'附件一之1-開班數'!$A$6:$B$65,2,0)&amp;"、"&amp;VLOOKUP(F1140,'附件一之1-開班數'!$A$6:$B$65,2,0)&amp;"、"&amp;VLOOKUP(G1140,'附件一之1-開班數'!$A$6:$B$65,2,0),IF(COUNT(E1140:I1140)=4,VLOOKUP(E1140,'附件一之1-開班數'!$A$6:$B$65,2,0)&amp;"、"&amp;VLOOKUP(F1140,'附件一之1-開班數'!$A$6:$B$65,2,0)&amp;"、"&amp;VLOOKUP(G1140,'附件一之1-開班數'!$A$6:$B$65,2,0)&amp;"、"&amp;VLOOKUP(H1140,'附件一之1-開班數'!$A$6:$B$65,2,0),IF(COUNT(E1140:I1140)=5,VLOOKUP(E1140,'附件一之1-開班數'!$A$6:$B$65,2,0)&amp;"、"&amp;VLOOKUP(F1140,'附件一之1-開班數'!$A$6:$B$65,2,0)&amp;"、"&amp;VLOOKUP(G1140,'附件一之1-開班數'!$A$6:$B$65,2,0)&amp;"、"&amp;VLOOKUP(H1140,'附件一之1-開班數'!$A$6:$B$65,2,0)&amp;"、"&amp;VLOOKUP(I1140,'附件一之1-開班數'!$A$6:$B$65,2,0),IF(D1140="","","學生無班級"))))))),"有班級不存在,或跳格輸入")</f>
        <v/>
      </c>
      <c r="K1140" s="16"/>
      <c r="L1140" s="16"/>
      <c r="M1140" s="16"/>
      <c r="N1140" s="16"/>
      <c r="O1140" s="16"/>
      <c r="P1140" s="16"/>
      <c r="Q1140" s="16"/>
      <c r="R1140" s="16"/>
      <c r="S1140" s="145">
        <f t="shared" si="105"/>
        <v>1</v>
      </c>
      <c r="T1140" s="145">
        <f t="shared" si="106"/>
        <v>1</v>
      </c>
      <c r="U1140" s="10">
        <f t="shared" si="104"/>
        <v>1</v>
      </c>
      <c r="V1140" s="10">
        <f t="shared" si="107"/>
        <v>1</v>
      </c>
      <c r="W1140" s="10">
        <f t="shared" si="108"/>
        <v>3</v>
      </c>
    </row>
    <row r="1141" spans="1:23">
      <c r="A1141" s="149" t="str">
        <f t="shared" si="103"/>
        <v/>
      </c>
      <c r="B1141" s="16"/>
      <c r="C1141" s="16"/>
      <c r="D1141" s="16"/>
      <c r="E1141" s="16"/>
      <c r="F1141" s="16"/>
      <c r="G1141" s="16"/>
      <c r="H1141" s="16"/>
      <c r="I1141" s="16"/>
      <c r="J1141" s="150" t="str">
        <f>IFERROR(IF(COUNTIF(E1141:I1141,E1141)+COUNTIF(E1141:I1141,F1141)+COUNTIF(E1141:I1141,G1141)+COUNTIF(E1141:I1141,H1141)+COUNTIF(E1141:I1141,I1141)-COUNT(E1141:I1141)&lt;&gt;0,"學生班級重複",IF(COUNT(E1141:I1141)=1,VLOOKUP(E1141,'附件一之1-開班數'!$A$6:$B$65,2,0),IF(COUNT(E1141:I1141)=2,VLOOKUP(E1141,'附件一之1-開班數'!$A$6:$B$65,2,0)&amp;"、"&amp;VLOOKUP(F1141,'附件一之1-開班數'!$A$6:$B$65,2,0),IF(COUNT(E1141:I1141)=3,VLOOKUP(E1141,'附件一之1-開班數'!$A$6:$B$65,2,0)&amp;"、"&amp;VLOOKUP(F1141,'附件一之1-開班數'!$A$6:$B$65,2,0)&amp;"、"&amp;VLOOKUP(G1141,'附件一之1-開班數'!$A$6:$B$65,2,0),IF(COUNT(E1141:I1141)=4,VLOOKUP(E1141,'附件一之1-開班數'!$A$6:$B$65,2,0)&amp;"、"&amp;VLOOKUP(F1141,'附件一之1-開班數'!$A$6:$B$65,2,0)&amp;"、"&amp;VLOOKUP(G1141,'附件一之1-開班數'!$A$6:$B$65,2,0)&amp;"、"&amp;VLOOKUP(H1141,'附件一之1-開班數'!$A$6:$B$65,2,0),IF(COUNT(E1141:I1141)=5,VLOOKUP(E1141,'附件一之1-開班數'!$A$6:$B$65,2,0)&amp;"、"&amp;VLOOKUP(F1141,'附件一之1-開班數'!$A$6:$B$65,2,0)&amp;"、"&amp;VLOOKUP(G1141,'附件一之1-開班數'!$A$6:$B$65,2,0)&amp;"、"&amp;VLOOKUP(H1141,'附件一之1-開班數'!$A$6:$B$65,2,0)&amp;"、"&amp;VLOOKUP(I1141,'附件一之1-開班數'!$A$6:$B$65,2,0),IF(D1141="","","學生無班級"))))))),"有班級不存在,或跳格輸入")</f>
        <v/>
      </c>
      <c r="K1141" s="16"/>
      <c r="L1141" s="16"/>
      <c r="M1141" s="16"/>
      <c r="N1141" s="16"/>
      <c r="O1141" s="16"/>
      <c r="P1141" s="16"/>
      <c r="Q1141" s="16"/>
      <c r="R1141" s="16"/>
      <c r="S1141" s="145">
        <f t="shared" si="105"/>
        <v>1</v>
      </c>
      <c r="T1141" s="145">
        <f t="shared" si="106"/>
        <v>1</v>
      </c>
      <c r="U1141" s="10">
        <f t="shared" si="104"/>
        <v>1</v>
      </c>
      <c r="V1141" s="10">
        <f t="shared" si="107"/>
        <v>1</v>
      </c>
      <c r="W1141" s="10">
        <f t="shared" si="108"/>
        <v>3</v>
      </c>
    </row>
    <row r="1142" spans="1:23">
      <c r="A1142" s="149" t="str">
        <f t="shared" si="103"/>
        <v/>
      </c>
      <c r="B1142" s="16"/>
      <c r="C1142" s="16"/>
      <c r="D1142" s="16"/>
      <c r="E1142" s="16"/>
      <c r="F1142" s="16"/>
      <c r="G1142" s="16"/>
      <c r="H1142" s="16"/>
      <c r="I1142" s="16"/>
      <c r="J1142" s="150" t="str">
        <f>IFERROR(IF(COUNTIF(E1142:I1142,E1142)+COUNTIF(E1142:I1142,F1142)+COUNTIF(E1142:I1142,G1142)+COUNTIF(E1142:I1142,H1142)+COUNTIF(E1142:I1142,I1142)-COUNT(E1142:I1142)&lt;&gt;0,"學生班級重複",IF(COUNT(E1142:I1142)=1,VLOOKUP(E1142,'附件一之1-開班數'!$A$6:$B$65,2,0),IF(COUNT(E1142:I1142)=2,VLOOKUP(E1142,'附件一之1-開班數'!$A$6:$B$65,2,0)&amp;"、"&amp;VLOOKUP(F1142,'附件一之1-開班數'!$A$6:$B$65,2,0),IF(COUNT(E1142:I1142)=3,VLOOKUP(E1142,'附件一之1-開班數'!$A$6:$B$65,2,0)&amp;"、"&amp;VLOOKUP(F1142,'附件一之1-開班數'!$A$6:$B$65,2,0)&amp;"、"&amp;VLOOKUP(G1142,'附件一之1-開班數'!$A$6:$B$65,2,0),IF(COUNT(E1142:I1142)=4,VLOOKUP(E1142,'附件一之1-開班數'!$A$6:$B$65,2,0)&amp;"、"&amp;VLOOKUP(F1142,'附件一之1-開班數'!$A$6:$B$65,2,0)&amp;"、"&amp;VLOOKUP(G1142,'附件一之1-開班數'!$A$6:$B$65,2,0)&amp;"、"&amp;VLOOKUP(H1142,'附件一之1-開班數'!$A$6:$B$65,2,0),IF(COUNT(E1142:I1142)=5,VLOOKUP(E1142,'附件一之1-開班數'!$A$6:$B$65,2,0)&amp;"、"&amp;VLOOKUP(F1142,'附件一之1-開班數'!$A$6:$B$65,2,0)&amp;"、"&amp;VLOOKUP(G1142,'附件一之1-開班數'!$A$6:$B$65,2,0)&amp;"、"&amp;VLOOKUP(H1142,'附件一之1-開班數'!$A$6:$B$65,2,0)&amp;"、"&amp;VLOOKUP(I1142,'附件一之1-開班數'!$A$6:$B$65,2,0),IF(D1142="","","學生無班級"))))))),"有班級不存在,或跳格輸入")</f>
        <v/>
      </c>
      <c r="K1142" s="16"/>
      <c r="L1142" s="16"/>
      <c r="M1142" s="16"/>
      <c r="N1142" s="16"/>
      <c r="O1142" s="16"/>
      <c r="P1142" s="16"/>
      <c r="Q1142" s="16"/>
      <c r="R1142" s="16"/>
      <c r="S1142" s="145">
        <f t="shared" si="105"/>
        <v>1</v>
      </c>
      <c r="T1142" s="145">
        <f t="shared" si="106"/>
        <v>1</v>
      </c>
      <c r="U1142" s="10">
        <f t="shared" si="104"/>
        <v>1</v>
      </c>
      <c r="V1142" s="10">
        <f t="shared" si="107"/>
        <v>1</v>
      </c>
      <c r="W1142" s="10">
        <f t="shared" si="108"/>
        <v>3</v>
      </c>
    </row>
    <row r="1143" spans="1:23">
      <c r="A1143" s="149" t="str">
        <f t="shared" si="103"/>
        <v/>
      </c>
      <c r="B1143" s="16"/>
      <c r="C1143" s="16"/>
      <c r="D1143" s="16"/>
      <c r="E1143" s="16"/>
      <c r="F1143" s="16"/>
      <c r="G1143" s="16"/>
      <c r="H1143" s="16"/>
      <c r="I1143" s="16"/>
      <c r="J1143" s="150" t="str">
        <f>IFERROR(IF(COUNTIF(E1143:I1143,E1143)+COUNTIF(E1143:I1143,F1143)+COUNTIF(E1143:I1143,G1143)+COUNTIF(E1143:I1143,H1143)+COUNTIF(E1143:I1143,I1143)-COUNT(E1143:I1143)&lt;&gt;0,"學生班級重複",IF(COUNT(E1143:I1143)=1,VLOOKUP(E1143,'附件一之1-開班數'!$A$6:$B$65,2,0),IF(COUNT(E1143:I1143)=2,VLOOKUP(E1143,'附件一之1-開班數'!$A$6:$B$65,2,0)&amp;"、"&amp;VLOOKUP(F1143,'附件一之1-開班數'!$A$6:$B$65,2,0),IF(COUNT(E1143:I1143)=3,VLOOKUP(E1143,'附件一之1-開班數'!$A$6:$B$65,2,0)&amp;"、"&amp;VLOOKUP(F1143,'附件一之1-開班數'!$A$6:$B$65,2,0)&amp;"、"&amp;VLOOKUP(G1143,'附件一之1-開班數'!$A$6:$B$65,2,0),IF(COUNT(E1143:I1143)=4,VLOOKUP(E1143,'附件一之1-開班數'!$A$6:$B$65,2,0)&amp;"、"&amp;VLOOKUP(F1143,'附件一之1-開班數'!$A$6:$B$65,2,0)&amp;"、"&amp;VLOOKUP(G1143,'附件一之1-開班數'!$A$6:$B$65,2,0)&amp;"、"&amp;VLOOKUP(H1143,'附件一之1-開班數'!$A$6:$B$65,2,0),IF(COUNT(E1143:I1143)=5,VLOOKUP(E1143,'附件一之1-開班數'!$A$6:$B$65,2,0)&amp;"、"&amp;VLOOKUP(F1143,'附件一之1-開班數'!$A$6:$B$65,2,0)&amp;"、"&amp;VLOOKUP(G1143,'附件一之1-開班數'!$A$6:$B$65,2,0)&amp;"、"&amp;VLOOKUP(H1143,'附件一之1-開班數'!$A$6:$B$65,2,0)&amp;"、"&amp;VLOOKUP(I1143,'附件一之1-開班數'!$A$6:$B$65,2,0),IF(D1143="","","學生無班級"))))))),"有班級不存在,或跳格輸入")</f>
        <v/>
      </c>
      <c r="K1143" s="16"/>
      <c r="L1143" s="16"/>
      <c r="M1143" s="16"/>
      <c r="N1143" s="16"/>
      <c r="O1143" s="16"/>
      <c r="P1143" s="16"/>
      <c r="Q1143" s="16"/>
      <c r="R1143" s="16"/>
      <c r="S1143" s="145">
        <f t="shared" si="105"/>
        <v>1</v>
      </c>
      <c r="T1143" s="145">
        <f t="shared" si="106"/>
        <v>1</v>
      </c>
      <c r="U1143" s="10">
        <f t="shared" si="104"/>
        <v>1</v>
      </c>
      <c r="V1143" s="10">
        <f t="shared" si="107"/>
        <v>1</v>
      </c>
      <c r="W1143" s="10">
        <f t="shared" si="108"/>
        <v>3</v>
      </c>
    </row>
    <row r="1144" spans="1:23">
      <c r="A1144" s="149" t="str">
        <f t="shared" si="103"/>
        <v/>
      </c>
      <c r="B1144" s="16"/>
      <c r="C1144" s="16"/>
      <c r="D1144" s="16"/>
      <c r="E1144" s="16"/>
      <c r="F1144" s="16"/>
      <c r="G1144" s="16"/>
      <c r="H1144" s="16"/>
      <c r="I1144" s="16"/>
      <c r="J1144" s="150" t="str">
        <f>IFERROR(IF(COUNTIF(E1144:I1144,E1144)+COUNTIF(E1144:I1144,F1144)+COUNTIF(E1144:I1144,G1144)+COUNTIF(E1144:I1144,H1144)+COUNTIF(E1144:I1144,I1144)-COUNT(E1144:I1144)&lt;&gt;0,"學生班級重複",IF(COUNT(E1144:I1144)=1,VLOOKUP(E1144,'附件一之1-開班數'!$A$6:$B$65,2,0),IF(COUNT(E1144:I1144)=2,VLOOKUP(E1144,'附件一之1-開班數'!$A$6:$B$65,2,0)&amp;"、"&amp;VLOOKUP(F1144,'附件一之1-開班數'!$A$6:$B$65,2,0),IF(COUNT(E1144:I1144)=3,VLOOKUP(E1144,'附件一之1-開班數'!$A$6:$B$65,2,0)&amp;"、"&amp;VLOOKUP(F1144,'附件一之1-開班數'!$A$6:$B$65,2,0)&amp;"、"&amp;VLOOKUP(G1144,'附件一之1-開班數'!$A$6:$B$65,2,0),IF(COUNT(E1144:I1144)=4,VLOOKUP(E1144,'附件一之1-開班數'!$A$6:$B$65,2,0)&amp;"、"&amp;VLOOKUP(F1144,'附件一之1-開班數'!$A$6:$B$65,2,0)&amp;"、"&amp;VLOOKUP(G1144,'附件一之1-開班數'!$A$6:$B$65,2,0)&amp;"、"&amp;VLOOKUP(H1144,'附件一之1-開班數'!$A$6:$B$65,2,0),IF(COUNT(E1144:I1144)=5,VLOOKUP(E1144,'附件一之1-開班數'!$A$6:$B$65,2,0)&amp;"、"&amp;VLOOKUP(F1144,'附件一之1-開班數'!$A$6:$B$65,2,0)&amp;"、"&amp;VLOOKUP(G1144,'附件一之1-開班數'!$A$6:$B$65,2,0)&amp;"、"&amp;VLOOKUP(H1144,'附件一之1-開班數'!$A$6:$B$65,2,0)&amp;"、"&amp;VLOOKUP(I1144,'附件一之1-開班數'!$A$6:$B$65,2,0),IF(D1144="","","學生無班級"))))))),"有班級不存在,或跳格輸入")</f>
        <v/>
      </c>
      <c r="K1144" s="16"/>
      <c r="L1144" s="16"/>
      <c r="M1144" s="16"/>
      <c r="N1144" s="16"/>
      <c r="O1144" s="16"/>
      <c r="P1144" s="16"/>
      <c r="Q1144" s="16"/>
      <c r="R1144" s="16"/>
      <c r="S1144" s="145">
        <f t="shared" si="105"/>
        <v>1</v>
      </c>
      <c r="T1144" s="145">
        <f t="shared" si="106"/>
        <v>1</v>
      </c>
      <c r="U1144" s="10">
        <f t="shared" si="104"/>
        <v>1</v>
      </c>
      <c r="V1144" s="10">
        <f t="shared" si="107"/>
        <v>1</v>
      </c>
      <c r="W1144" s="10">
        <f t="shared" si="108"/>
        <v>3</v>
      </c>
    </row>
    <row r="1145" spans="1:23">
      <c r="A1145" s="149" t="str">
        <f t="shared" si="103"/>
        <v/>
      </c>
      <c r="B1145" s="16"/>
      <c r="C1145" s="16"/>
      <c r="D1145" s="16"/>
      <c r="E1145" s="16"/>
      <c r="F1145" s="16"/>
      <c r="G1145" s="16"/>
      <c r="H1145" s="16"/>
      <c r="I1145" s="16"/>
      <c r="J1145" s="150" t="str">
        <f>IFERROR(IF(COUNTIF(E1145:I1145,E1145)+COUNTIF(E1145:I1145,F1145)+COUNTIF(E1145:I1145,G1145)+COUNTIF(E1145:I1145,H1145)+COUNTIF(E1145:I1145,I1145)-COUNT(E1145:I1145)&lt;&gt;0,"學生班級重複",IF(COUNT(E1145:I1145)=1,VLOOKUP(E1145,'附件一之1-開班數'!$A$6:$B$65,2,0),IF(COUNT(E1145:I1145)=2,VLOOKUP(E1145,'附件一之1-開班數'!$A$6:$B$65,2,0)&amp;"、"&amp;VLOOKUP(F1145,'附件一之1-開班數'!$A$6:$B$65,2,0),IF(COUNT(E1145:I1145)=3,VLOOKUP(E1145,'附件一之1-開班數'!$A$6:$B$65,2,0)&amp;"、"&amp;VLOOKUP(F1145,'附件一之1-開班數'!$A$6:$B$65,2,0)&amp;"、"&amp;VLOOKUP(G1145,'附件一之1-開班數'!$A$6:$B$65,2,0),IF(COUNT(E1145:I1145)=4,VLOOKUP(E1145,'附件一之1-開班數'!$A$6:$B$65,2,0)&amp;"、"&amp;VLOOKUP(F1145,'附件一之1-開班數'!$A$6:$B$65,2,0)&amp;"、"&amp;VLOOKUP(G1145,'附件一之1-開班數'!$A$6:$B$65,2,0)&amp;"、"&amp;VLOOKUP(H1145,'附件一之1-開班數'!$A$6:$B$65,2,0),IF(COUNT(E1145:I1145)=5,VLOOKUP(E1145,'附件一之1-開班數'!$A$6:$B$65,2,0)&amp;"、"&amp;VLOOKUP(F1145,'附件一之1-開班數'!$A$6:$B$65,2,0)&amp;"、"&amp;VLOOKUP(G1145,'附件一之1-開班數'!$A$6:$B$65,2,0)&amp;"、"&amp;VLOOKUP(H1145,'附件一之1-開班數'!$A$6:$B$65,2,0)&amp;"、"&amp;VLOOKUP(I1145,'附件一之1-開班數'!$A$6:$B$65,2,0),IF(D1145="","","學生無班級"))))))),"有班級不存在,或跳格輸入")</f>
        <v/>
      </c>
      <c r="K1145" s="16"/>
      <c r="L1145" s="16"/>
      <c r="M1145" s="16"/>
      <c r="N1145" s="16"/>
      <c r="O1145" s="16"/>
      <c r="P1145" s="16"/>
      <c r="Q1145" s="16"/>
      <c r="R1145" s="16"/>
      <c r="S1145" s="145">
        <f t="shared" si="105"/>
        <v>1</v>
      </c>
      <c r="T1145" s="145">
        <f t="shared" si="106"/>
        <v>1</v>
      </c>
      <c r="U1145" s="10">
        <f t="shared" si="104"/>
        <v>1</v>
      </c>
      <c r="V1145" s="10">
        <f t="shared" si="107"/>
        <v>1</v>
      </c>
      <c r="W1145" s="10">
        <f t="shared" si="108"/>
        <v>3</v>
      </c>
    </row>
    <row r="1146" spans="1:23">
      <c r="A1146" s="149" t="str">
        <f t="shared" si="103"/>
        <v/>
      </c>
      <c r="B1146" s="16"/>
      <c r="C1146" s="16"/>
      <c r="D1146" s="16"/>
      <c r="E1146" s="16"/>
      <c r="F1146" s="16"/>
      <c r="G1146" s="16"/>
      <c r="H1146" s="16"/>
      <c r="I1146" s="16"/>
      <c r="J1146" s="150" t="str">
        <f>IFERROR(IF(COUNTIF(E1146:I1146,E1146)+COUNTIF(E1146:I1146,F1146)+COUNTIF(E1146:I1146,G1146)+COUNTIF(E1146:I1146,H1146)+COUNTIF(E1146:I1146,I1146)-COUNT(E1146:I1146)&lt;&gt;0,"學生班級重複",IF(COUNT(E1146:I1146)=1,VLOOKUP(E1146,'附件一之1-開班數'!$A$6:$B$65,2,0),IF(COUNT(E1146:I1146)=2,VLOOKUP(E1146,'附件一之1-開班數'!$A$6:$B$65,2,0)&amp;"、"&amp;VLOOKUP(F1146,'附件一之1-開班數'!$A$6:$B$65,2,0),IF(COUNT(E1146:I1146)=3,VLOOKUP(E1146,'附件一之1-開班數'!$A$6:$B$65,2,0)&amp;"、"&amp;VLOOKUP(F1146,'附件一之1-開班數'!$A$6:$B$65,2,0)&amp;"、"&amp;VLOOKUP(G1146,'附件一之1-開班數'!$A$6:$B$65,2,0),IF(COUNT(E1146:I1146)=4,VLOOKUP(E1146,'附件一之1-開班數'!$A$6:$B$65,2,0)&amp;"、"&amp;VLOOKUP(F1146,'附件一之1-開班數'!$A$6:$B$65,2,0)&amp;"、"&amp;VLOOKUP(G1146,'附件一之1-開班數'!$A$6:$B$65,2,0)&amp;"、"&amp;VLOOKUP(H1146,'附件一之1-開班數'!$A$6:$B$65,2,0),IF(COUNT(E1146:I1146)=5,VLOOKUP(E1146,'附件一之1-開班數'!$A$6:$B$65,2,0)&amp;"、"&amp;VLOOKUP(F1146,'附件一之1-開班數'!$A$6:$B$65,2,0)&amp;"、"&amp;VLOOKUP(G1146,'附件一之1-開班數'!$A$6:$B$65,2,0)&amp;"、"&amp;VLOOKUP(H1146,'附件一之1-開班數'!$A$6:$B$65,2,0)&amp;"、"&amp;VLOOKUP(I1146,'附件一之1-開班數'!$A$6:$B$65,2,0),IF(D1146="","","學生無班級"))))))),"有班級不存在,或跳格輸入")</f>
        <v/>
      </c>
      <c r="K1146" s="16"/>
      <c r="L1146" s="16"/>
      <c r="M1146" s="16"/>
      <c r="N1146" s="16"/>
      <c r="O1146" s="16"/>
      <c r="P1146" s="16"/>
      <c r="Q1146" s="16"/>
      <c r="R1146" s="16"/>
      <c r="S1146" s="145">
        <f t="shared" si="105"/>
        <v>1</v>
      </c>
      <c r="T1146" s="145">
        <f t="shared" si="106"/>
        <v>1</v>
      </c>
      <c r="U1146" s="10">
        <f t="shared" si="104"/>
        <v>1</v>
      </c>
      <c r="V1146" s="10">
        <f t="shared" si="107"/>
        <v>1</v>
      </c>
      <c r="W1146" s="10">
        <f t="shared" si="108"/>
        <v>3</v>
      </c>
    </row>
    <row r="1147" spans="1:23">
      <c r="A1147" s="149" t="str">
        <f t="shared" si="103"/>
        <v/>
      </c>
      <c r="B1147" s="16"/>
      <c r="C1147" s="16"/>
      <c r="D1147" s="16"/>
      <c r="E1147" s="16"/>
      <c r="F1147" s="16"/>
      <c r="G1147" s="16"/>
      <c r="H1147" s="16"/>
      <c r="I1147" s="16"/>
      <c r="J1147" s="150" t="str">
        <f>IFERROR(IF(COUNTIF(E1147:I1147,E1147)+COUNTIF(E1147:I1147,F1147)+COUNTIF(E1147:I1147,G1147)+COUNTIF(E1147:I1147,H1147)+COUNTIF(E1147:I1147,I1147)-COUNT(E1147:I1147)&lt;&gt;0,"學生班級重複",IF(COUNT(E1147:I1147)=1,VLOOKUP(E1147,'附件一之1-開班數'!$A$6:$B$65,2,0),IF(COUNT(E1147:I1147)=2,VLOOKUP(E1147,'附件一之1-開班數'!$A$6:$B$65,2,0)&amp;"、"&amp;VLOOKUP(F1147,'附件一之1-開班數'!$A$6:$B$65,2,0),IF(COUNT(E1147:I1147)=3,VLOOKUP(E1147,'附件一之1-開班數'!$A$6:$B$65,2,0)&amp;"、"&amp;VLOOKUP(F1147,'附件一之1-開班數'!$A$6:$B$65,2,0)&amp;"、"&amp;VLOOKUP(G1147,'附件一之1-開班數'!$A$6:$B$65,2,0),IF(COUNT(E1147:I1147)=4,VLOOKUP(E1147,'附件一之1-開班數'!$A$6:$B$65,2,0)&amp;"、"&amp;VLOOKUP(F1147,'附件一之1-開班數'!$A$6:$B$65,2,0)&amp;"、"&amp;VLOOKUP(G1147,'附件一之1-開班數'!$A$6:$B$65,2,0)&amp;"、"&amp;VLOOKUP(H1147,'附件一之1-開班數'!$A$6:$B$65,2,0),IF(COUNT(E1147:I1147)=5,VLOOKUP(E1147,'附件一之1-開班數'!$A$6:$B$65,2,0)&amp;"、"&amp;VLOOKUP(F1147,'附件一之1-開班數'!$A$6:$B$65,2,0)&amp;"、"&amp;VLOOKUP(G1147,'附件一之1-開班數'!$A$6:$B$65,2,0)&amp;"、"&amp;VLOOKUP(H1147,'附件一之1-開班數'!$A$6:$B$65,2,0)&amp;"、"&amp;VLOOKUP(I1147,'附件一之1-開班數'!$A$6:$B$65,2,0),IF(D1147="","","學生無班級"))))))),"有班級不存在,或跳格輸入")</f>
        <v/>
      </c>
      <c r="K1147" s="16"/>
      <c r="L1147" s="16"/>
      <c r="M1147" s="16"/>
      <c r="N1147" s="16"/>
      <c r="O1147" s="16"/>
      <c r="P1147" s="16"/>
      <c r="Q1147" s="16"/>
      <c r="R1147" s="16"/>
      <c r="S1147" s="145">
        <f t="shared" si="105"/>
        <v>1</v>
      </c>
      <c r="T1147" s="145">
        <f t="shared" si="106"/>
        <v>1</v>
      </c>
      <c r="U1147" s="10">
        <f t="shared" si="104"/>
        <v>1</v>
      </c>
      <c r="V1147" s="10">
        <f t="shared" si="107"/>
        <v>1</v>
      </c>
      <c r="W1147" s="10">
        <f t="shared" si="108"/>
        <v>3</v>
      </c>
    </row>
    <row r="1148" spans="1:23">
      <c r="A1148" s="149" t="str">
        <f t="shared" si="103"/>
        <v/>
      </c>
      <c r="B1148" s="16"/>
      <c r="C1148" s="16"/>
      <c r="D1148" s="16"/>
      <c r="E1148" s="16"/>
      <c r="F1148" s="16"/>
      <c r="G1148" s="16"/>
      <c r="H1148" s="16"/>
      <c r="I1148" s="16"/>
      <c r="J1148" s="150" t="str">
        <f>IFERROR(IF(COUNTIF(E1148:I1148,E1148)+COUNTIF(E1148:I1148,F1148)+COUNTIF(E1148:I1148,G1148)+COUNTIF(E1148:I1148,H1148)+COUNTIF(E1148:I1148,I1148)-COUNT(E1148:I1148)&lt;&gt;0,"學生班級重複",IF(COUNT(E1148:I1148)=1,VLOOKUP(E1148,'附件一之1-開班數'!$A$6:$B$65,2,0),IF(COUNT(E1148:I1148)=2,VLOOKUP(E1148,'附件一之1-開班數'!$A$6:$B$65,2,0)&amp;"、"&amp;VLOOKUP(F1148,'附件一之1-開班數'!$A$6:$B$65,2,0),IF(COUNT(E1148:I1148)=3,VLOOKUP(E1148,'附件一之1-開班數'!$A$6:$B$65,2,0)&amp;"、"&amp;VLOOKUP(F1148,'附件一之1-開班數'!$A$6:$B$65,2,0)&amp;"、"&amp;VLOOKUP(G1148,'附件一之1-開班數'!$A$6:$B$65,2,0),IF(COUNT(E1148:I1148)=4,VLOOKUP(E1148,'附件一之1-開班數'!$A$6:$B$65,2,0)&amp;"、"&amp;VLOOKUP(F1148,'附件一之1-開班數'!$A$6:$B$65,2,0)&amp;"、"&amp;VLOOKUP(G1148,'附件一之1-開班數'!$A$6:$B$65,2,0)&amp;"、"&amp;VLOOKUP(H1148,'附件一之1-開班數'!$A$6:$B$65,2,0),IF(COUNT(E1148:I1148)=5,VLOOKUP(E1148,'附件一之1-開班數'!$A$6:$B$65,2,0)&amp;"、"&amp;VLOOKUP(F1148,'附件一之1-開班數'!$A$6:$B$65,2,0)&amp;"、"&amp;VLOOKUP(G1148,'附件一之1-開班數'!$A$6:$B$65,2,0)&amp;"、"&amp;VLOOKUP(H1148,'附件一之1-開班數'!$A$6:$B$65,2,0)&amp;"、"&amp;VLOOKUP(I1148,'附件一之1-開班數'!$A$6:$B$65,2,0),IF(D1148="","","學生無班級"))))))),"有班級不存在,或跳格輸入")</f>
        <v/>
      </c>
      <c r="K1148" s="16"/>
      <c r="L1148" s="16"/>
      <c r="M1148" s="16"/>
      <c r="N1148" s="16"/>
      <c r="O1148" s="16"/>
      <c r="P1148" s="16"/>
      <c r="Q1148" s="16"/>
      <c r="R1148" s="16"/>
      <c r="S1148" s="145">
        <f t="shared" si="105"/>
        <v>1</v>
      </c>
      <c r="T1148" s="145">
        <f t="shared" si="106"/>
        <v>1</v>
      </c>
      <c r="U1148" s="10">
        <f t="shared" si="104"/>
        <v>1</v>
      </c>
      <c r="V1148" s="10">
        <f t="shared" si="107"/>
        <v>1</v>
      </c>
      <c r="W1148" s="10">
        <f t="shared" si="108"/>
        <v>3</v>
      </c>
    </row>
    <row r="1149" spans="1:23">
      <c r="A1149" s="149" t="str">
        <f t="shared" si="103"/>
        <v/>
      </c>
      <c r="B1149" s="16"/>
      <c r="C1149" s="16"/>
      <c r="D1149" s="16"/>
      <c r="E1149" s="16"/>
      <c r="F1149" s="16"/>
      <c r="G1149" s="16"/>
      <c r="H1149" s="16"/>
      <c r="I1149" s="16"/>
      <c r="J1149" s="150" t="str">
        <f>IFERROR(IF(COUNTIF(E1149:I1149,E1149)+COUNTIF(E1149:I1149,F1149)+COUNTIF(E1149:I1149,G1149)+COUNTIF(E1149:I1149,H1149)+COUNTIF(E1149:I1149,I1149)-COUNT(E1149:I1149)&lt;&gt;0,"學生班級重複",IF(COUNT(E1149:I1149)=1,VLOOKUP(E1149,'附件一之1-開班數'!$A$6:$B$65,2,0),IF(COUNT(E1149:I1149)=2,VLOOKUP(E1149,'附件一之1-開班數'!$A$6:$B$65,2,0)&amp;"、"&amp;VLOOKUP(F1149,'附件一之1-開班數'!$A$6:$B$65,2,0),IF(COUNT(E1149:I1149)=3,VLOOKUP(E1149,'附件一之1-開班數'!$A$6:$B$65,2,0)&amp;"、"&amp;VLOOKUP(F1149,'附件一之1-開班數'!$A$6:$B$65,2,0)&amp;"、"&amp;VLOOKUP(G1149,'附件一之1-開班數'!$A$6:$B$65,2,0),IF(COUNT(E1149:I1149)=4,VLOOKUP(E1149,'附件一之1-開班數'!$A$6:$B$65,2,0)&amp;"、"&amp;VLOOKUP(F1149,'附件一之1-開班數'!$A$6:$B$65,2,0)&amp;"、"&amp;VLOOKUP(G1149,'附件一之1-開班數'!$A$6:$B$65,2,0)&amp;"、"&amp;VLOOKUP(H1149,'附件一之1-開班數'!$A$6:$B$65,2,0),IF(COUNT(E1149:I1149)=5,VLOOKUP(E1149,'附件一之1-開班數'!$A$6:$B$65,2,0)&amp;"、"&amp;VLOOKUP(F1149,'附件一之1-開班數'!$A$6:$B$65,2,0)&amp;"、"&amp;VLOOKUP(G1149,'附件一之1-開班數'!$A$6:$B$65,2,0)&amp;"、"&amp;VLOOKUP(H1149,'附件一之1-開班數'!$A$6:$B$65,2,0)&amp;"、"&amp;VLOOKUP(I1149,'附件一之1-開班數'!$A$6:$B$65,2,0),IF(D1149="","","學生無班級"))))))),"有班級不存在,或跳格輸入")</f>
        <v/>
      </c>
      <c r="K1149" s="16"/>
      <c r="L1149" s="16"/>
      <c r="M1149" s="16"/>
      <c r="N1149" s="16"/>
      <c r="O1149" s="16"/>
      <c r="P1149" s="16"/>
      <c r="Q1149" s="16"/>
      <c r="R1149" s="16"/>
      <c r="S1149" s="145">
        <f t="shared" si="105"/>
        <v>1</v>
      </c>
      <c r="T1149" s="145">
        <f t="shared" si="106"/>
        <v>1</v>
      </c>
      <c r="U1149" s="10">
        <f t="shared" si="104"/>
        <v>1</v>
      </c>
      <c r="V1149" s="10">
        <f t="shared" si="107"/>
        <v>1</v>
      </c>
      <c r="W1149" s="10">
        <f t="shared" si="108"/>
        <v>3</v>
      </c>
    </row>
    <row r="1150" spans="1:23">
      <c r="A1150" s="149" t="str">
        <f t="shared" si="103"/>
        <v/>
      </c>
      <c r="B1150" s="16"/>
      <c r="C1150" s="16"/>
      <c r="D1150" s="16"/>
      <c r="E1150" s="16"/>
      <c r="F1150" s="16"/>
      <c r="G1150" s="16"/>
      <c r="H1150" s="16"/>
      <c r="I1150" s="16"/>
      <c r="J1150" s="150" t="str">
        <f>IFERROR(IF(COUNTIF(E1150:I1150,E1150)+COUNTIF(E1150:I1150,F1150)+COUNTIF(E1150:I1150,G1150)+COUNTIF(E1150:I1150,H1150)+COUNTIF(E1150:I1150,I1150)-COUNT(E1150:I1150)&lt;&gt;0,"學生班級重複",IF(COUNT(E1150:I1150)=1,VLOOKUP(E1150,'附件一之1-開班數'!$A$6:$B$65,2,0),IF(COUNT(E1150:I1150)=2,VLOOKUP(E1150,'附件一之1-開班數'!$A$6:$B$65,2,0)&amp;"、"&amp;VLOOKUP(F1150,'附件一之1-開班數'!$A$6:$B$65,2,0),IF(COUNT(E1150:I1150)=3,VLOOKUP(E1150,'附件一之1-開班數'!$A$6:$B$65,2,0)&amp;"、"&amp;VLOOKUP(F1150,'附件一之1-開班數'!$A$6:$B$65,2,0)&amp;"、"&amp;VLOOKUP(G1150,'附件一之1-開班數'!$A$6:$B$65,2,0),IF(COUNT(E1150:I1150)=4,VLOOKUP(E1150,'附件一之1-開班數'!$A$6:$B$65,2,0)&amp;"、"&amp;VLOOKUP(F1150,'附件一之1-開班數'!$A$6:$B$65,2,0)&amp;"、"&amp;VLOOKUP(G1150,'附件一之1-開班數'!$A$6:$B$65,2,0)&amp;"、"&amp;VLOOKUP(H1150,'附件一之1-開班數'!$A$6:$B$65,2,0),IF(COUNT(E1150:I1150)=5,VLOOKUP(E1150,'附件一之1-開班數'!$A$6:$B$65,2,0)&amp;"、"&amp;VLOOKUP(F1150,'附件一之1-開班數'!$A$6:$B$65,2,0)&amp;"、"&amp;VLOOKUP(G1150,'附件一之1-開班數'!$A$6:$B$65,2,0)&amp;"、"&amp;VLOOKUP(H1150,'附件一之1-開班數'!$A$6:$B$65,2,0)&amp;"、"&amp;VLOOKUP(I1150,'附件一之1-開班數'!$A$6:$B$65,2,0),IF(D1150="","","學生無班級"))))))),"有班級不存在,或跳格輸入")</f>
        <v/>
      </c>
      <c r="K1150" s="16"/>
      <c r="L1150" s="16"/>
      <c r="M1150" s="16"/>
      <c r="N1150" s="16"/>
      <c r="O1150" s="16"/>
      <c r="P1150" s="16"/>
      <c r="Q1150" s="16"/>
      <c r="R1150" s="16"/>
      <c r="S1150" s="145">
        <f t="shared" si="105"/>
        <v>1</v>
      </c>
      <c r="T1150" s="145">
        <f t="shared" si="106"/>
        <v>1</v>
      </c>
      <c r="U1150" s="10">
        <f t="shared" si="104"/>
        <v>1</v>
      </c>
      <c r="V1150" s="10">
        <f t="shared" si="107"/>
        <v>1</v>
      </c>
      <c r="W1150" s="10">
        <f t="shared" si="108"/>
        <v>3</v>
      </c>
    </row>
    <row r="1151" spans="1:23">
      <c r="A1151" s="149" t="str">
        <f t="shared" si="103"/>
        <v/>
      </c>
      <c r="B1151" s="16"/>
      <c r="C1151" s="16"/>
      <c r="D1151" s="16"/>
      <c r="E1151" s="16"/>
      <c r="F1151" s="16"/>
      <c r="G1151" s="16"/>
      <c r="H1151" s="16"/>
      <c r="I1151" s="16"/>
      <c r="J1151" s="150" t="str">
        <f>IFERROR(IF(COUNTIF(E1151:I1151,E1151)+COUNTIF(E1151:I1151,F1151)+COUNTIF(E1151:I1151,G1151)+COUNTIF(E1151:I1151,H1151)+COUNTIF(E1151:I1151,I1151)-COUNT(E1151:I1151)&lt;&gt;0,"學生班級重複",IF(COUNT(E1151:I1151)=1,VLOOKUP(E1151,'附件一之1-開班數'!$A$6:$B$65,2,0),IF(COUNT(E1151:I1151)=2,VLOOKUP(E1151,'附件一之1-開班數'!$A$6:$B$65,2,0)&amp;"、"&amp;VLOOKUP(F1151,'附件一之1-開班數'!$A$6:$B$65,2,0),IF(COUNT(E1151:I1151)=3,VLOOKUP(E1151,'附件一之1-開班數'!$A$6:$B$65,2,0)&amp;"、"&amp;VLOOKUP(F1151,'附件一之1-開班數'!$A$6:$B$65,2,0)&amp;"、"&amp;VLOOKUP(G1151,'附件一之1-開班數'!$A$6:$B$65,2,0),IF(COUNT(E1151:I1151)=4,VLOOKUP(E1151,'附件一之1-開班數'!$A$6:$B$65,2,0)&amp;"、"&amp;VLOOKUP(F1151,'附件一之1-開班數'!$A$6:$B$65,2,0)&amp;"、"&amp;VLOOKUP(G1151,'附件一之1-開班數'!$A$6:$B$65,2,0)&amp;"、"&amp;VLOOKUP(H1151,'附件一之1-開班數'!$A$6:$B$65,2,0),IF(COUNT(E1151:I1151)=5,VLOOKUP(E1151,'附件一之1-開班數'!$A$6:$B$65,2,0)&amp;"、"&amp;VLOOKUP(F1151,'附件一之1-開班數'!$A$6:$B$65,2,0)&amp;"、"&amp;VLOOKUP(G1151,'附件一之1-開班數'!$A$6:$B$65,2,0)&amp;"、"&amp;VLOOKUP(H1151,'附件一之1-開班數'!$A$6:$B$65,2,0)&amp;"、"&amp;VLOOKUP(I1151,'附件一之1-開班數'!$A$6:$B$65,2,0),IF(D1151="","","學生無班級"))))))),"有班級不存在,或跳格輸入")</f>
        <v/>
      </c>
      <c r="K1151" s="16"/>
      <c r="L1151" s="16"/>
      <c r="M1151" s="16"/>
      <c r="N1151" s="16"/>
      <c r="O1151" s="16"/>
      <c r="P1151" s="16"/>
      <c r="Q1151" s="16"/>
      <c r="R1151" s="16"/>
      <c r="S1151" s="145">
        <f t="shared" si="105"/>
        <v>1</v>
      </c>
      <c r="T1151" s="145">
        <f t="shared" si="106"/>
        <v>1</v>
      </c>
      <c r="U1151" s="10">
        <f t="shared" si="104"/>
        <v>1</v>
      </c>
      <c r="V1151" s="10">
        <f t="shared" si="107"/>
        <v>1</v>
      </c>
      <c r="W1151" s="10">
        <f t="shared" si="108"/>
        <v>3</v>
      </c>
    </row>
    <row r="1152" spans="1:23">
      <c r="A1152" s="149" t="str">
        <f t="shared" si="103"/>
        <v/>
      </c>
      <c r="B1152" s="16"/>
      <c r="C1152" s="16"/>
      <c r="D1152" s="16"/>
      <c r="E1152" s="16"/>
      <c r="F1152" s="16"/>
      <c r="G1152" s="16"/>
      <c r="H1152" s="16"/>
      <c r="I1152" s="16"/>
      <c r="J1152" s="150" t="str">
        <f>IFERROR(IF(COUNTIF(E1152:I1152,E1152)+COUNTIF(E1152:I1152,F1152)+COUNTIF(E1152:I1152,G1152)+COUNTIF(E1152:I1152,H1152)+COUNTIF(E1152:I1152,I1152)-COUNT(E1152:I1152)&lt;&gt;0,"學生班級重複",IF(COUNT(E1152:I1152)=1,VLOOKUP(E1152,'附件一之1-開班數'!$A$6:$B$65,2,0),IF(COUNT(E1152:I1152)=2,VLOOKUP(E1152,'附件一之1-開班數'!$A$6:$B$65,2,0)&amp;"、"&amp;VLOOKUP(F1152,'附件一之1-開班數'!$A$6:$B$65,2,0),IF(COUNT(E1152:I1152)=3,VLOOKUP(E1152,'附件一之1-開班數'!$A$6:$B$65,2,0)&amp;"、"&amp;VLOOKUP(F1152,'附件一之1-開班數'!$A$6:$B$65,2,0)&amp;"、"&amp;VLOOKUP(G1152,'附件一之1-開班數'!$A$6:$B$65,2,0),IF(COUNT(E1152:I1152)=4,VLOOKUP(E1152,'附件一之1-開班數'!$A$6:$B$65,2,0)&amp;"、"&amp;VLOOKUP(F1152,'附件一之1-開班數'!$A$6:$B$65,2,0)&amp;"、"&amp;VLOOKUP(G1152,'附件一之1-開班數'!$A$6:$B$65,2,0)&amp;"、"&amp;VLOOKUP(H1152,'附件一之1-開班數'!$A$6:$B$65,2,0),IF(COUNT(E1152:I1152)=5,VLOOKUP(E1152,'附件一之1-開班數'!$A$6:$B$65,2,0)&amp;"、"&amp;VLOOKUP(F1152,'附件一之1-開班數'!$A$6:$B$65,2,0)&amp;"、"&amp;VLOOKUP(G1152,'附件一之1-開班數'!$A$6:$B$65,2,0)&amp;"、"&amp;VLOOKUP(H1152,'附件一之1-開班數'!$A$6:$B$65,2,0)&amp;"、"&amp;VLOOKUP(I1152,'附件一之1-開班數'!$A$6:$B$65,2,0),IF(D1152="","","學生無班級"))))))),"有班級不存在,或跳格輸入")</f>
        <v/>
      </c>
      <c r="K1152" s="16"/>
      <c r="L1152" s="16"/>
      <c r="M1152" s="16"/>
      <c r="N1152" s="16"/>
      <c r="O1152" s="16"/>
      <c r="P1152" s="16"/>
      <c r="Q1152" s="16"/>
      <c r="R1152" s="16"/>
      <c r="S1152" s="145">
        <f t="shared" si="105"/>
        <v>1</v>
      </c>
      <c r="T1152" s="145">
        <f t="shared" si="106"/>
        <v>1</v>
      </c>
      <c r="U1152" s="10">
        <f t="shared" si="104"/>
        <v>1</v>
      </c>
      <c r="V1152" s="10">
        <f t="shared" si="107"/>
        <v>1</v>
      </c>
      <c r="W1152" s="10">
        <f t="shared" si="108"/>
        <v>3</v>
      </c>
    </row>
    <row r="1153" spans="1:23">
      <c r="A1153" s="149" t="str">
        <f t="shared" si="103"/>
        <v/>
      </c>
      <c r="B1153" s="16"/>
      <c r="C1153" s="16"/>
      <c r="D1153" s="16"/>
      <c r="E1153" s="16"/>
      <c r="F1153" s="16"/>
      <c r="G1153" s="16"/>
      <c r="H1153" s="16"/>
      <c r="I1153" s="16"/>
      <c r="J1153" s="150" t="str">
        <f>IFERROR(IF(COUNTIF(E1153:I1153,E1153)+COUNTIF(E1153:I1153,F1153)+COUNTIF(E1153:I1153,G1153)+COUNTIF(E1153:I1153,H1153)+COUNTIF(E1153:I1153,I1153)-COUNT(E1153:I1153)&lt;&gt;0,"學生班級重複",IF(COUNT(E1153:I1153)=1,VLOOKUP(E1153,'附件一之1-開班數'!$A$6:$B$65,2,0),IF(COUNT(E1153:I1153)=2,VLOOKUP(E1153,'附件一之1-開班數'!$A$6:$B$65,2,0)&amp;"、"&amp;VLOOKUP(F1153,'附件一之1-開班數'!$A$6:$B$65,2,0),IF(COUNT(E1153:I1153)=3,VLOOKUP(E1153,'附件一之1-開班數'!$A$6:$B$65,2,0)&amp;"、"&amp;VLOOKUP(F1153,'附件一之1-開班數'!$A$6:$B$65,2,0)&amp;"、"&amp;VLOOKUP(G1153,'附件一之1-開班數'!$A$6:$B$65,2,0),IF(COUNT(E1153:I1153)=4,VLOOKUP(E1153,'附件一之1-開班數'!$A$6:$B$65,2,0)&amp;"、"&amp;VLOOKUP(F1153,'附件一之1-開班數'!$A$6:$B$65,2,0)&amp;"、"&amp;VLOOKUP(G1153,'附件一之1-開班數'!$A$6:$B$65,2,0)&amp;"、"&amp;VLOOKUP(H1153,'附件一之1-開班數'!$A$6:$B$65,2,0),IF(COUNT(E1153:I1153)=5,VLOOKUP(E1153,'附件一之1-開班數'!$A$6:$B$65,2,0)&amp;"、"&amp;VLOOKUP(F1153,'附件一之1-開班數'!$A$6:$B$65,2,0)&amp;"、"&amp;VLOOKUP(G1153,'附件一之1-開班數'!$A$6:$B$65,2,0)&amp;"、"&amp;VLOOKUP(H1153,'附件一之1-開班數'!$A$6:$B$65,2,0)&amp;"、"&amp;VLOOKUP(I1153,'附件一之1-開班數'!$A$6:$B$65,2,0),IF(D1153="","","學生無班級"))))))),"有班級不存在,或跳格輸入")</f>
        <v/>
      </c>
      <c r="K1153" s="16"/>
      <c r="L1153" s="16"/>
      <c r="M1153" s="16"/>
      <c r="N1153" s="16"/>
      <c r="O1153" s="16"/>
      <c r="P1153" s="16"/>
      <c r="Q1153" s="16"/>
      <c r="R1153" s="16"/>
      <c r="S1153" s="145">
        <f t="shared" si="105"/>
        <v>1</v>
      </c>
      <c r="T1153" s="145">
        <f t="shared" si="106"/>
        <v>1</v>
      </c>
      <c r="U1153" s="10">
        <f t="shared" si="104"/>
        <v>1</v>
      </c>
      <c r="V1153" s="10">
        <f t="shared" si="107"/>
        <v>1</v>
      </c>
      <c r="W1153" s="10">
        <f t="shared" si="108"/>
        <v>3</v>
      </c>
    </row>
    <row r="1154" spans="1:23">
      <c r="A1154" s="149" t="str">
        <f t="shared" si="103"/>
        <v/>
      </c>
      <c r="B1154" s="16"/>
      <c r="C1154" s="16"/>
      <c r="D1154" s="16"/>
      <c r="E1154" s="16"/>
      <c r="F1154" s="16"/>
      <c r="G1154" s="16"/>
      <c r="H1154" s="16"/>
      <c r="I1154" s="16"/>
      <c r="J1154" s="150" t="str">
        <f>IFERROR(IF(COUNTIF(E1154:I1154,E1154)+COUNTIF(E1154:I1154,F1154)+COUNTIF(E1154:I1154,G1154)+COUNTIF(E1154:I1154,H1154)+COUNTIF(E1154:I1154,I1154)-COUNT(E1154:I1154)&lt;&gt;0,"學生班級重複",IF(COUNT(E1154:I1154)=1,VLOOKUP(E1154,'附件一之1-開班數'!$A$6:$B$65,2,0),IF(COUNT(E1154:I1154)=2,VLOOKUP(E1154,'附件一之1-開班數'!$A$6:$B$65,2,0)&amp;"、"&amp;VLOOKUP(F1154,'附件一之1-開班數'!$A$6:$B$65,2,0),IF(COUNT(E1154:I1154)=3,VLOOKUP(E1154,'附件一之1-開班數'!$A$6:$B$65,2,0)&amp;"、"&amp;VLOOKUP(F1154,'附件一之1-開班數'!$A$6:$B$65,2,0)&amp;"、"&amp;VLOOKUP(G1154,'附件一之1-開班數'!$A$6:$B$65,2,0),IF(COUNT(E1154:I1154)=4,VLOOKUP(E1154,'附件一之1-開班數'!$A$6:$B$65,2,0)&amp;"、"&amp;VLOOKUP(F1154,'附件一之1-開班數'!$A$6:$B$65,2,0)&amp;"、"&amp;VLOOKUP(G1154,'附件一之1-開班數'!$A$6:$B$65,2,0)&amp;"、"&amp;VLOOKUP(H1154,'附件一之1-開班數'!$A$6:$B$65,2,0),IF(COUNT(E1154:I1154)=5,VLOOKUP(E1154,'附件一之1-開班數'!$A$6:$B$65,2,0)&amp;"、"&amp;VLOOKUP(F1154,'附件一之1-開班數'!$A$6:$B$65,2,0)&amp;"、"&amp;VLOOKUP(G1154,'附件一之1-開班數'!$A$6:$B$65,2,0)&amp;"、"&amp;VLOOKUP(H1154,'附件一之1-開班數'!$A$6:$B$65,2,0)&amp;"、"&amp;VLOOKUP(I1154,'附件一之1-開班數'!$A$6:$B$65,2,0),IF(D1154="","","學生無班級"))))))),"有班級不存在,或跳格輸入")</f>
        <v/>
      </c>
      <c r="K1154" s="16"/>
      <c r="L1154" s="16"/>
      <c r="M1154" s="16"/>
      <c r="N1154" s="16"/>
      <c r="O1154" s="16"/>
      <c r="P1154" s="16"/>
      <c r="Q1154" s="16"/>
      <c r="R1154" s="16"/>
      <c r="S1154" s="145">
        <f t="shared" si="105"/>
        <v>1</v>
      </c>
      <c r="T1154" s="145">
        <f t="shared" si="106"/>
        <v>1</v>
      </c>
      <c r="U1154" s="10">
        <f t="shared" si="104"/>
        <v>1</v>
      </c>
      <c r="V1154" s="10">
        <f t="shared" si="107"/>
        <v>1</v>
      </c>
      <c r="W1154" s="10">
        <f t="shared" si="108"/>
        <v>3</v>
      </c>
    </row>
    <row r="1155" spans="1:23">
      <c r="A1155" s="149" t="str">
        <f t="shared" si="103"/>
        <v/>
      </c>
      <c r="B1155" s="16"/>
      <c r="C1155" s="16"/>
      <c r="D1155" s="16"/>
      <c r="E1155" s="16"/>
      <c r="F1155" s="16"/>
      <c r="G1155" s="16"/>
      <c r="H1155" s="16"/>
      <c r="I1155" s="16"/>
      <c r="J1155" s="150" t="str">
        <f>IFERROR(IF(COUNTIF(E1155:I1155,E1155)+COUNTIF(E1155:I1155,F1155)+COUNTIF(E1155:I1155,G1155)+COUNTIF(E1155:I1155,H1155)+COUNTIF(E1155:I1155,I1155)-COUNT(E1155:I1155)&lt;&gt;0,"學生班級重複",IF(COUNT(E1155:I1155)=1,VLOOKUP(E1155,'附件一之1-開班數'!$A$6:$B$65,2,0),IF(COUNT(E1155:I1155)=2,VLOOKUP(E1155,'附件一之1-開班數'!$A$6:$B$65,2,0)&amp;"、"&amp;VLOOKUP(F1155,'附件一之1-開班數'!$A$6:$B$65,2,0),IF(COUNT(E1155:I1155)=3,VLOOKUP(E1155,'附件一之1-開班數'!$A$6:$B$65,2,0)&amp;"、"&amp;VLOOKUP(F1155,'附件一之1-開班數'!$A$6:$B$65,2,0)&amp;"、"&amp;VLOOKUP(G1155,'附件一之1-開班數'!$A$6:$B$65,2,0),IF(COUNT(E1155:I1155)=4,VLOOKUP(E1155,'附件一之1-開班數'!$A$6:$B$65,2,0)&amp;"、"&amp;VLOOKUP(F1155,'附件一之1-開班數'!$A$6:$B$65,2,0)&amp;"、"&amp;VLOOKUP(G1155,'附件一之1-開班數'!$A$6:$B$65,2,0)&amp;"、"&amp;VLOOKUP(H1155,'附件一之1-開班數'!$A$6:$B$65,2,0),IF(COUNT(E1155:I1155)=5,VLOOKUP(E1155,'附件一之1-開班數'!$A$6:$B$65,2,0)&amp;"、"&amp;VLOOKUP(F1155,'附件一之1-開班數'!$A$6:$B$65,2,0)&amp;"、"&amp;VLOOKUP(G1155,'附件一之1-開班數'!$A$6:$B$65,2,0)&amp;"、"&amp;VLOOKUP(H1155,'附件一之1-開班數'!$A$6:$B$65,2,0)&amp;"、"&amp;VLOOKUP(I1155,'附件一之1-開班數'!$A$6:$B$65,2,0),IF(D1155="","","學生無班級"))))))),"有班級不存在,或跳格輸入")</f>
        <v/>
      </c>
      <c r="K1155" s="16"/>
      <c r="L1155" s="16"/>
      <c r="M1155" s="16"/>
      <c r="N1155" s="16"/>
      <c r="O1155" s="16"/>
      <c r="P1155" s="16"/>
      <c r="Q1155" s="16"/>
      <c r="R1155" s="16"/>
      <c r="S1155" s="145">
        <f t="shared" si="105"/>
        <v>1</v>
      </c>
      <c r="T1155" s="145">
        <f t="shared" si="106"/>
        <v>1</v>
      </c>
      <c r="U1155" s="10">
        <f t="shared" si="104"/>
        <v>1</v>
      </c>
      <c r="V1155" s="10">
        <f t="shared" si="107"/>
        <v>1</v>
      </c>
      <c r="W1155" s="10">
        <f t="shared" si="108"/>
        <v>3</v>
      </c>
    </row>
    <row r="1156" spans="1:23">
      <c r="A1156" s="149" t="str">
        <f t="shared" si="103"/>
        <v/>
      </c>
      <c r="B1156" s="16"/>
      <c r="C1156" s="16"/>
      <c r="D1156" s="16"/>
      <c r="E1156" s="16"/>
      <c r="F1156" s="16"/>
      <c r="G1156" s="16"/>
      <c r="H1156" s="16"/>
      <c r="I1156" s="16"/>
      <c r="J1156" s="150" t="str">
        <f>IFERROR(IF(COUNTIF(E1156:I1156,E1156)+COUNTIF(E1156:I1156,F1156)+COUNTIF(E1156:I1156,G1156)+COUNTIF(E1156:I1156,H1156)+COUNTIF(E1156:I1156,I1156)-COUNT(E1156:I1156)&lt;&gt;0,"學生班級重複",IF(COUNT(E1156:I1156)=1,VLOOKUP(E1156,'附件一之1-開班數'!$A$6:$B$65,2,0),IF(COUNT(E1156:I1156)=2,VLOOKUP(E1156,'附件一之1-開班數'!$A$6:$B$65,2,0)&amp;"、"&amp;VLOOKUP(F1156,'附件一之1-開班數'!$A$6:$B$65,2,0),IF(COUNT(E1156:I1156)=3,VLOOKUP(E1156,'附件一之1-開班數'!$A$6:$B$65,2,0)&amp;"、"&amp;VLOOKUP(F1156,'附件一之1-開班數'!$A$6:$B$65,2,0)&amp;"、"&amp;VLOOKUP(G1156,'附件一之1-開班數'!$A$6:$B$65,2,0),IF(COUNT(E1156:I1156)=4,VLOOKUP(E1156,'附件一之1-開班數'!$A$6:$B$65,2,0)&amp;"、"&amp;VLOOKUP(F1156,'附件一之1-開班數'!$A$6:$B$65,2,0)&amp;"、"&amp;VLOOKUP(G1156,'附件一之1-開班數'!$A$6:$B$65,2,0)&amp;"、"&amp;VLOOKUP(H1156,'附件一之1-開班數'!$A$6:$B$65,2,0),IF(COUNT(E1156:I1156)=5,VLOOKUP(E1156,'附件一之1-開班數'!$A$6:$B$65,2,0)&amp;"、"&amp;VLOOKUP(F1156,'附件一之1-開班數'!$A$6:$B$65,2,0)&amp;"、"&amp;VLOOKUP(G1156,'附件一之1-開班數'!$A$6:$B$65,2,0)&amp;"、"&amp;VLOOKUP(H1156,'附件一之1-開班數'!$A$6:$B$65,2,0)&amp;"、"&amp;VLOOKUP(I1156,'附件一之1-開班數'!$A$6:$B$65,2,0),IF(D1156="","","學生無班級"))))))),"有班級不存在,或跳格輸入")</f>
        <v/>
      </c>
      <c r="K1156" s="16"/>
      <c r="L1156" s="16"/>
      <c r="M1156" s="16"/>
      <c r="N1156" s="16"/>
      <c r="O1156" s="16"/>
      <c r="P1156" s="16"/>
      <c r="Q1156" s="16"/>
      <c r="R1156" s="16"/>
      <c r="S1156" s="145">
        <f t="shared" si="105"/>
        <v>1</v>
      </c>
      <c r="T1156" s="145">
        <f t="shared" si="106"/>
        <v>1</v>
      </c>
      <c r="U1156" s="10">
        <f t="shared" si="104"/>
        <v>1</v>
      </c>
      <c r="V1156" s="10">
        <f t="shared" si="107"/>
        <v>1</v>
      </c>
      <c r="W1156" s="10">
        <f t="shared" si="108"/>
        <v>3</v>
      </c>
    </row>
    <row r="1157" spans="1:23">
      <c r="A1157" s="149" t="str">
        <f t="shared" si="103"/>
        <v/>
      </c>
      <c r="B1157" s="16"/>
      <c r="C1157" s="16"/>
      <c r="D1157" s="16"/>
      <c r="E1157" s="16"/>
      <c r="F1157" s="16"/>
      <c r="G1157" s="16"/>
      <c r="H1157" s="16"/>
      <c r="I1157" s="16"/>
      <c r="J1157" s="150" t="str">
        <f>IFERROR(IF(COUNTIF(E1157:I1157,E1157)+COUNTIF(E1157:I1157,F1157)+COUNTIF(E1157:I1157,G1157)+COUNTIF(E1157:I1157,H1157)+COUNTIF(E1157:I1157,I1157)-COUNT(E1157:I1157)&lt;&gt;0,"學生班級重複",IF(COUNT(E1157:I1157)=1,VLOOKUP(E1157,'附件一之1-開班數'!$A$6:$B$65,2,0),IF(COUNT(E1157:I1157)=2,VLOOKUP(E1157,'附件一之1-開班數'!$A$6:$B$65,2,0)&amp;"、"&amp;VLOOKUP(F1157,'附件一之1-開班數'!$A$6:$B$65,2,0),IF(COUNT(E1157:I1157)=3,VLOOKUP(E1157,'附件一之1-開班數'!$A$6:$B$65,2,0)&amp;"、"&amp;VLOOKUP(F1157,'附件一之1-開班數'!$A$6:$B$65,2,0)&amp;"、"&amp;VLOOKUP(G1157,'附件一之1-開班數'!$A$6:$B$65,2,0),IF(COUNT(E1157:I1157)=4,VLOOKUP(E1157,'附件一之1-開班數'!$A$6:$B$65,2,0)&amp;"、"&amp;VLOOKUP(F1157,'附件一之1-開班數'!$A$6:$B$65,2,0)&amp;"、"&amp;VLOOKUP(G1157,'附件一之1-開班數'!$A$6:$B$65,2,0)&amp;"、"&amp;VLOOKUP(H1157,'附件一之1-開班數'!$A$6:$B$65,2,0),IF(COUNT(E1157:I1157)=5,VLOOKUP(E1157,'附件一之1-開班數'!$A$6:$B$65,2,0)&amp;"、"&amp;VLOOKUP(F1157,'附件一之1-開班數'!$A$6:$B$65,2,0)&amp;"、"&amp;VLOOKUP(G1157,'附件一之1-開班數'!$A$6:$B$65,2,0)&amp;"、"&amp;VLOOKUP(H1157,'附件一之1-開班數'!$A$6:$B$65,2,0)&amp;"、"&amp;VLOOKUP(I1157,'附件一之1-開班數'!$A$6:$B$65,2,0),IF(D1157="","","學生無班級"))))))),"有班級不存在,或跳格輸入")</f>
        <v/>
      </c>
      <c r="K1157" s="16"/>
      <c r="L1157" s="16"/>
      <c r="M1157" s="16"/>
      <c r="N1157" s="16"/>
      <c r="O1157" s="16"/>
      <c r="P1157" s="16"/>
      <c r="Q1157" s="16"/>
      <c r="R1157" s="16"/>
      <c r="S1157" s="145">
        <f t="shared" si="105"/>
        <v>1</v>
      </c>
      <c r="T1157" s="145">
        <f t="shared" si="106"/>
        <v>1</v>
      </c>
      <c r="U1157" s="10">
        <f t="shared" si="104"/>
        <v>1</v>
      </c>
      <c r="V1157" s="10">
        <f t="shared" si="107"/>
        <v>1</v>
      </c>
      <c r="W1157" s="10">
        <f t="shared" si="108"/>
        <v>3</v>
      </c>
    </row>
    <row r="1158" spans="1:23">
      <c r="A1158" s="149" t="str">
        <f t="shared" ref="A1158:A1162" si="109">IF(D1158&lt;&gt;"",ROW()-5,"")</f>
        <v/>
      </c>
      <c r="B1158" s="16"/>
      <c r="C1158" s="16"/>
      <c r="D1158" s="16"/>
      <c r="E1158" s="16"/>
      <c r="F1158" s="16"/>
      <c r="G1158" s="16"/>
      <c r="H1158" s="16"/>
      <c r="I1158" s="16"/>
      <c r="J1158" s="150" t="str">
        <f>IFERROR(IF(COUNTIF(E1158:I1158,E1158)+COUNTIF(E1158:I1158,F1158)+COUNTIF(E1158:I1158,G1158)+COUNTIF(E1158:I1158,H1158)+COUNTIF(E1158:I1158,I1158)-COUNT(E1158:I1158)&lt;&gt;0,"學生班級重複",IF(COUNT(E1158:I1158)=1,VLOOKUP(E1158,'附件一之1-開班數'!$A$6:$B$65,2,0),IF(COUNT(E1158:I1158)=2,VLOOKUP(E1158,'附件一之1-開班數'!$A$6:$B$65,2,0)&amp;"、"&amp;VLOOKUP(F1158,'附件一之1-開班數'!$A$6:$B$65,2,0),IF(COUNT(E1158:I1158)=3,VLOOKUP(E1158,'附件一之1-開班數'!$A$6:$B$65,2,0)&amp;"、"&amp;VLOOKUP(F1158,'附件一之1-開班數'!$A$6:$B$65,2,0)&amp;"、"&amp;VLOOKUP(G1158,'附件一之1-開班數'!$A$6:$B$65,2,0),IF(COUNT(E1158:I1158)=4,VLOOKUP(E1158,'附件一之1-開班數'!$A$6:$B$65,2,0)&amp;"、"&amp;VLOOKUP(F1158,'附件一之1-開班數'!$A$6:$B$65,2,0)&amp;"、"&amp;VLOOKUP(G1158,'附件一之1-開班數'!$A$6:$B$65,2,0)&amp;"、"&amp;VLOOKUP(H1158,'附件一之1-開班數'!$A$6:$B$65,2,0),IF(COUNT(E1158:I1158)=5,VLOOKUP(E1158,'附件一之1-開班數'!$A$6:$B$65,2,0)&amp;"、"&amp;VLOOKUP(F1158,'附件一之1-開班數'!$A$6:$B$65,2,0)&amp;"、"&amp;VLOOKUP(G1158,'附件一之1-開班數'!$A$6:$B$65,2,0)&amp;"、"&amp;VLOOKUP(H1158,'附件一之1-開班數'!$A$6:$B$65,2,0)&amp;"、"&amp;VLOOKUP(I1158,'附件一之1-開班數'!$A$6:$B$65,2,0),IF(D1158="","","學生無班級"))))))),"有班級不存在,或跳格輸入")</f>
        <v/>
      </c>
      <c r="K1158" s="16"/>
      <c r="L1158" s="16"/>
      <c r="M1158" s="16"/>
      <c r="N1158" s="16"/>
      <c r="O1158" s="16"/>
      <c r="P1158" s="16"/>
      <c r="Q1158" s="16"/>
      <c r="R1158" s="16"/>
      <c r="S1158" s="145">
        <f t="shared" si="105"/>
        <v>1</v>
      </c>
      <c r="T1158" s="145">
        <f t="shared" si="106"/>
        <v>1</v>
      </c>
      <c r="U1158" s="10">
        <f t="shared" ref="U1158:U1162" si="110">IF(COUNTA(B1158:D1158)=0,1,IF(AND(D1158="",COUNTA(B1158:C1158)&lt;&gt;0),2,IF(COUNTA(B1158:C1158)&gt;1,3,4)))</f>
        <v>1</v>
      </c>
      <c r="V1158" s="10">
        <f t="shared" si="107"/>
        <v>1</v>
      </c>
      <c r="W1158" s="10">
        <f t="shared" si="108"/>
        <v>3</v>
      </c>
    </row>
    <row r="1159" spans="1:23">
      <c r="A1159" s="149" t="str">
        <f t="shared" si="109"/>
        <v/>
      </c>
      <c r="B1159" s="16"/>
      <c r="C1159" s="16"/>
      <c r="D1159" s="16"/>
      <c r="E1159" s="16"/>
      <c r="F1159" s="16"/>
      <c r="G1159" s="16"/>
      <c r="H1159" s="16"/>
      <c r="I1159" s="16"/>
      <c r="J1159" s="150" t="str">
        <f>IFERROR(IF(COUNTIF(E1159:I1159,E1159)+COUNTIF(E1159:I1159,F1159)+COUNTIF(E1159:I1159,G1159)+COUNTIF(E1159:I1159,H1159)+COUNTIF(E1159:I1159,I1159)-COUNT(E1159:I1159)&lt;&gt;0,"學生班級重複",IF(COUNT(E1159:I1159)=1,VLOOKUP(E1159,'附件一之1-開班數'!$A$6:$B$65,2,0),IF(COUNT(E1159:I1159)=2,VLOOKUP(E1159,'附件一之1-開班數'!$A$6:$B$65,2,0)&amp;"、"&amp;VLOOKUP(F1159,'附件一之1-開班數'!$A$6:$B$65,2,0),IF(COUNT(E1159:I1159)=3,VLOOKUP(E1159,'附件一之1-開班數'!$A$6:$B$65,2,0)&amp;"、"&amp;VLOOKUP(F1159,'附件一之1-開班數'!$A$6:$B$65,2,0)&amp;"、"&amp;VLOOKUP(G1159,'附件一之1-開班數'!$A$6:$B$65,2,0),IF(COUNT(E1159:I1159)=4,VLOOKUP(E1159,'附件一之1-開班數'!$A$6:$B$65,2,0)&amp;"、"&amp;VLOOKUP(F1159,'附件一之1-開班數'!$A$6:$B$65,2,0)&amp;"、"&amp;VLOOKUP(G1159,'附件一之1-開班數'!$A$6:$B$65,2,0)&amp;"、"&amp;VLOOKUP(H1159,'附件一之1-開班數'!$A$6:$B$65,2,0),IF(COUNT(E1159:I1159)=5,VLOOKUP(E1159,'附件一之1-開班數'!$A$6:$B$65,2,0)&amp;"、"&amp;VLOOKUP(F1159,'附件一之1-開班數'!$A$6:$B$65,2,0)&amp;"、"&amp;VLOOKUP(G1159,'附件一之1-開班數'!$A$6:$B$65,2,0)&amp;"、"&amp;VLOOKUP(H1159,'附件一之1-開班數'!$A$6:$B$65,2,0)&amp;"、"&amp;VLOOKUP(I1159,'附件一之1-開班數'!$A$6:$B$65,2,0),IF(D1159="","","學生無班級"))))))),"有班級不存在,或跳格輸入")</f>
        <v/>
      </c>
      <c r="K1159" s="16"/>
      <c r="L1159" s="16"/>
      <c r="M1159" s="16"/>
      <c r="N1159" s="16"/>
      <c r="O1159" s="16"/>
      <c r="P1159" s="16"/>
      <c r="Q1159" s="16"/>
      <c r="R1159" s="16"/>
      <c r="S1159" s="145">
        <f t="shared" ref="S1159:S1162" si="111">IF(COUNTA(D1159,K1159:L1159)=0,1,IF(AND(D1159="",SUM(K1159:L1159)&lt;&gt;0),2,IF(SUM(K1159:L1159)&lt;&gt;1,3,4)))</f>
        <v>1</v>
      </c>
      <c r="T1159" s="145">
        <f t="shared" ref="T1159:T1162" si="112">IF(COUNTA(D1159,M1159:Q1159)=0,1,IF(AND(D1159="",SUM(M1159:Q1159)&lt;&gt;0),2,IF(SUM(M1159:Q1159)&lt;&gt;1,3,4)))</f>
        <v>1</v>
      </c>
      <c r="U1159" s="10">
        <f t="shared" si="110"/>
        <v>1</v>
      </c>
      <c r="V1159" s="10">
        <f t="shared" ref="V1159:V1162" si="113">IF(COUNTA(D1159:I1159)=0,1,IF(AND(D1159="",COUNTA(E1159:I1159)&lt;&gt;0),2,3))</f>
        <v>1</v>
      </c>
      <c r="W1159" s="10">
        <f t="shared" ref="W1159:W1162" si="114">IF(AND(D1159="",COUNTA(R1159)&lt;&gt;0),2,3)</f>
        <v>3</v>
      </c>
    </row>
    <row r="1160" spans="1:23">
      <c r="A1160" s="149" t="str">
        <f t="shared" si="109"/>
        <v/>
      </c>
      <c r="B1160" s="16"/>
      <c r="C1160" s="16"/>
      <c r="D1160" s="16"/>
      <c r="E1160" s="16"/>
      <c r="F1160" s="16"/>
      <c r="G1160" s="16"/>
      <c r="H1160" s="16"/>
      <c r="I1160" s="16"/>
      <c r="J1160" s="150" t="str">
        <f>IFERROR(IF(COUNTIF(E1160:I1160,E1160)+COUNTIF(E1160:I1160,F1160)+COUNTIF(E1160:I1160,G1160)+COUNTIF(E1160:I1160,H1160)+COUNTIF(E1160:I1160,I1160)-COUNT(E1160:I1160)&lt;&gt;0,"學生班級重複",IF(COUNT(E1160:I1160)=1,VLOOKUP(E1160,'附件一之1-開班數'!$A$6:$B$65,2,0),IF(COUNT(E1160:I1160)=2,VLOOKUP(E1160,'附件一之1-開班數'!$A$6:$B$65,2,0)&amp;"、"&amp;VLOOKUP(F1160,'附件一之1-開班數'!$A$6:$B$65,2,0),IF(COUNT(E1160:I1160)=3,VLOOKUP(E1160,'附件一之1-開班數'!$A$6:$B$65,2,0)&amp;"、"&amp;VLOOKUP(F1160,'附件一之1-開班數'!$A$6:$B$65,2,0)&amp;"、"&amp;VLOOKUP(G1160,'附件一之1-開班數'!$A$6:$B$65,2,0),IF(COUNT(E1160:I1160)=4,VLOOKUP(E1160,'附件一之1-開班數'!$A$6:$B$65,2,0)&amp;"、"&amp;VLOOKUP(F1160,'附件一之1-開班數'!$A$6:$B$65,2,0)&amp;"、"&amp;VLOOKUP(G1160,'附件一之1-開班數'!$A$6:$B$65,2,0)&amp;"、"&amp;VLOOKUP(H1160,'附件一之1-開班數'!$A$6:$B$65,2,0),IF(COUNT(E1160:I1160)=5,VLOOKUP(E1160,'附件一之1-開班數'!$A$6:$B$65,2,0)&amp;"、"&amp;VLOOKUP(F1160,'附件一之1-開班數'!$A$6:$B$65,2,0)&amp;"、"&amp;VLOOKUP(G1160,'附件一之1-開班數'!$A$6:$B$65,2,0)&amp;"、"&amp;VLOOKUP(H1160,'附件一之1-開班數'!$A$6:$B$65,2,0)&amp;"、"&amp;VLOOKUP(I1160,'附件一之1-開班數'!$A$6:$B$65,2,0),IF(D1160="","","學生無班級"))))))),"有班級不存在,或跳格輸入")</f>
        <v/>
      </c>
      <c r="K1160" s="16"/>
      <c r="L1160" s="16"/>
      <c r="M1160" s="16"/>
      <c r="N1160" s="16"/>
      <c r="O1160" s="16"/>
      <c r="P1160" s="16"/>
      <c r="Q1160" s="16"/>
      <c r="R1160" s="16"/>
      <c r="S1160" s="145">
        <f t="shared" si="111"/>
        <v>1</v>
      </c>
      <c r="T1160" s="145">
        <f t="shared" si="112"/>
        <v>1</v>
      </c>
      <c r="U1160" s="10">
        <f t="shared" si="110"/>
        <v>1</v>
      </c>
      <c r="V1160" s="10">
        <f t="shared" si="113"/>
        <v>1</v>
      </c>
      <c r="W1160" s="10">
        <f t="shared" si="114"/>
        <v>3</v>
      </c>
    </row>
    <row r="1161" spans="1:23">
      <c r="A1161" s="149" t="str">
        <f t="shared" si="109"/>
        <v/>
      </c>
      <c r="B1161" s="16"/>
      <c r="C1161" s="16"/>
      <c r="D1161" s="16"/>
      <c r="E1161" s="16"/>
      <c r="F1161" s="16"/>
      <c r="G1161" s="16"/>
      <c r="H1161" s="16"/>
      <c r="I1161" s="16"/>
      <c r="J1161" s="150" t="str">
        <f>IFERROR(IF(COUNTIF(E1161:I1161,E1161)+COUNTIF(E1161:I1161,F1161)+COUNTIF(E1161:I1161,G1161)+COUNTIF(E1161:I1161,H1161)+COUNTIF(E1161:I1161,I1161)-COUNT(E1161:I1161)&lt;&gt;0,"學生班級重複",IF(COUNT(E1161:I1161)=1,VLOOKUP(E1161,'附件一之1-開班數'!$A$6:$B$65,2,0),IF(COUNT(E1161:I1161)=2,VLOOKUP(E1161,'附件一之1-開班數'!$A$6:$B$65,2,0)&amp;"、"&amp;VLOOKUP(F1161,'附件一之1-開班數'!$A$6:$B$65,2,0),IF(COUNT(E1161:I1161)=3,VLOOKUP(E1161,'附件一之1-開班數'!$A$6:$B$65,2,0)&amp;"、"&amp;VLOOKUP(F1161,'附件一之1-開班數'!$A$6:$B$65,2,0)&amp;"、"&amp;VLOOKUP(G1161,'附件一之1-開班數'!$A$6:$B$65,2,0),IF(COUNT(E1161:I1161)=4,VLOOKUP(E1161,'附件一之1-開班數'!$A$6:$B$65,2,0)&amp;"、"&amp;VLOOKUP(F1161,'附件一之1-開班數'!$A$6:$B$65,2,0)&amp;"、"&amp;VLOOKUP(G1161,'附件一之1-開班數'!$A$6:$B$65,2,0)&amp;"、"&amp;VLOOKUP(H1161,'附件一之1-開班數'!$A$6:$B$65,2,0),IF(COUNT(E1161:I1161)=5,VLOOKUP(E1161,'附件一之1-開班數'!$A$6:$B$65,2,0)&amp;"、"&amp;VLOOKUP(F1161,'附件一之1-開班數'!$A$6:$B$65,2,0)&amp;"、"&amp;VLOOKUP(G1161,'附件一之1-開班數'!$A$6:$B$65,2,0)&amp;"、"&amp;VLOOKUP(H1161,'附件一之1-開班數'!$A$6:$B$65,2,0)&amp;"、"&amp;VLOOKUP(I1161,'附件一之1-開班數'!$A$6:$B$65,2,0),IF(D1161="","","學生無班級"))))))),"有班級不存在,或跳格輸入")</f>
        <v/>
      </c>
      <c r="K1161" s="16"/>
      <c r="L1161" s="16"/>
      <c r="M1161" s="16"/>
      <c r="N1161" s="16"/>
      <c r="O1161" s="16"/>
      <c r="P1161" s="16"/>
      <c r="Q1161" s="16"/>
      <c r="R1161" s="16"/>
      <c r="S1161" s="145">
        <f t="shared" si="111"/>
        <v>1</v>
      </c>
      <c r="T1161" s="145">
        <f t="shared" si="112"/>
        <v>1</v>
      </c>
      <c r="U1161" s="10">
        <f t="shared" si="110"/>
        <v>1</v>
      </c>
      <c r="V1161" s="10">
        <f t="shared" si="113"/>
        <v>1</v>
      </c>
      <c r="W1161" s="10">
        <f t="shared" si="114"/>
        <v>3</v>
      </c>
    </row>
    <row r="1162" spans="1:23">
      <c r="A1162" s="149" t="str">
        <f t="shared" si="109"/>
        <v/>
      </c>
      <c r="B1162" s="16"/>
      <c r="C1162" s="16"/>
      <c r="D1162" s="16"/>
      <c r="E1162" s="16"/>
      <c r="F1162" s="16"/>
      <c r="G1162" s="16"/>
      <c r="H1162" s="16"/>
      <c r="I1162" s="16"/>
      <c r="J1162" s="150" t="str">
        <f>IFERROR(IF(COUNTIF(E1162:I1162,E1162)+COUNTIF(E1162:I1162,F1162)+COUNTIF(E1162:I1162,G1162)+COUNTIF(E1162:I1162,H1162)+COUNTIF(E1162:I1162,I1162)-COUNT(E1162:I1162)&lt;&gt;0,"學生班級重複",IF(COUNT(E1162:I1162)=1,VLOOKUP(E1162,'附件一之1-開班數'!$A$6:$B$65,2,0),IF(COUNT(E1162:I1162)=2,VLOOKUP(E1162,'附件一之1-開班數'!$A$6:$B$65,2,0)&amp;"、"&amp;VLOOKUP(F1162,'附件一之1-開班數'!$A$6:$B$65,2,0),IF(COUNT(E1162:I1162)=3,VLOOKUP(E1162,'附件一之1-開班數'!$A$6:$B$65,2,0)&amp;"、"&amp;VLOOKUP(F1162,'附件一之1-開班數'!$A$6:$B$65,2,0)&amp;"、"&amp;VLOOKUP(G1162,'附件一之1-開班數'!$A$6:$B$65,2,0),IF(COUNT(E1162:I1162)=4,VLOOKUP(E1162,'附件一之1-開班數'!$A$6:$B$65,2,0)&amp;"、"&amp;VLOOKUP(F1162,'附件一之1-開班數'!$A$6:$B$65,2,0)&amp;"、"&amp;VLOOKUP(G1162,'附件一之1-開班數'!$A$6:$B$65,2,0)&amp;"、"&amp;VLOOKUP(H1162,'附件一之1-開班數'!$A$6:$B$65,2,0),IF(COUNT(E1162:I1162)=5,VLOOKUP(E1162,'附件一之1-開班數'!$A$6:$B$65,2,0)&amp;"、"&amp;VLOOKUP(F1162,'附件一之1-開班數'!$A$6:$B$65,2,0)&amp;"、"&amp;VLOOKUP(G1162,'附件一之1-開班數'!$A$6:$B$65,2,0)&amp;"、"&amp;VLOOKUP(H1162,'附件一之1-開班數'!$A$6:$B$65,2,0)&amp;"、"&amp;VLOOKUP(I1162,'附件一之1-開班數'!$A$6:$B$65,2,0),IF(D1162="","","學生無班級"))))))),"有班級不存在,或跳格輸入")</f>
        <v/>
      </c>
      <c r="K1162" s="16"/>
      <c r="L1162" s="16"/>
      <c r="M1162" s="16"/>
      <c r="N1162" s="16"/>
      <c r="O1162" s="16"/>
      <c r="P1162" s="16"/>
      <c r="Q1162" s="16"/>
      <c r="R1162" s="16"/>
      <c r="S1162" s="145">
        <f t="shared" si="111"/>
        <v>1</v>
      </c>
      <c r="T1162" s="145">
        <f t="shared" si="112"/>
        <v>1</v>
      </c>
      <c r="U1162" s="10">
        <f t="shared" si="110"/>
        <v>1</v>
      </c>
      <c r="V1162" s="10">
        <f t="shared" si="113"/>
        <v>1</v>
      </c>
      <c r="W1162" s="10">
        <f t="shared" si="114"/>
        <v>3</v>
      </c>
    </row>
  </sheetData>
  <sheetProtection password="CF4A" sheet="1" objects="1" scenarios="1" selectLockedCells="1"/>
  <protectedRanges>
    <protectedRange sqref="B2 A6:R1162" name="範圍1"/>
  </protectedRanges>
  <mergeCells count="14">
    <mergeCell ref="T4:T5"/>
    <mergeCell ref="A1:R1"/>
    <mergeCell ref="B3:C3"/>
    <mergeCell ref="B2:C2"/>
    <mergeCell ref="E2:J2"/>
    <mergeCell ref="K2:L3"/>
    <mergeCell ref="M2:Q3"/>
    <mergeCell ref="R2:R4"/>
    <mergeCell ref="D3:D4"/>
    <mergeCell ref="E3:I4"/>
    <mergeCell ref="J3:J4"/>
    <mergeCell ref="A3:A4"/>
    <mergeCell ref="A5:J5"/>
    <mergeCell ref="S4:S5"/>
  </mergeCells>
  <phoneticPr fontId="2" type="noConversion"/>
  <conditionalFormatting sqref="J6:J1162">
    <cfRule type="containsText" dxfId="48" priority="22" operator="containsText" text="無班級">
      <formula>NOT(ISERROR(SEARCH("無班級",J6)))</formula>
    </cfRule>
    <cfRule type="containsText" dxfId="47" priority="23" operator="containsText" text="跳格">
      <formula>NOT(ISERROR(SEARCH("跳格",J6)))</formula>
    </cfRule>
    <cfRule type="containsText" dxfId="46" priority="24" operator="containsText" text="重複">
      <formula>NOT(ISERROR(SEARCH("重複",J6)))</formula>
    </cfRule>
  </conditionalFormatting>
  <conditionalFormatting sqref="K6:L1162">
    <cfRule type="expression" dxfId="45" priority="18">
      <formula>$S6=1</formula>
    </cfRule>
    <cfRule type="expression" dxfId="44" priority="19">
      <formula>$S6=2</formula>
    </cfRule>
    <cfRule type="expression" dxfId="43" priority="20">
      <formula>$S6=3</formula>
    </cfRule>
    <cfRule type="expression" dxfId="42" priority="21">
      <formula>$S6=4</formula>
    </cfRule>
  </conditionalFormatting>
  <conditionalFormatting sqref="M6:Q1162">
    <cfRule type="expression" dxfId="41" priority="14">
      <formula>$T6=1</formula>
    </cfRule>
    <cfRule type="expression" dxfId="40" priority="15">
      <formula>$T6=2</formula>
    </cfRule>
    <cfRule type="expression" dxfId="39" priority="16">
      <formula>$T6=3</formula>
    </cfRule>
    <cfRule type="expression" dxfId="38" priority="17">
      <formula>$T6=4</formula>
    </cfRule>
  </conditionalFormatting>
  <conditionalFormatting sqref="B7:B1162">
    <cfRule type="expression" dxfId="37" priority="12">
      <formula>$U7=1</formula>
    </cfRule>
    <cfRule type="expression" dxfId="36" priority="13">
      <formula>$U7=2</formula>
    </cfRule>
  </conditionalFormatting>
  <conditionalFormatting sqref="B6:C1162">
    <cfRule type="expression" dxfId="35" priority="8">
      <formula>$U6=1</formula>
    </cfRule>
    <cfRule type="expression" dxfId="34" priority="9">
      <formula>$U6=2</formula>
    </cfRule>
    <cfRule type="expression" dxfId="33" priority="10">
      <formula>$U6=3</formula>
    </cfRule>
    <cfRule type="expression" dxfId="32" priority="11">
      <formula>$U6=4</formula>
    </cfRule>
  </conditionalFormatting>
  <conditionalFormatting sqref="D6:D1162">
    <cfRule type="expression" dxfId="31" priority="4">
      <formula>$V6=1</formula>
    </cfRule>
    <cfRule type="expression" dxfId="30" priority="5">
      <formula>$V6=2</formula>
    </cfRule>
    <cfRule type="expression" dxfId="29" priority="6">
      <formula>$V6=3</formula>
    </cfRule>
  </conditionalFormatting>
  <conditionalFormatting sqref="R6:R1162">
    <cfRule type="expression" dxfId="28" priority="2">
      <formula>$W6=2</formula>
    </cfRule>
    <cfRule type="expression" dxfId="27" priority="3">
      <formula>$W6=3</formula>
    </cfRule>
  </conditionalFormatting>
  <dataValidations count="1">
    <dataValidation type="whole" allowBlank="1" showInputMessage="1" showErrorMessage="1" errorTitle="限數字" error="限數字1-6" sqref="B6:B372">
      <formula1>1</formula1>
      <formula2>6</formula2>
    </dataValidation>
  </dataValidations>
  <printOptions horizontalCentered="1"/>
  <pageMargins left="0.19685039370078741" right="0.19685039370078741" top="0.19685039370078741" bottom="0.19685039370078741" header="0.31496062992125984" footer="0.31496062992125984"/>
  <pageSetup paperSize="9" fitToHeight="0" orientation="portrait" r:id="rId1"/>
  <ignoredErrors>
    <ignoredError sqref="T8 T10 S11" formulaRange="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110"/>
  <sheetViews>
    <sheetView topLeftCell="A3" workbookViewId="0">
      <selection activeCell="C12" sqref="C12"/>
    </sheetView>
  </sheetViews>
  <sheetFormatPr defaultColWidth="9" defaultRowHeight="16.2"/>
  <cols>
    <col min="1" max="1" width="6.33203125" style="14" customWidth="1"/>
    <col min="2" max="2" width="9.6640625" style="14" customWidth="1"/>
    <col min="3" max="4" width="4.6640625" style="14" customWidth="1"/>
    <col min="5" max="6" width="9" style="14"/>
    <col min="7" max="11" width="4.6640625" style="14" customWidth="1"/>
    <col min="12" max="15" width="4.6640625" style="18" customWidth="1"/>
    <col min="16" max="18" width="3.6640625" style="14" hidden="1" customWidth="1"/>
    <col min="19" max="16384" width="9" style="14"/>
  </cols>
  <sheetData>
    <row r="1" spans="1:18" ht="23.25" customHeight="1">
      <c r="A1" s="236" t="str">
        <f>"國小附件一之3   花蓮縣"&amp;'附件四-學校代號暨類型表'!E2&amp;"課後輔導授課教師名單"</f>
        <v>國小附件一之3   花蓮縣110學年度第2學期課後輔導授課教師名單</v>
      </c>
      <c r="B1" s="236"/>
      <c r="C1" s="236"/>
      <c r="D1" s="236"/>
      <c r="E1" s="236"/>
      <c r="F1" s="236"/>
      <c r="G1" s="236"/>
      <c r="H1" s="236"/>
      <c r="I1" s="236"/>
      <c r="J1" s="236"/>
      <c r="K1" s="236"/>
      <c r="L1" s="236"/>
      <c r="M1" s="236"/>
      <c r="N1" s="236"/>
      <c r="O1" s="236"/>
      <c r="P1" s="144"/>
      <c r="Q1" s="144"/>
      <c r="R1" s="144"/>
    </row>
    <row r="2" spans="1:18" ht="25.5" customHeight="1">
      <c r="A2" s="19" t="s">
        <v>164</v>
      </c>
      <c r="B2" s="160">
        <f>'附件一之2-參加學生名單'!B2:C2</f>
        <v>601</v>
      </c>
      <c r="C2" s="255" t="s">
        <v>165</v>
      </c>
      <c r="D2" s="207"/>
      <c r="E2" s="215" t="str">
        <f>IF(B2="","",VLOOKUP(B2,'附件四-學校代號暨類型表'!$A$3:$C$108,2,FALSE))</f>
        <v>明禮國小</v>
      </c>
      <c r="F2" s="216"/>
      <c r="G2" s="240" t="s">
        <v>230</v>
      </c>
      <c r="H2" s="241"/>
      <c r="I2" s="241"/>
      <c r="J2" s="241"/>
      <c r="K2" s="242"/>
      <c r="L2" s="249" t="s">
        <v>307</v>
      </c>
      <c r="M2" s="250"/>
      <c r="N2" s="250"/>
      <c r="O2" s="251"/>
      <c r="P2" s="144"/>
      <c r="Q2" s="144"/>
      <c r="R2" s="144"/>
    </row>
    <row r="3" spans="1:18" ht="66.75" customHeight="1">
      <c r="A3" s="246" t="s">
        <v>221</v>
      </c>
      <c r="B3" s="246" t="s">
        <v>226</v>
      </c>
      <c r="C3" s="205" t="s">
        <v>233</v>
      </c>
      <c r="D3" s="237"/>
      <c r="E3" s="238" t="s">
        <v>232</v>
      </c>
      <c r="F3" s="239"/>
      <c r="G3" s="243"/>
      <c r="H3" s="244"/>
      <c r="I3" s="244"/>
      <c r="J3" s="244"/>
      <c r="K3" s="245"/>
      <c r="L3" s="252"/>
      <c r="M3" s="253"/>
      <c r="N3" s="253"/>
      <c r="O3" s="254"/>
      <c r="P3" s="233" t="s">
        <v>286</v>
      </c>
      <c r="Q3" s="234"/>
      <c r="R3" s="234"/>
    </row>
    <row r="4" spans="1:18" ht="60.75" customHeight="1">
      <c r="A4" s="247"/>
      <c r="B4" s="247"/>
      <c r="C4" s="20" t="s">
        <v>235</v>
      </c>
      <c r="D4" s="20" t="s">
        <v>234</v>
      </c>
      <c r="E4" s="21" t="s">
        <v>225</v>
      </c>
      <c r="F4" s="21" t="s">
        <v>236</v>
      </c>
      <c r="G4" s="22" t="s">
        <v>216</v>
      </c>
      <c r="H4" s="22" t="s">
        <v>222</v>
      </c>
      <c r="I4" s="22" t="s">
        <v>227</v>
      </c>
      <c r="J4" s="22" t="s">
        <v>224</v>
      </c>
      <c r="K4" s="22" t="s">
        <v>231</v>
      </c>
      <c r="L4" s="23" t="s">
        <v>229</v>
      </c>
      <c r="M4" s="23" t="s">
        <v>223</v>
      </c>
      <c r="N4" s="23" t="s">
        <v>228</v>
      </c>
      <c r="O4" s="23" t="s">
        <v>217</v>
      </c>
      <c r="P4" s="232" t="s">
        <v>283</v>
      </c>
      <c r="Q4" s="235" t="s">
        <v>284</v>
      </c>
      <c r="R4" s="235" t="s">
        <v>285</v>
      </c>
    </row>
    <row r="5" spans="1:18" ht="21" customHeight="1">
      <c r="A5" s="248"/>
      <c r="B5" s="248"/>
      <c r="C5" s="24">
        <f t="shared" ref="C5:O5" si="0">SUM(C6:C110)</f>
        <v>3</v>
      </c>
      <c r="D5" s="24">
        <f t="shared" si="0"/>
        <v>3</v>
      </c>
      <c r="E5" s="25">
        <f t="shared" si="0"/>
        <v>2</v>
      </c>
      <c r="F5" s="25">
        <f t="shared" si="0"/>
        <v>5</v>
      </c>
      <c r="G5" s="26">
        <f t="shared" si="0"/>
        <v>3</v>
      </c>
      <c r="H5" s="26">
        <f t="shared" si="0"/>
        <v>1</v>
      </c>
      <c r="I5" s="26">
        <f t="shared" si="0"/>
        <v>2</v>
      </c>
      <c r="J5" s="26">
        <f t="shared" si="0"/>
        <v>1</v>
      </c>
      <c r="K5" s="26">
        <f t="shared" si="0"/>
        <v>0</v>
      </c>
      <c r="L5" s="27">
        <f t="shared" si="0"/>
        <v>2</v>
      </c>
      <c r="M5" s="27">
        <f t="shared" si="0"/>
        <v>0</v>
      </c>
      <c r="N5" s="27">
        <f t="shared" si="0"/>
        <v>0</v>
      </c>
      <c r="O5" s="27">
        <f t="shared" si="0"/>
        <v>1</v>
      </c>
      <c r="P5" s="232"/>
      <c r="Q5" s="235"/>
      <c r="R5" s="235"/>
    </row>
    <row r="6" spans="1:18" ht="17.399999999999999">
      <c r="A6" s="143">
        <f>IF(B6&lt;&gt;"",ROW()-5,"")</f>
        <v>1</v>
      </c>
      <c r="B6" s="16" t="s">
        <v>288</v>
      </c>
      <c r="C6" s="186"/>
      <c r="D6" s="155">
        <v>1</v>
      </c>
      <c r="E6" s="155"/>
      <c r="F6" s="155">
        <v>1</v>
      </c>
      <c r="G6" s="155">
        <v>1</v>
      </c>
      <c r="H6" s="155"/>
      <c r="I6" s="155"/>
      <c r="J6" s="155"/>
      <c r="K6" s="155"/>
      <c r="L6" s="17">
        <v>1</v>
      </c>
      <c r="M6" s="17"/>
      <c r="N6" s="17"/>
      <c r="O6" s="17"/>
      <c r="P6" s="185">
        <f>IF(COUNTA(B6:D6)=0,1,IF(AND(B6="",SUM(C6:D6)&lt;&gt;0),2,IF(SUM(C6:D6)&lt;&gt;1,3,4)))</f>
        <v>4</v>
      </c>
      <c r="Q6" s="185">
        <f>IF(COUNTA(B6,E6:F6)=0,1,IF(AND(B6="",SUM(E6:F6)&lt;&gt;0),2,IF(SUM(E6:F6)&lt;&gt;1,3,4)))</f>
        <v>4</v>
      </c>
      <c r="R6" s="185">
        <f>IF(COUNTA(B6,G6:K6)=0,1,IF(AND(B6="",SUM(G6:K6)&lt;&gt;0),2,IF(SUM(G6:K6)&lt;&gt;1,3,4)))</f>
        <v>4</v>
      </c>
    </row>
    <row r="7" spans="1:18" ht="17.399999999999999">
      <c r="A7" s="143">
        <f t="shared" ref="A7:A70" si="1">IF(B7&lt;&gt;"",ROW()-5,"")</f>
        <v>2</v>
      </c>
      <c r="B7" s="16" t="s">
        <v>288</v>
      </c>
      <c r="C7" s="186">
        <v>1</v>
      </c>
      <c r="D7" s="155"/>
      <c r="E7" s="155">
        <v>1</v>
      </c>
      <c r="F7" s="155"/>
      <c r="G7" s="155">
        <v>1</v>
      </c>
      <c r="H7" s="155"/>
      <c r="I7" s="155"/>
      <c r="J7" s="155"/>
      <c r="K7" s="155"/>
      <c r="L7" s="17">
        <v>1</v>
      </c>
      <c r="M7" s="17"/>
      <c r="N7" s="17"/>
      <c r="O7" s="17"/>
      <c r="P7" s="185">
        <f t="shared" ref="P7:P70" si="2">IF(COUNTA(B7:D7)=0,1,IF(AND(B7="",SUM(C7:D7)&lt;&gt;0),2,IF(SUM(C7:D7)&lt;&gt;1,3,4)))</f>
        <v>4</v>
      </c>
      <c r="Q7" s="185">
        <f t="shared" ref="Q7:Q70" si="3">IF(COUNTA(B7,E7:F7)=0,1,IF(AND(B7="",SUM(E7:F7)&lt;&gt;0),2,IF(SUM(E7:F7)&lt;&gt;1,3,4)))</f>
        <v>4</v>
      </c>
      <c r="R7" s="185">
        <f t="shared" ref="R7:R70" si="4">IF(COUNTA(B7,G7:K7)=0,1,IF(AND(B7="",SUM(G7:K7)&lt;&gt;0),2,IF(SUM(G7:K7)&lt;&gt;1,3,4)))</f>
        <v>4</v>
      </c>
    </row>
    <row r="8" spans="1:18" ht="17.399999999999999">
      <c r="A8" s="143">
        <f t="shared" si="1"/>
        <v>3</v>
      </c>
      <c r="B8" s="16" t="s">
        <v>288</v>
      </c>
      <c r="C8" s="186">
        <v>1</v>
      </c>
      <c r="D8" s="155"/>
      <c r="E8" s="155"/>
      <c r="F8" s="155">
        <v>1</v>
      </c>
      <c r="G8" s="155"/>
      <c r="H8" s="155"/>
      <c r="I8" s="155">
        <v>1</v>
      </c>
      <c r="J8" s="155"/>
      <c r="K8" s="155"/>
      <c r="L8" s="17"/>
      <c r="M8" s="17"/>
      <c r="N8" s="17"/>
      <c r="O8" s="17">
        <v>1</v>
      </c>
      <c r="P8" s="185">
        <f t="shared" si="2"/>
        <v>4</v>
      </c>
      <c r="Q8" s="185">
        <f t="shared" si="3"/>
        <v>4</v>
      </c>
      <c r="R8" s="185">
        <f t="shared" si="4"/>
        <v>4</v>
      </c>
    </row>
    <row r="9" spans="1:18">
      <c r="A9" s="143">
        <f t="shared" si="1"/>
        <v>4</v>
      </c>
      <c r="B9" s="16" t="s">
        <v>288</v>
      </c>
      <c r="C9" s="186"/>
      <c r="D9" s="155">
        <v>1</v>
      </c>
      <c r="E9" s="155"/>
      <c r="F9" s="155">
        <v>1</v>
      </c>
      <c r="G9" s="155"/>
      <c r="H9" s="155"/>
      <c r="I9" s="155"/>
      <c r="J9" s="155">
        <v>1</v>
      </c>
      <c r="K9" s="155"/>
      <c r="L9" s="17"/>
      <c r="M9" s="17"/>
      <c r="N9" s="17"/>
      <c r="O9" s="17"/>
      <c r="P9" s="185">
        <f t="shared" si="2"/>
        <v>4</v>
      </c>
      <c r="Q9" s="185">
        <f t="shared" si="3"/>
        <v>4</v>
      </c>
      <c r="R9" s="185">
        <f t="shared" si="4"/>
        <v>4</v>
      </c>
    </row>
    <row r="10" spans="1:18">
      <c r="A10" s="143">
        <f t="shared" si="1"/>
        <v>5</v>
      </c>
      <c r="B10" s="16" t="s">
        <v>288</v>
      </c>
      <c r="C10" s="186">
        <v>1</v>
      </c>
      <c r="D10" s="155"/>
      <c r="E10" s="155">
        <v>1</v>
      </c>
      <c r="F10" s="155"/>
      <c r="G10" s="155">
        <v>1</v>
      </c>
      <c r="H10" s="155"/>
      <c r="I10" s="155"/>
      <c r="J10" s="155"/>
      <c r="K10" s="155"/>
      <c r="L10" s="17"/>
      <c r="M10" s="17"/>
      <c r="N10" s="17"/>
      <c r="O10" s="17"/>
      <c r="P10" s="185">
        <f t="shared" si="2"/>
        <v>4</v>
      </c>
      <c r="Q10" s="185">
        <f t="shared" si="3"/>
        <v>4</v>
      </c>
      <c r="R10" s="185">
        <f t="shared" si="4"/>
        <v>4</v>
      </c>
    </row>
    <row r="11" spans="1:18">
      <c r="A11" s="143">
        <f t="shared" si="1"/>
        <v>6</v>
      </c>
      <c r="B11" s="16" t="s">
        <v>288</v>
      </c>
      <c r="C11" s="186"/>
      <c r="D11" s="155">
        <v>1</v>
      </c>
      <c r="E11" s="155"/>
      <c r="F11" s="155">
        <v>1</v>
      </c>
      <c r="G11" s="155"/>
      <c r="H11" s="155">
        <v>1</v>
      </c>
      <c r="I11" s="155"/>
      <c r="J11" s="155"/>
      <c r="K11" s="155"/>
      <c r="L11" s="17"/>
      <c r="M11" s="17"/>
      <c r="N11" s="17"/>
      <c r="O11" s="17"/>
      <c r="P11" s="185">
        <f t="shared" si="2"/>
        <v>4</v>
      </c>
      <c r="Q11" s="185">
        <f t="shared" si="3"/>
        <v>4</v>
      </c>
      <c r="R11" s="185">
        <f t="shared" si="4"/>
        <v>4</v>
      </c>
    </row>
    <row r="12" spans="1:18">
      <c r="A12" s="143">
        <f t="shared" si="1"/>
        <v>7</v>
      </c>
      <c r="B12" s="16" t="s">
        <v>288</v>
      </c>
      <c r="C12" s="186"/>
      <c r="D12" s="155"/>
      <c r="E12" s="155"/>
      <c r="F12" s="155">
        <v>1</v>
      </c>
      <c r="G12" s="155"/>
      <c r="H12" s="155"/>
      <c r="I12" s="155">
        <v>1</v>
      </c>
      <c r="J12" s="155"/>
      <c r="K12" s="155"/>
      <c r="L12" s="17"/>
      <c r="M12" s="17"/>
      <c r="N12" s="17"/>
      <c r="O12" s="17"/>
      <c r="P12" s="185">
        <f t="shared" si="2"/>
        <v>3</v>
      </c>
      <c r="Q12" s="185">
        <f t="shared" si="3"/>
        <v>4</v>
      </c>
      <c r="R12" s="185">
        <f t="shared" si="4"/>
        <v>4</v>
      </c>
    </row>
    <row r="13" spans="1:18">
      <c r="A13" s="143" t="str">
        <f t="shared" si="1"/>
        <v/>
      </c>
      <c r="B13" s="16"/>
      <c r="C13" s="186"/>
      <c r="D13" s="155"/>
      <c r="E13" s="155"/>
      <c r="F13" s="155"/>
      <c r="G13" s="155"/>
      <c r="H13" s="155"/>
      <c r="I13" s="155"/>
      <c r="J13" s="155"/>
      <c r="K13" s="155"/>
      <c r="L13" s="17"/>
      <c r="M13" s="17"/>
      <c r="N13" s="17"/>
      <c r="O13" s="17"/>
      <c r="P13" s="185">
        <f t="shared" si="2"/>
        <v>1</v>
      </c>
      <c r="Q13" s="185">
        <f t="shared" si="3"/>
        <v>1</v>
      </c>
      <c r="R13" s="185">
        <f t="shared" si="4"/>
        <v>1</v>
      </c>
    </row>
    <row r="14" spans="1:18">
      <c r="A14" s="143" t="str">
        <f t="shared" si="1"/>
        <v/>
      </c>
      <c r="B14" s="16"/>
      <c r="C14" s="186"/>
      <c r="D14" s="155"/>
      <c r="E14" s="155"/>
      <c r="F14" s="155"/>
      <c r="G14" s="155"/>
      <c r="H14" s="155"/>
      <c r="I14" s="155"/>
      <c r="J14" s="155"/>
      <c r="K14" s="155"/>
      <c r="L14" s="17"/>
      <c r="M14" s="17"/>
      <c r="N14" s="17"/>
      <c r="O14" s="17"/>
      <c r="P14" s="185">
        <f t="shared" si="2"/>
        <v>1</v>
      </c>
      <c r="Q14" s="185">
        <f t="shared" si="3"/>
        <v>1</v>
      </c>
      <c r="R14" s="185">
        <f t="shared" si="4"/>
        <v>1</v>
      </c>
    </row>
    <row r="15" spans="1:18">
      <c r="A15" s="143" t="str">
        <f t="shared" si="1"/>
        <v/>
      </c>
      <c r="B15" s="16"/>
      <c r="C15" s="186"/>
      <c r="D15" s="155"/>
      <c r="E15" s="155"/>
      <c r="F15" s="155"/>
      <c r="G15" s="155"/>
      <c r="H15" s="155"/>
      <c r="I15" s="155"/>
      <c r="J15" s="155"/>
      <c r="K15" s="155"/>
      <c r="L15" s="17"/>
      <c r="M15" s="17"/>
      <c r="N15" s="17"/>
      <c r="O15" s="17"/>
      <c r="P15" s="185">
        <f t="shared" si="2"/>
        <v>1</v>
      </c>
      <c r="Q15" s="185">
        <f t="shared" si="3"/>
        <v>1</v>
      </c>
      <c r="R15" s="185">
        <f t="shared" si="4"/>
        <v>1</v>
      </c>
    </row>
    <row r="16" spans="1:18">
      <c r="A16" s="143" t="str">
        <f t="shared" si="1"/>
        <v/>
      </c>
      <c r="B16" s="16"/>
      <c r="C16" s="186"/>
      <c r="D16" s="155"/>
      <c r="E16" s="155"/>
      <c r="F16" s="155"/>
      <c r="G16" s="155"/>
      <c r="H16" s="155"/>
      <c r="I16" s="155"/>
      <c r="J16" s="155"/>
      <c r="K16" s="155"/>
      <c r="L16" s="17"/>
      <c r="M16" s="17"/>
      <c r="N16" s="17"/>
      <c r="O16" s="17"/>
      <c r="P16" s="185">
        <f t="shared" si="2"/>
        <v>1</v>
      </c>
      <c r="Q16" s="185">
        <f t="shared" si="3"/>
        <v>1</v>
      </c>
      <c r="R16" s="185">
        <f t="shared" si="4"/>
        <v>1</v>
      </c>
    </row>
    <row r="17" spans="1:18">
      <c r="A17" s="143" t="str">
        <f t="shared" si="1"/>
        <v/>
      </c>
      <c r="B17" s="16"/>
      <c r="C17" s="186"/>
      <c r="D17" s="155"/>
      <c r="E17" s="155"/>
      <c r="F17" s="155"/>
      <c r="G17" s="155"/>
      <c r="H17" s="155"/>
      <c r="I17" s="155"/>
      <c r="J17" s="155"/>
      <c r="K17" s="155"/>
      <c r="L17" s="17"/>
      <c r="M17" s="17"/>
      <c r="N17" s="17"/>
      <c r="O17" s="17"/>
      <c r="P17" s="185">
        <f t="shared" si="2"/>
        <v>1</v>
      </c>
      <c r="Q17" s="185">
        <f t="shared" si="3"/>
        <v>1</v>
      </c>
      <c r="R17" s="185">
        <f t="shared" si="4"/>
        <v>1</v>
      </c>
    </row>
    <row r="18" spans="1:18">
      <c r="A18" s="143" t="str">
        <f t="shared" si="1"/>
        <v/>
      </c>
      <c r="B18" s="16"/>
      <c r="C18" s="186"/>
      <c r="D18" s="155"/>
      <c r="E18" s="155"/>
      <c r="F18" s="155"/>
      <c r="G18" s="155"/>
      <c r="H18" s="155"/>
      <c r="I18" s="155"/>
      <c r="J18" s="155"/>
      <c r="K18" s="155"/>
      <c r="L18" s="17"/>
      <c r="M18" s="17"/>
      <c r="N18" s="17"/>
      <c r="O18" s="17"/>
      <c r="P18" s="185">
        <f t="shared" si="2"/>
        <v>1</v>
      </c>
      <c r="Q18" s="185">
        <f t="shared" si="3"/>
        <v>1</v>
      </c>
      <c r="R18" s="185">
        <f t="shared" si="4"/>
        <v>1</v>
      </c>
    </row>
    <row r="19" spans="1:18">
      <c r="A19" s="143" t="str">
        <f t="shared" si="1"/>
        <v/>
      </c>
      <c r="B19" s="16"/>
      <c r="C19" s="155"/>
      <c r="D19" s="155"/>
      <c r="E19" s="155"/>
      <c r="F19" s="155"/>
      <c r="G19" s="155"/>
      <c r="H19" s="155"/>
      <c r="I19" s="155"/>
      <c r="J19" s="155"/>
      <c r="K19" s="155"/>
      <c r="L19" s="17"/>
      <c r="M19" s="17"/>
      <c r="N19" s="17"/>
      <c r="O19" s="17"/>
      <c r="P19" s="185">
        <f t="shared" si="2"/>
        <v>1</v>
      </c>
      <c r="Q19" s="185">
        <f t="shared" si="3"/>
        <v>1</v>
      </c>
      <c r="R19" s="185">
        <f t="shared" si="4"/>
        <v>1</v>
      </c>
    </row>
    <row r="20" spans="1:18">
      <c r="A20" s="143" t="str">
        <f t="shared" si="1"/>
        <v/>
      </c>
      <c r="B20" s="16"/>
      <c r="C20" s="155"/>
      <c r="D20" s="155"/>
      <c r="E20" s="155"/>
      <c r="F20" s="155"/>
      <c r="G20" s="155"/>
      <c r="H20" s="155"/>
      <c r="I20" s="155"/>
      <c r="J20" s="155"/>
      <c r="K20" s="155"/>
      <c r="L20" s="17"/>
      <c r="M20" s="17"/>
      <c r="N20" s="17"/>
      <c r="O20" s="17"/>
      <c r="P20" s="185">
        <f t="shared" si="2"/>
        <v>1</v>
      </c>
      <c r="Q20" s="185">
        <f t="shared" si="3"/>
        <v>1</v>
      </c>
      <c r="R20" s="185">
        <f t="shared" si="4"/>
        <v>1</v>
      </c>
    </row>
    <row r="21" spans="1:18">
      <c r="A21" s="143" t="str">
        <f t="shared" si="1"/>
        <v/>
      </c>
      <c r="B21" s="16"/>
      <c r="C21" s="155"/>
      <c r="D21" s="155"/>
      <c r="E21" s="155"/>
      <c r="F21" s="155"/>
      <c r="G21" s="155"/>
      <c r="H21" s="155"/>
      <c r="I21" s="155"/>
      <c r="J21" s="155"/>
      <c r="K21" s="155"/>
      <c r="L21" s="17"/>
      <c r="M21" s="17"/>
      <c r="N21" s="17"/>
      <c r="O21" s="17"/>
      <c r="P21" s="185">
        <f t="shared" si="2"/>
        <v>1</v>
      </c>
      <c r="Q21" s="185">
        <f t="shared" si="3"/>
        <v>1</v>
      </c>
      <c r="R21" s="185">
        <f t="shared" si="4"/>
        <v>1</v>
      </c>
    </row>
    <row r="22" spans="1:18">
      <c r="A22" s="143" t="str">
        <f t="shared" si="1"/>
        <v/>
      </c>
      <c r="B22" s="16"/>
      <c r="C22" s="155"/>
      <c r="D22" s="155"/>
      <c r="E22" s="155"/>
      <c r="F22" s="155"/>
      <c r="G22" s="155"/>
      <c r="H22" s="155"/>
      <c r="I22" s="155"/>
      <c r="J22" s="155"/>
      <c r="K22" s="155"/>
      <c r="L22" s="17"/>
      <c r="M22" s="17"/>
      <c r="N22" s="17"/>
      <c r="O22" s="17"/>
      <c r="P22" s="185">
        <f t="shared" si="2"/>
        <v>1</v>
      </c>
      <c r="Q22" s="185">
        <f t="shared" si="3"/>
        <v>1</v>
      </c>
      <c r="R22" s="185">
        <f t="shared" si="4"/>
        <v>1</v>
      </c>
    </row>
    <row r="23" spans="1:18">
      <c r="A23" s="143" t="str">
        <f t="shared" si="1"/>
        <v/>
      </c>
      <c r="B23" s="16"/>
      <c r="C23" s="155"/>
      <c r="D23" s="155"/>
      <c r="E23" s="155"/>
      <c r="F23" s="155"/>
      <c r="G23" s="155"/>
      <c r="H23" s="155"/>
      <c r="I23" s="155"/>
      <c r="J23" s="155"/>
      <c r="K23" s="155"/>
      <c r="L23" s="17"/>
      <c r="M23" s="17"/>
      <c r="N23" s="17"/>
      <c r="O23" s="17"/>
      <c r="P23" s="185">
        <f t="shared" si="2"/>
        <v>1</v>
      </c>
      <c r="Q23" s="185">
        <f t="shared" si="3"/>
        <v>1</v>
      </c>
      <c r="R23" s="185">
        <f t="shared" si="4"/>
        <v>1</v>
      </c>
    </row>
    <row r="24" spans="1:18">
      <c r="A24" s="143" t="str">
        <f t="shared" si="1"/>
        <v/>
      </c>
      <c r="B24" s="16"/>
      <c r="C24" s="155"/>
      <c r="D24" s="155"/>
      <c r="E24" s="155"/>
      <c r="F24" s="155"/>
      <c r="G24" s="155"/>
      <c r="H24" s="155"/>
      <c r="I24" s="155"/>
      <c r="J24" s="155"/>
      <c r="K24" s="155"/>
      <c r="L24" s="17"/>
      <c r="M24" s="17"/>
      <c r="N24" s="17"/>
      <c r="O24" s="17"/>
      <c r="P24" s="185">
        <f t="shared" si="2"/>
        <v>1</v>
      </c>
      <c r="Q24" s="185">
        <f t="shared" si="3"/>
        <v>1</v>
      </c>
      <c r="R24" s="185">
        <f t="shared" si="4"/>
        <v>1</v>
      </c>
    </row>
    <row r="25" spans="1:18">
      <c r="A25" s="143" t="str">
        <f t="shared" si="1"/>
        <v/>
      </c>
      <c r="B25" s="16"/>
      <c r="C25" s="155"/>
      <c r="D25" s="155"/>
      <c r="E25" s="155"/>
      <c r="F25" s="155"/>
      <c r="G25" s="155"/>
      <c r="H25" s="155"/>
      <c r="I25" s="155"/>
      <c r="J25" s="155"/>
      <c r="K25" s="155"/>
      <c r="L25" s="17"/>
      <c r="M25" s="17"/>
      <c r="N25" s="17"/>
      <c r="O25" s="17"/>
      <c r="P25" s="185">
        <f t="shared" si="2"/>
        <v>1</v>
      </c>
      <c r="Q25" s="185">
        <f t="shared" si="3"/>
        <v>1</v>
      </c>
      <c r="R25" s="185">
        <f t="shared" si="4"/>
        <v>1</v>
      </c>
    </row>
    <row r="26" spans="1:18">
      <c r="A26" s="143" t="str">
        <f t="shared" si="1"/>
        <v/>
      </c>
      <c r="B26" s="16"/>
      <c r="C26" s="155"/>
      <c r="D26" s="155"/>
      <c r="E26" s="155"/>
      <c r="F26" s="155"/>
      <c r="G26" s="155"/>
      <c r="H26" s="155"/>
      <c r="I26" s="155"/>
      <c r="J26" s="155"/>
      <c r="K26" s="155"/>
      <c r="L26" s="17"/>
      <c r="M26" s="17"/>
      <c r="N26" s="17"/>
      <c r="O26" s="17"/>
      <c r="P26" s="185">
        <f t="shared" si="2"/>
        <v>1</v>
      </c>
      <c r="Q26" s="185">
        <f t="shared" si="3"/>
        <v>1</v>
      </c>
      <c r="R26" s="185">
        <f t="shared" si="4"/>
        <v>1</v>
      </c>
    </row>
    <row r="27" spans="1:18">
      <c r="A27" s="143" t="str">
        <f t="shared" si="1"/>
        <v/>
      </c>
      <c r="B27" s="16"/>
      <c r="C27" s="155"/>
      <c r="D27" s="155"/>
      <c r="E27" s="155"/>
      <c r="F27" s="155"/>
      <c r="G27" s="155"/>
      <c r="H27" s="155"/>
      <c r="I27" s="155"/>
      <c r="J27" s="155"/>
      <c r="K27" s="155"/>
      <c r="L27" s="17"/>
      <c r="M27" s="17"/>
      <c r="N27" s="17"/>
      <c r="O27" s="17"/>
      <c r="P27" s="185">
        <f t="shared" si="2"/>
        <v>1</v>
      </c>
      <c r="Q27" s="185">
        <f t="shared" si="3"/>
        <v>1</v>
      </c>
      <c r="R27" s="185">
        <f t="shared" si="4"/>
        <v>1</v>
      </c>
    </row>
    <row r="28" spans="1:18">
      <c r="A28" s="143" t="str">
        <f t="shared" si="1"/>
        <v/>
      </c>
      <c r="B28" s="16"/>
      <c r="C28" s="155"/>
      <c r="D28" s="155"/>
      <c r="E28" s="155"/>
      <c r="F28" s="155"/>
      <c r="G28" s="155"/>
      <c r="H28" s="155"/>
      <c r="I28" s="155"/>
      <c r="J28" s="155"/>
      <c r="K28" s="155"/>
      <c r="L28" s="17"/>
      <c r="M28" s="17"/>
      <c r="N28" s="17"/>
      <c r="O28" s="17"/>
      <c r="P28" s="185">
        <f t="shared" si="2"/>
        <v>1</v>
      </c>
      <c r="Q28" s="185">
        <f t="shared" si="3"/>
        <v>1</v>
      </c>
      <c r="R28" s="185">
        <f t="shared" si="4"/>
        <v>1</v>
      </c>
    </row>
    <row r="29" spans="1:18">
      <c r="A29" s="143" t="str">
        <f t="shared" si="1"/>
        <v/>
      </c>
      <c r="B29" s="16"/>
      <c r="C29" s="155"/>
      <c r="D29" s="155"/>
      <c r="E29" s="155"/>
      <c r="F29" s="155"/>
      <c r="G29" s="155"/>
      <c r="H29" s="155"/>
      <c r="I29" s="155"/>
      <c r="J29" s="155"/>
      <c r="K29" s="155"/>
      <c r="L29" s="17"/>
      <c r="M29" s="17"/>
      <c r="N29" s="17"/>
      <c r="O29" s="17"/>
      <c r="P29" s="185">
        <f t="shared" si="2"/>
        <v>1</v>
      </c>
      <c r="Q29" s="185">
        <f t="shared" si="3"/>
        <v>1</v>
      </c>
      <c r="R29" s="185">
        <f t="shared" si="4"/>
        <v>1</v>
      </c>
    </row>
    <row r="30" spans="1:18">
      <c r="A30" s="143" t="str">
        <f t="shared" si="1"/>
        <v/>
      </c>
      <c r="B30" s="16"/>
      <c r="C30" s="155"/>
      <c r="D30" s="155"/>
      <c r="E30" s="155"/>
      <c r="F30" s="155"/>
      <c r="G30" s="155"/>
      <c r="H30" s="155"/>
      <c r="I30" s="155"/>
      <c r="J30" s="155"/>
      <c r="K30" s="155"/>
      <c r="L30" s="17"/>
      <c r="M30" s="17"/>
      <c r="N30" s="17"/>
      <c r="O30" s="17"/>
      <c r="P30" s="185">
        <f t="shared" si="2"/>
        <v>1</v>
      </c>
      <c r="Q30" s="185">
        <f t="shared" si="3"/>
        <v>1</v>
      </c>
      <c r="R30" s="185">
        <f t="shared" si="4"/>
        <v>1</v>
      </c>
    </row>
    <row r="31" spans="1:18">
      <c r="A31" s="143" t="str">
        <f t="shared" si="1"/>
        <v/>
      </c>
      <c r="B31" s="16"/>
      <c r="C31" s="155"/>
      <c r="D31" s="155"/>
      <c r="E31" s="155"/>
      <c r="F31" s="155"/>
      <c r="G31" s="155"/>
      <c r="H31" s="155"/>
      <c r="I31" s="155"/>
      <c r="J31" s="155"/>
      <c r="K31" s="155"/>
      <c r="L31" s="17"/>
      <c r="M31" s="17"/>
      <c r="N31" s="17"/>
      <c r="O31" s="17"/>
      <c r="P31" s="185">
        <f t="shared" si="2"/>
        <v>1</v>
      </c>
      <c r="Q31" s="185">
        <f t="shared" si="3"/>
        <v>1</v>
      </c>
      <c r="R31" s="185">
        <f t="shared" si="4"/>
        <v>1</v>
      </c>
    </row>
    <row r="32" spans="1:18">
      <c r="A32" s="143" t="str">
        <f t="shared" si="1"/>
        <v/>
      </c>
      <c r="B32" s="16"/>
      <c r="C32" s="155"/>
      <c r="D32" s="155"/>
      <c r="E32" s="155"/>
      <c r="F32" s="155"/>
      <c r="G32" s="155"/>
      <c r="H32" s="155"/>
      <c r="I32" s="155"/>
      <c r="J32" s="155"/>
      <c r="K32" s="155"/>
      <c r="L32" s="17"/>
      <c r="M32" s="17"/>
      <c r="N32" s="17"/>
      <c r="O32" s="17"/>
      <c r="P32" s="185">
        <f t="shared" si="2"/>
        <v>1</v>
      </c>
      <c r="Q32" s="185">
        <f t="shared" si="3"/>
        <v>1</v>
      </c>
      <c r="R32" s="185">
        <f t="shared" si="4"/>
        <v>1</v>
      </c>
    </row>
    <row r="33" spans="1:18">
      <c r="A33" s="143" t="str">
        <f t="shared" si="1"/>
        <v/>
      </c>
      <c r="B33" s="16"/>
      <c r="C33" s="155"/>
      <c r="D33" s="155"/>
      <c r="E33" s="155"/>
      <c r="F33" s="155"/>
      <c r="G33" s="155"/>
      <c r="H33" s="155"/>
      <c r="I33" s="155"/>
      <c r="J33" s="155"/>
      <c r="K33" s="155"/>
      <c r="L33" s="17"/>
      <c r="M33" s="17"/>
      <c r="N33" s="17"/>
      <c r="O33" s="17"/>
      <c r="P33" s="185">
        <f t="shared" si="2"/>
        <v>1</v>
      </c>
      <c r="Q33" s="185">
        <f t="shared" si="3"/>
        <v>1</v>
      </c>
      <c r="R33" s="185">
        <f t="shared" si="4"/>
        <v>1</v>
      </c>
    </row>
    <row r="34" spans="1:18">
      <c r="A34" s="143" t="str">
        <f t="shared" si="1"/>
        <v/>
      </c>
      <c r="B34" s="16"/>
      <c r="C34" s="155"/>
      <c r="D34" s="155"/>
      <c r="E34" s="155"/>
      <c r="F34" s="155"/>
      <c r="G34" s="155"/>
      <c r="H34" s="155"/>
      <c r="I34" s="155"/>
      <c r="J34" s="155"/>
      <c r="K34" s="155"/>
      <c r="L34" s="17"/>
      <c r="M34" s="17"/>
      <c r="N34" s="17"/>
      <c r="O34" s="17"/>
      <c r="P34" s="185">
        <f t="shared" si="2"/>
        <v>1</v>
      </c>
      <c r="Q34" s="185">
        <f t="shared" si="3"/>
        <v>1</v>
      </c>
      <c r="R34" s="185">
        <f t="shared" si="4"/>
        <v>1</v>
      </c>
    </row>
    <row r="35" spans="1:18">
      <c r="A35" s="143" t="str">
        <f t="shared" si="1"/>
        <v/>
      </c>
      <c r="B35" s="16"/>
      <c r="C35" s="155"/>
      <c r="D35" s="155"/>
      <c r="E35" s="155"/>
      <c r="F35" s="155"/>
      <c r="G35" s="155"/>
      <c r="H35" s="155"/>
      <c r="I35" s="155"/>
      <c r="J35" s="155"/>
      <c r="K35" s="155"/>
      <c r="L35" s="17"/>
      <c r="M35" s="17"/>
      <c r="N35" s="17"/>
      <c r="O35" s="17"/>
      <c r="P35" s="185">
        <f t="shared" si="2"/>
        <v>1</v>
      </c>
      <c r="Q35" s="185">
        <f t="shared" si="3"/>
        <v>1</v>
      </c>
      <c r="R35" s="185">
        <f t="shared" si="4"/>
        <v>1</v>
      </c>
    </row>
    <row r="36" spans="1:18">
      <c r="A36" s="143" t="str">
        <f t="shared" si="1"/>
        <v/>
      </c>
      <c r="B36" s="16"/>
      <c r="C36" s="155"/>
      <c r="D36" s="155"/>
      <c r="E36" s="155"/>
      <c r="F36" s="155"/>
      <c r="G36" s="155"/>
      <c r="H36" s="155"/>
      <c r="I36" s="155"/>
      <c r="J36" s="155"/>
      <c r="K36" s="155"/>
      <c r="L36" s="17"/>
      <c r="M36" s="17"/>
      <c r="N36" s="17"/>
      <c r="O36" s="17"/>
      <c r="P36" s="185">
        <f t="shared" si="2"/>
        <v>1</v>
      </c>
      <c r="Q36" s="185">
        <f t="shared" si="3"/>
        <v>1</v>
      </c>
      <c r="R36" s="185">
        <f t="shared" si="4"/>
        <v>1</v>
      </c>
    </row>
    <row r="37" spans="1:18">
      <c r="A37" s="143" t="str">
        <f t="shared" si="1"/>
        <v/>
      </c>
      <c r="B37" s="16"/>
      <c r="C37" s="155"/>
      <c r="D37" s="155"/>
      <c r="E37" s="155"/>
      <c r="F37" s="155"/>
      <c r="G37" s="155"/>
      <c r="H37" s="155"/>
      <c r="I37" s="155"/>
      <c r="J37" s="155"/>
      <c r="K37" s="155"/>
      <c r="L37" s="17"/>
      <c r="M37" s="17"/>
      <c r="N37" s="17"/>
      <c r="O37" s="17"/>
      <c r="P37" s="185">
        <f t="shared" si="2"/>
        <v>1</v>
      </c>
      <c r="Q37" s="185">
        <f t="shared" si="3"/>
        <v>1</v>
      </c>
      <c r="R37" s="185">
        <f t="shared" si="4"/>
        <v>1</v>
      </c>
    </row>
    <row r="38" spans="1:18">
      <c r="A38" s="143" t="str">
        <f t="shared" si="1"/>
        <v/>
      </c>
      <c r="B38" s="16"/>
      <c r="C38" s="155"/>
      <c r="D38" s="155"/>
      <c r="E38" s="155"/>
      <c r="F38" s="155"/>
      <c r="G38" s="155"/>
      <c r="H38" s="155"/>
      <c r="I38" s="155"/>
      <c r="J38" s="155"/>
      <c r="K38" s="155"/>
      <c r="L38" s="17"/>
      <c r="M38" s="17"/>
      <c r="N38" s="17"/>
      <c r="O38" s="17"/>
      <c r="P38" s="185">
        <f t="shared" si="2"/>
        <v>1</v>
      </c>
      <c r="Q38" s="185">
        <f t="shared" si="3"/>
        <v>1</v>
      </c>
      <c r="R38" s="185">
        <f t="shared" si="4"/>
        <v>1</v>
      </c>
    </row>
    <row r="39" spans="1:18">
      <c r="A39" s="143" t="str">
        <f t="shared" si="1"/>
        <v/>
      </c>
      <c r="B39" s="16"/>
      <c r="C39" s="155"/>
      <c r="D39" s="155"/>
      <c r="E39" s="155"/>
      <c r="F39" s="155"/>
      <c r="G39" s="155"/>
      <c r="H39" s="155"/>
      <c r="I39" s="155"/>
      <c r="J39" s="155"/>
      <c r="K39" s="155"/>
      <c r="L39" s="17"/>
      <c r="M39" s="17"/>
      <c r="N39" s="17"/>
      <c r="O39" s="17"/>
      <c r="P39" s="185">
        <f t="shared" si="2"/>
        <v>1</v>
      </c>
      <c r="Q39" s="185">
        <f t="shared" si="3"/>
        <v>1</v>
      </c>
      <c r="R39" s="185">
        <f t="shared" si="4"/>
        <v>1</v>
      </c>
    </row>
    <row r="40" spans="1:18">
      <c r="A40" s="143" t="str">
        <f t="shared" si="1"/>
        <v/>
      </c>
      <c r="B40" s="16"/>
      <c r="C40" s="155"/>
      <c r="D40" s="155"/>
      <c r="E40" s="155"/>
      <c r="F40" s="155"/>
      <c r="G40" s="155"/>
      <c r="H40" s="155"/>
      <c r="I40" s="155"/>
      <c r="J40" s="155"/>
      <c r="K40" s="155"/>
      <c r="L40" s="17"/>
      <c r="M40" s="17"/>
      <c r="N40" s="17"/>
      <c r="O40" s="17"/>
      <c r="P40" s="185">
        <f t="shared" si="2"/>
        <v>1</v>
      </c>
      <c r="Q40" s="185">
        <f t="shared" si="3"/>
        <v>1</v>
      </c>
      <c r="R40" s="185">
        <f t="shared" si="4"/>
        <v>1</v>
      </c>
    </row>
    <row r="41" spans="1:18">
      <c r="A41" s="143" t="str">
        <f t="shared" si="1"/>
        <v/>
      </c>
      <c r="B41" s="16"/>
      <c r="C41" s="155"/>
      <c r="D41" s="155"/>
      <c r="E41" s="155"/>
      <c r="F41" s="155"/>
      <c r="G41" s="155"/>
      <c r="H41" s="155"/>
      <c r="I41" s="155"/>
      <c r="J41" s="155"/>
      <c r="K41" s="155"/>
      <c r="L41" s="17"/>
      <c r="M41" s="17"/>
      <c r="N41" s="17"/>
      <c r="O41" s="17"/>
      <c r="P41" s="185">
        <f t="shared" si="2"/>
        <v>1</v>
      </c>
      <c r="Q41" s="185">
        <f t="shared" si="3"/>
        <v>1</v>
      </c>
      <c r="R41" s="185">
        <f t="shared" si="4"/>
        <v>1</v>
      </c>
    </row>
    <row r="42" spans="1:18">
      <c r="A42" s="143" t="str">
        <f t="shared" si="1"/>
        <v/>
      </c>
      <c r="B42" s="16"/>
      <c r="C42" s="155"/>
      <c r="D42" s="155"/>
      <c r="E42" s="155"/>
      <c r="F42" s="155"/>
      <c r="G42" s="155"/>
      <c r="H42" s="155"/>
      <c r="I42" s="155"/>
      <c r="J42" s="155"/>
      <c r="K42" s="155"/>
      <c r="L42" s="17"/>
      <c r="M42" s="17"/>
      <c r="N42" s="17"/>
      <c r="O42" s="17"/>
      <c r="P42" s="185">
        <f t="shared" si="2"/>
        <v>1</v>
      </c>
      <c r="Q42" s="185">
        <f t="shared" si="3"/>
        <v>1</v>
      </c>
      <c r="R42" s="185">
        <f t="shared" si="4"/>
        <v>1</v>
      </c>
    </row>
    <row r="43" spans="1:18">
      <c r="A43" s="143" t="str">
        <f t="shared" si="1"/>
        <v/>
      </c>
      <c r="B43" s="16"/>
      <c r="C43" s="155"/>
      <c r="D43" s="155"/>
      <c r="E43" s="155"/>
      <c r="F43" s="155"/>
      <c r="G43" s="155"/>
      <c r="H43" s="155"/>
      <c r="I43" s="155"/>
      <c r="J43" s="155"/>
      <c r="K43" s="155"/>
      <c r="L43" s="17"/>
      <c r="M43" s="17"/>
      <c r="N43" s="17"/>
      <c r="O43" s="17"/>
      <c r="P43" s="185">
        <f t="shared" si="2"/>
        <v>1</v>
      </c>
      <c r="Q43" s="185">
        <f t="shared" si="3"/>
        <v>1</v>
      </c>
      <c r="R43" s="185">
        <f t="shared" si="4"/>
        <v>1</v>
      </c>
    </row>
    <row r="44" spans="1:18">
      <c r="A44" s="143" t="str">
        <f t="shared" si="1"/>
        <v/>
      </c>
      <c r="B44" s="16"/>
      <c r="C44" s="155"/>
      <c r="D44" s="155"/>
      <c r="E44" s="155"/>
      <c r="F44" s="155"/>
      <c r="G44" s="155"/>
      <c r="H44" s="155"/>
      <c r="I44" s="155"/>
      <c r="J44" s="155"/>
      <c r="K44" s="155"/>
      <c r="L44" s="17"/>
      <c r="M44" s="17"/>
      <c r="N44" s="17"/>
      <c r="O44" s="17"/>
      <c r="P44" s="185">
        <f t="shared" si="2"/>
        <v>1</v>
      </c>
      <c r="Q44" s="185">
        <f t="shared" si="3"/>
        <v>1</v>
      </c>
      <c r="R44" s="185">
        <f t="shared" si="4"/>
        <v>1</v>
      </c>
    </row>
    <row r="45" spans="1:18">
      <c r="A45" s="143" t="str">
        <f t="shared" si="1"/>
        <v/>
      </c>
      <c r="B45" s="16"/>
      <c r="C45" s="155"/>
      <c r="D45" s="155"/>
      <c r="E45" s="155"/>
      <c r="F45" s="155"/>
      <c r="G45" s="155"/>
      <c r="H45" s="155"/>
      <c r="I45" s="155"/>
      <c r="J45" s="155"/>
      <c r="K45" s="155"/>
      <c r="L45" s="17"/>
      <c r="M45" s="17"/>
      <c r="N45" s="17"/>
      <c r="O45" s="17"/>
      <c r="P45" s="185">
        <f t="shared" si="2"/>
        <v>1</v>
      </c>
      <c r="Q45" s="185">
        <f t="shared" si="3"/>
        <v>1</v>
      </c>
      <c r="R45" s="185">
        <f t="shared" si="4"/>
        <v>1</v>
      </c>
    </row>
    <row r="46" spans="1:18">
      <c r="A46" s="143" t="str">
        <f t="shared" si="1"/>
        <v/>
      </c>
      <c r="B46" s="16"/>
      <c r="C46" s="155"/>
      <c r="D46" s="155"/>
      <c r="E46" s="155"/>
      <c r="F46" s="155"/>
      <c r="G46" s="155"/>
      <c r="H46" s="155"/>
      <c r="I46" s="155"/>
      <c r="J46" s="155"/>
      <c r="K46" s="155"/>
      <c r="L46" s="17"/>
      <c r="M46" s="17"/>
      <c r="N46" s="17"/>
      <c r="O46" s="17"/>
      <c r="P46" s="185">
        <f t="shared" si="2"/>
        <v>1</v>
      </c>
      <c r="Q46" s="185">
        <f t="shared" si="3"/>
        <v>1</v>
      </c>
      <c r="R46" s="185">
        <f t="shared" si="4"/>
        <v>1</v>
      </c>
    </row>
    <row r="47" spans="1:18">
      <c r="A47" s="143" t="str">
        <f t="shared" si="1"/>
        <v/>
      </c>
      <c r="B47" s="16"/>
      <c r="C47" s="155"/>
      <c r="D47" s="155"/>
      <c r="E47" s="155"/>
      <c r="F47" s="155"/>
      <c r="G47" s="155"/>
      <c r="H47" s="155"/>
      <c r="I47" s="155"/>
      <c r="J47" s="155"/>
      <c r="K47" s="155"/>
      <c r="L47" s="17"/>
      <c r="M47" s="17"/>
      <c r="N47" s="17"/>
      <c r="O47" s="17"/>
      <c r="P47" s="185">
        <f t="shared" si="2"/>
        <v>1</v>
      </c>
      <c r="Q47" s="185">
        <f t="shared" si="3"/>
        <v>1</v>
      </c>
      <c r="R47" s="185">
        <f t="shared" si="4"/>
        <v>1</v>
      </c>
    </row>
    <row r="48" spans="1:18">
      <c r="A48" s="143" t="str">
        <f t="shared" si="1"/>
        <v/>
      </c>
      <c r="B48" s="16"/>
      <c r="C48" s="155"/>
      <c r="D48" s="155"/>
      <c r="E48" s="155"/>
      <c r="F48" s="155"/>
      <c r="G48" s="155"/>
      <c r="H48" s="155"/>
      <c r="I48" s="155"/>
      <c r="J48" s="155"/>
      <c r="K48" s="155"/>
      <c r="L48" s="17"/>
      <c r="M48" s="17"/>
      <c r="N48" s="17"/>
      <c r="O48" s="17"/>
      <c r="P48" s="185">
        <f t="shared" si="2"/>
        <v>1</v>
      </c>
      <c r="Q48" s="185">
        <f t="shared" si="3"/>
        <v>1</v>
      </c>
      <c r="R48" s="185">
        <f t="shared" si="4"/>
        <v>1</v>
      </c>
    </row>
    <row r="49" spans="1:18">
      <c r="A49" s="143" t="str">
        <f t="shared" si="1"/>
        <v/>
      </c>
      <c r="B49" s="16"/>
      <c r="C49" s="155"/>
      <c r="D49" s="155"/>
      <c r="E49" s="155"/>
      <c r="F49" s="155"/>
      <c r="G49" s="155"/>
      <c r="H49" s="155"/>
      <c r="I49" s="155"/>
      <c r="J49" s="155"/>
      <c r="K49" s="155"/>
      <c r="L49" s="17"/>
      <c r="M49" s="17"/>
      <c r="N49" s="17"/>
      <c r="O49" s="17"/>
      <c r="P49" s="185">
        <f t="shared" si="2"/>
        <v>1</v>
      </c>
      <c r="Q49" s="185">
        <f t="shared" si="3"/>
        <v>1</v>
      </c>
      <c r="R49" s="185">
        <f t="shared" si="4"/>
        <v>1</v>
      </c>
    </row>
    <row r="50" spans="1:18">
      <c r="A50" s="143" t="str">
        <f t="shared" si="1"/>
        <v/>
      </c>
      <c r="B50" s="16"/>
      <c r="C50" s="155"/>
      <c r="D50" s="155"/>
      <c r="E50" s="155"/>
      <c r="F50" s="155"/>
      <c r="G50" s="155"/>
      <c r="H50" s="155"/>
      <c r="I50" s="155"/>
      <c r="J50" s="155"/>
      <c r="K50" s="155"/>
      <c r="L50" s="17"/>
      <c r="M50" s="17"/>
      <c r="N50" s="17"/>
      <c r="O50" s="17"/>
      <c r="P50" s="185">
        <f t="shared" si="2"/>
        <v>1</v>
      </c>
      <c r="Q50" s="185">
        <f t="shared" si="3"/>
        <v>1</v>
      </c>
      <c r="R50" s="185">
        <f t="shared" si="4"/>
        <v>1</v>
      </c>
    </row>
    <row r="51" spans="1:18">
      <c r="A51" s="143" t="str">
        <f t="shared" si="1"/>
        <v/>
      </c>
      <c r="B51" s="16"/>
      <c r="C51" s="155"/>
      <c r="D51" s="155"/>
      <c r="E51" s="155"/>
      <c r="F51" s="155"/>
      <c r="G51" s="155"/>
      <c r="H51" s="155"/>
      <c r="I51" s="155"/>
      <c r="J51" s="155"/>
      <c r="K51" s="155"/>
      <c r="L51" s="17"/>
      <c r="M51" s="17"/>
      <c r="N51" s="17"/>
      <c r="O51" s="17"/>
      <c r="P51" s="185">
        <f t="shared" si="2"/>
        <v>1</v>
      </c>
      <c r="Q51" s="185">
        <f t="shared" si="3"/>
        <v>1</v>
      </c>
      <c r="R51" s="185">
        <f t="shared" si="4"/>
        <v>1</v>
      </c>
    </row>
    <row r="52" spans="1:18">
      <c r="A52" s="143" t="str">
        <f t="shared" si="1"/>
        <v/>
      </c>
      <c r="B52" s="16"/>
      <c r="C52" s="155"/>
      <c r="D52" s="155"/>
      <c r="E52" s="155"/>
      <c r="F52" s="155"/>
      <c r="G52" s="155"/>
      <c r="H52" s="155"/>
      <c r="I52" s="155"/>
      <c r="J52" s="155"/>
      <c r="K52" s="155"/>
      <c r="L52" s="17"/>
      <c r="M52" s="17"/>
      <c r="N52" s="17"/>
      <c r="O52" s="17"/>
      <c r="P52" s="185">
        <f t="shared" si="2"/>
        <v>1</v>
      </c>
      <c r="Q52" s="185">
        <f t="shared" si="3"/>
        <v>1</v>
      </c>
      <c r="R52" s="185">
        <f t="shared" si="4"/>
        <v>1</v>
      </c>
    </row>
    <row r="53" spans="1:18">
      <c r="A53" s="143" t="str">
        <f t="shared" si="1"/>
        <v/>
      </c>
      <c r="B53" s="16"/>
      <c r="C53" s="155"/>
      <c r="D53" s="155"/>
      <c r="E53" s="155"/>
      <c r="F53" s="155"/>
      <c r="G53" s="155"/>
      <c r="H53" s="155"/>
      <c r="I53" s="155"/>
      <c r="J53" s="155"/>
      <c r="K53" s="155"/>
      <c r="L53" s="17"/>
      <c r="M53" s="17"/>
      <c r="N53" s="17"/>
      <c r="O53" s="17"/>
      <c r="P53" s="185">
        <f t="shared" si="2"/>
        <v>1</v>
      </c>
      <c r="Q53" s="185">
        <f t="shared" si="3"/>
        <v>1</v>
      </c>
      <c r="R53" s="185">
        <f t="shared" si="4"/>
        <v>1</v>
      </c>
    </row>
    <row r="54" spans="1:18">
      <c r="A54" s="143" t="str">
        <f t="shared" si="1"/>
        <v/>
      </c>
      <c r="B54" s="16"/>
      <c r="C54" s="155"/>
      <c r="D54" s="155"/>
      <c r="E54" s="155"/>
      <c r="F54" s="155"/>
      <c r="G54" s="155"/>
      <c r="H54" s="155"/>
      <c r="I54" s="155"/>
      <c r="J54" s="155"/>
      <c r="K54" s="155"/>
      <c r="L54" s="17"/>
      <c r="M54" s="17"/>
      <c r="N54" s="17"/>
      <c r="O54" s="17"/>
      <c r="P54" s="185">
        <f t="shared" si="2"/>
        <v>1</v>
      </c>
      <c r="Q54" s="185">
        <f t="shared" si="3"/>
        <v>1</v>
      </c>
      <c r="R54" s="185">
        <f t="shared" si="4"/>
        <v>1</v>
      </c>
    </row>
    <row r="55" spans="1:18">
      <c r="A55" s="143" t="str">
        <f t="shared" si="1"/>
        <v/>
      </c>
      <c r="B55" s="16"/>
      <c r="C55" s="155"/>
      <c r="D55" s="155"/>
      <c r="E55" s="155"/>
      <c r="F55" s="155"/>
      <c r="G55" s="155"/>
      <c r="H55" s="155"/>
      <c r="I55" s="155"/>
      <c r="J55" s="155"/>
      <c r="K55" s="155"/>
      <c r="L55" s="17"/>
      <c r="M55" s="17"/>
      <c r="N55" s="17"/>
      <c r="O55" s="17"/>
      <c r="P55" s="185">
        <f t="shared" si="2"/>
        <v>1</v>
      </c>
      <c r="Q55" s="185">
        <f t="shared" si="3"/>
        <v>1</v>
      </c>
      <c r="R55" s="185">
        <f t="shared" si="4"/>
        <v>1</v>
      </c>
    </row>
    <row r="56" spans="1:18">
      <c r="A56" s="143" t="str">
        <f t="shared" si="1"/>
        <v/>
      </c>
      <c r="B56" s="16"/>
      <c r="C56" s="155"/>
      <c r="D56" s="155"/>
      <c r="E56" s="155"/>
      <c r="F56" s="155"/>
      <c r="G56" s="155"/>
      <c r="H56" s="155"/>
      <c r="I56" s="155"/>
      <c r="J56" s="155"/>
      <c r="K56" s="155"/>
      <c r="L56" s="17"/>
      <c r="M56" s="17"/>
      <c r="N56" s="17"/>
      <c r="O56" s="17"/>
      <c r="P56" s="185">
        <f t="shared" si="2"/>
        <v>1</v>
      </c>
      <c r="Q56" s="185">
        <f t="shared" si="3"/>
        <v>1</v>
      </c>
      <c r="R56" s="185">
        <f t="shared" si="4"/>
        <v>1</v>
      </c>
    </row>
    <row r="57" spans="1:18">
      <c r="A57" s="143" t="str">
        <f t="shared" si="1"/>
        <v/>
      </c>
      <c r="B57" s="16"/>
      <c r="C57" s="155"/>
      <c r="D57" s="155"/>
      <c r="E57" s="155"/>
      <c r="F57" s="155"/>
      <c r="G57" s="155"/>
      <c r="H57" s="155"/>
      <c r="I57" s="155"/>
      <c r="J57" s="155"/>
      <c r="K57" s="155"/>
      <c r="L57" s="17"/>
      <c r="M57" s="17"/>
      <c r="N57" s="17"/>
      <c r="O57" s="17"/>
      <c r="P57" s="185">
        <f t="shared" si="2"/>
        <v>1</v>
      </c>
      <c r="Q57" s="185">
        <f t="shared" si="3"/>
        <v>1</v>
      </c>
      <c r="R57" s="185">
        <f t="shared" si="4"/>
        <v>1</v>
      </c>
    </row>
    <row r="58" spans="1:18">
      <c r="A58" s="143" t="str">
        <f t="shared" si="1"/>
        <v/>
      </c>
      <c r="B58" s="16"/>
      <c r="C58" s="155"/>
      <c r="D58" s="155"/>
      <c r="E58" s="155"/>
      <c r="F58" s="155"/>
      <c r="G58" s="155"/>
      <c r="H58" s="155"/>
      <c r="I58" s="155"/>
      <c r="J58" s="155"/>
      <c r="K58" s="155"/>
      <c r="L58" s="17"/>
      <c r="M58" s="17"/>
      <c r="N58" s="17"/>
      <c r="O58" s="17"/>
      <c r="P58" s="185">
        <f t="shared" si="2"/>
        <v>1</v>
      </c>
      <c r="Q58" s="185">
        <f t="shared" si="3"/>
        <v>1</v>
      </c>
      <c r="R58" s="185">
        <f t="shared" si="4"/>
        <v>1</v>
      </c>
    </row>
    <row r="59" spans="1:18">
      <c r="A59" s="143" t="str">
        <f t="shared" si="1"/>
        <v/>
      </c>
      <c r="B59" s="16"/>
      <c r="C59" s="155"/>
      <c r="D59" s="155"/>
      <c r="E59" s="155"/>
      <c r="F59" s="155"/>
      <c r="G59" s="155"/>
      <c r="H59" s="155"/>
      <c r="I59" s="155"/>
      <c r="J59" s="155"/>
      <c r="K59" s="155"/>
      <c r="L59" s="17"/>
      <c r="M59" s="17"/>
      <c r="N59" s="17"/>
      <c r="O59" s="17"/>
      <c r="P59" s="185">
        <f t="shared" si="2"/>
        <v>1</v>
      </c>
      <c r="Q59" s="185">
        <f t="shared" si="3"/>
        <v>1</v>
      </c>
      <c r="R59" s="185">
        <f t="shared" si="4"/>
        <v>1</v>
      </c>
    </row>
    <row r="60" spans="1:18">
      <c r="A60" s="143" t="str">
        <f t="shared" si="1"/>
        <v/>
      </c>
      <c r="B60" s="16"/>
      <c r="C60" s="155"/>
      <c r="D60" s="155"/>
      <c r="E60" s="155"/>
      <c r="F60" s="155"/>
      <c r="G60" s="155"/>
      <c r="H60" s="155"/>
      <c r="I60" s="155"/>
      <c r="J60" s="155"/>
      <c r="K60" s="155"/>
      <c r="L60" s="17"/>
      <c r="M60" s="17"/>
      <c r="N60" s="17"/>
      <c r="O60" s="17"/>
      <c r="P60" s="185">
        <f t="shared" si="2"/>
        <v>1</v>
      </c>
      <c r="Q60" s="185">
        <f t="shared" si="3"/>
        <v>1</v>
      </c>
      <c r="R60" s="185">
        <f t="shared" si="4"/>
        <v>1</v>
      </c>
    </row>
    <row r="61" spans="1:18">
      <c r="A61" s="143" t="str">
        <f t="shared" si="1"/>
        <v/>
      </c>
      <c r="B61" s="16"/>
      <c r="C61" s="155"/>
      <c r="D61" s="155"/>
      <c r="E61" s="155"/>
      <c r="F61" s="155"/>
      <c r="G61" s="155"/>
      <c r="H61" s="155"/>
      <c r="I61" s="155"/>
      <c r="J61" s="155"/>
      <c r="K61" s="155"/>
      <c r="L61" s="17"/>
      <c r="M61" s="17"/>
      <c r="N61" s="17"/>
      <c r="O61" s="17"/>
      <c r="P61" s="185">
        <f t="shared" si="2"/>
        <v>1</v>
      </c>
      <c r="Q61" s="185">
        <f t="shared" si="3"/>
        <v>1</v>
      </c>
      <c r="R61" s="185">
        <f t="shared" si="4"/>
        <v>1</v>
      </c>
    </row>
    <row r="62" spans="1:18">
      <c r="A62" s="143" t="str">
        <f t="shared" si="1"/>
        <v/>
      </c>
      <c r="B62" s="16"/>
      <c r="C62" s="155"/>
      <c r="D62" s="155"/>
      <c r="E62" s="155"/>
      <c r="F62" s="155"/>
      <c r="G62" s="155"/>
      <c r="H62" s="155"/>
      <c r="I62" s="155"/>
      <c r="J62" s="155"/>
      <c r="K62" s="155"/>
      <c r="L62" s="17"/>
      <c r="M62" s="17"/>
      <c r="N62" s="17"/>
      <c r="O62" s="17"/>
      <c r="P62" s="185">
        <f t="shared" si="2"/>
        <v>1</v>
      </c>
      <c r="Q62" s="185">
        <f t="shared" si="3"/>
        <v>1</v>
      </c>
      <c r="R62" s="185">
        <f t="shared" si="4"/>
        <v>1</v>
      </c>
    </row>
    <row r="63" spans="1:18">
      <c r="A63" s="143" t="str">
        <f t="shared" si="1"/>
        <v/>
      </c>
      <c r="B63" s="16"/>
      <c r="C63" s="155"/>
      <c r="D63" s="155"/>
      <c r="E63" s="155"/>
      <c r="F63" s="155"/>
      <c r="G63" s="155"/>
      <c r="H63" s="155"/>
      <c r="I63" s="155"/>
      <c r="J63" s="155"/>
      <c r="K63" s="155"/>
      <c r="L63" s="17"/>
      <c r="M63" s="17"/>
      <c r="N63" s="17"/>
      <c r="O63" s="17"/>
      <c r="P63" s="185">
        <f t="shared" si="2"/>
        <v>1</v>
      </c>
      <c r="Q63" s="185">
        <f t="shared" si="3"/>
        <v>1</v>
      </c>
      <c r="R63" s="185">
        <f t="shared" si="4"/>
        <v>1</v>
      </c>
    </row>
    <row r="64" spans="1:18">
      <c r="A64" s="143" t="str">
        <f t="shared" si="1"/>
        <v/>
      </c>
      <c r="B64" s="16"/>
      <c r="C64" s="155"/>
      <c r="D64" s="155"/>
      <c r="E64" s="155"/>
      <c r="F64" s="155"/>
      <c r="G64" s="155"/>
      <c r="H64" s="155"/>
      <c r="I64" s="155"/>
      <c r="J64" s="155"/>
      <c r="K64" s="155"/>
      <c r="L64" s="17"/>
      <c r="M64" s="17"/>
      <c r="N64" s="17"/>
      <c r="O64" s="17"/>
      <c r="P64" s="185">
        <f t="shared" si="2"/>
        <v>1</v>
      </c>
      <c r="Q64" s="185">
        <f t="shared" si="3"/>
        <v>1</v>
      </c>
      <c r="R64" s="185">
        <f t="shared" si="4"/>
        <v>1</v>
      </c>
    </row>
    <row r="65" spans="1:18">
      <c r="A65" s="143" t="str">
        <f t="shared" si="1"/>
        <v/>
      </c>
      <c r="B65" s="16"/>
      <c r="C65" s="155"/>
      <c r="D65" s="155"/>
      <c r="E65" s="155"/>
      <c r="F65" s="155"/>
      <c r="G65" s="155"/>
      <c r="H65" s="155"/>
      <c r="I65" s="155"/>
      <c r="J65" s="155"/>
      <c r="K65" s="155"/>
      <c r="L65" s="17"/>
      <c r="M65" s="17"/>
      <c r="N65" s="17"/>
      <c r="O65" s="17"/>
      <c r="P65" s="185">
        <f t="shared" si="2"/>
        <v>1</v>
      </c>
      <c r="Q65" s="185">
        <f t="shared" si="3"/>
        <v>1</v>
      </c>
      <c r="R65" s="185">
        <f t="shared" si="4"/>
        <v>1</v>
      </c>
    </row>
    <row r="66" spans="1:18">
      <c r="A66" s="143" t="str">
        <f t="shared" si="1"/>
        <v/>
      </c>
      <c r="B66" s="16"/>
      <c r="C66" s="155"/>
      <c r="D66" s="155"/>
      <c r="E66" s="155"/>
      <c r="F66" s="155"/>
      <c r="G66" s="155"/>
      <c r="H66" s="155"/>
      <c r="I66" s="155"/>
      <c r="J66" s="155"/>
      <c r="K66" s="155"/>
      <c r="L66" s="17"/>
      <c r="M66" s="17"/>
      <c r="N66" s="17"/>
      <c r="O66" s="17"/>
      <c r="P66" s="185">
        <f t="shared" si="2"/>
        <v>1</v>
      </c>
      <c r="Q66" s="185">
        <f t="shared" si="3"/>
        <v>1</v>
      </c>
      <c r="R66" s="185">
        <f t="shared" si="4"/>
        <v>1</v>
      </c>
    </row>
    <row r="67" spans="1:18">
      <c r="A67" s="143" t="str">
        <f t="shared" si="1"/>
        <v/>
      </c>
      <c r="B67" s="16"/>
      <c r="C67" s="155"/>
      <c r="D67" s="155"/>
      <c r="E67" s="155"/>
      <c r="F67" s="155"/>
      <c r="G67" s="155"/>
      <c r="H67" s="155"/>
      <c r="I67" s="155"/>
      <c r="J67" s="155"/>
      <c r="K67" s="155"/>
      <c r="L67" s="17"/>
      <c r="M67" s="17"/>
      <c r="N67" s="17"/>
      <c r="O67" s="17"/>
      <c r="P67" s="185">
        <f t="shared" si="2"/>
        <v>1</v>
      </c>
      <c r="Q67" s="185">
        <f t="shared" si="3"/>
        <v>1</v>
      </c>
      <c r="R67" s="185">
        <f t="shared" si="4"/>
        <v>1</v>
      </c>
    </row>
    <row r="68" spans="1:18">
      <c r="A68" s="143" t="str">
        <f t="shared" si="1"/>
        <v/>
      </c>
      <c r="B68" s="16"/>
      <c r="C68" s="155"/>
      <c r="D68" s="155"/>
      <c r="E68" s="155"/>
      <c r="F68" s="155"/>
      <c r="G68" s="155"/>
      <c r="H68" s="155"/>
      <c r="I68" s="155"/>
      <c r="J68" s="155"/>
      <c r="K68" s="155"/>
      <c r="L68" s="17"/>
      <c r="M68" s="17"/>
      <c r="N68" s="17"/>
      <c r="O68" s="17"/>
      <c r="P68" s="185">
        <f t="shared" si="2"/>
        <v>1</v>
      </c>
      <c r="Q68" s="185">
        <f t="shared" si="3"/>
        <v>1</v>
      </c>
      <c r="R68" s="185">
        <f t="shared" si="4"/>
        <v>1</v>
      </c>
    </row>
    <row r="69" spans="1:18">
      <c r="A69" s="143" t="str">
        <f t="shared" si="1"/>
        <v/>
      </c>
      <c r="B69" s="16"/>
      <c r="C69" s="155"/>
      <c r="D69" s="155"/>
      <c r="E69" s="155"/>
      <c r="F69" s="155"/>
      <c r="G69" s="155"/>
      <c r="H69" s="155"/>
      <c r="I69" s="155"/>
      <c r="J69" s="155"/>
      <c r="K69" s="155"/>
      <c r="L69" s="17"/>
      <c r="M69" s="17"/>
      <c r="N69" s="17"/>
      <c r="O69" s="17"/>
      <c r="P69" s="185">
        <f t="shared" si="2"/>
        <v>1</v>
      </c>
      <c r="Q69" s="185">
        <f t="shared" si="3"/>
        <v>1</v>
      </c>
      <c r="R69" s="185">
        <f t="shared" si="4"/>
        <v>1</v>
      </c>
    </row>
    <row r="70" spans="1:18">
      <c r="A70" s="143" t="str">
        <f t="shared" si="1"/>
        <v/>
      </c>
      <c r="B70" s="16"/>
      <c r="C70" s="155"/>
      <c r="D70" s="155"/>
      <c r="E70" s="155"/>
      <c r="F70" s="155"/>
      <c r="G70" s="155"/>
      <c r="H70" s="155"/>
      <c r="I70" s="155"/>
      <c r="J70" s="155"/>
      <c r="K70" s="155"/>
      <c r="L70" s="17"/>
      <c r="M70" s="17"/>
      <c r="N70" s="17"/>
      <c r="O70" s="17"/>
      <c r="P70" s="185">
        <f t="shared" si="2"/>
        <v>1</v>
      </c>
      <c r="Q70" s="185">
        <f t="shared" si="3"/>
        <v>1</v>
      </c>
      <c r="R70" s="185">
        <f t="shared" si="4"/>
        <v>1</v>
      </c>
    </row>
    <row r="71" spans="1:18">
      <c r="A71" s="143" t="str">
        <f t="shared" ref="A71:A110" si="5">IF(B71&lt;&gt;"",ROW()-5,"")</f>
        <v/>
      </c>
      <c r="B71" s="16"/>
      <c r="C71" s="155"/>
      <c r="D71" s="155"/>
      <c r="E71" s="155"/>
      <c r="F71" s="155"/>
      <c r="G71" s="155"/>
      <c r="H71" s="155"/>
      <c r="I71" s="155"/>
      <c r="J71" s="155"/>
      <c r="K71" s="155"/>
      <c r="L71" s="17"/>
      <c r="M71" s="17"/>
      <c r="N71" s="17"/>
      <c r="O71" s="17"/>
      <c r="P71" s="185">
        <f t="shared" ref="P71:P110" si="6">IF(COUNTA(B71:D71)=0,1,IF(AND(B71="",SUM(C71:D71)&lt;&gt;0),2,IF(SUM(C71:D71)&lt;&gt;1,3,4)))</f>
        <v>1</v>
      </c>
      <c r="Q71" s="185">
        <f t="shared" ref="Q71:Q110" si="7">IF(COUNTA(B71,E71:F71)=0,1,IF(AND(B71="",SUM(E71:F71)&lt;&gt;0),2,IF(SUM(E71:F71)&lt;&gt;1,3,4)))</f>
        <v>1</v>
      </c>
      <c r="R71" s="185">
        <f t="shared" ref="R71:R110" si="8">IF(COUNTA(B71,G71:K71)=0,1,IF(AND(B71="",SUM(G71:K71)&lt;&gt;0),2,IF(SUM(G71:K71)&lt;&gt;1,3,4)))</f>
        <v>1</v>
      </c>
    </row>
    <row r="72" spans="1:18">
      <c r="A72" s="143" t="str">
        <f t="shared" si="5"/>
        <v/>
      </c>
      <c r="B72" s="16"/>
      <c r="C72" s="155"/>
      <c r="D72" s="155"/>
      <c r="E72" s="155"/>
      <c r="F72" s="155"/>
      <c r="G72" s="155"/>
      <c r="H72" s="155"/>
      <c r="I72" s="155"/>
      <c r="J72" s="155"/>
      <c r="K72" s="155"/>
      <c r="L72" s="17"/>
      <c r="M72" s="17"/>
      <c r="N72" s="17"/>
      <c r="O72" s="17"/>
      <c r="P72" s="185">
        <f t="shared" si="6"/>
        <v>1</v>
      </c>
      <c r="Q72" s="185">
        <f t="shared" si="7"/>
        <v>1</v>
      </c>
      <c r="R72" s="185">
        <f t="shared" si="8"/>
        <v>1</v>
      </c>
    </row>
    <row r="73" spans="1:18">
      <c r="A73" s="143" t="str">
        <f t="shared" si="5"/>
        <v/>
      </c>
      <c r="B73" s="16"/>
      <c r="C73" s="155"/>
      <c r="D73" s="155"/>
      <c r="E73" s="155"/>
      <c r="F73" s="155"/>
      <c r="G73" s="155"/>
      <c r="H73" s="155"/>
      <c r="I73" s="155"/>
      <c r="J73" s="155"/>
      <c r="K73" s="155"/>
      <c r="L73" s="17"/>
      <c r="M73" s="17"/>
      <c r="N73" s="17"/>
      <c r="O73" s="17"/>
      <c r="P73" s="185">
        <f t="shared" si="6"/>
        <v>1</v>
      </c>
      <c r="Q73" s="185">
        <f t="shared" si="7"/>
        <v>1</v>
      </c>
      <c r="R73" s="185">
        <f t="shared" si="8"/>
        <v>1</v>
      </c>
    </row>
    <row r="74" spans="1:18">
      <c r="A74" s="143" t="str">
        <f t="shared" si="5"/>
        <v/>
      </c>
      <c r="B74" s="16"/>
      <c r="C74" s="155"/>
      <c r="D74" s="155"/>
      <c r="E74" s="155"/>
      <c r="F74" s="155"/>
      <c r="G74" s="155"/>
      <c r="H74" s="155"/>
      <c r="I74" s="155"/>
      <c r="J74" s="155"/>
      <c r="K74" s="155"/>
      <c r="L74" s="17"/>
      <c r="M74" s="17"/>
      <c r="N74" s="17"/>
      <c r="O74" s="17"/>
      <c r="P74" s="185">
        <f t="shared" si="6"/>
        <v>1</v>
      </c>
      <c r="Q74" s="185">
        <f t="shared" si="7"/>
        <v>1</v>
      </c>
      <c r="R74" s="185">
        <f t="shared" si="8"/>
        <v>1</v>
      </c>
    </row>
    <row r="75" spans="1:18">
      <c r="A75" s="143" t="str">
        <f t="shared" si="5"/>
        <v/>
      </c>
      <c r="B75" s="16"/>
      <c r="C75" s="155"/>
      <c r="D75" s="155"/>
      <c r="E75" s="155"/>
      <c r="F75" s="155"/>
      <c r="G75" s="155"/>
      <c r="H75" s="155"/>
      <c r="I75" s="155"/>
      <c r="J75" s="155"/>
      <c r="K75" s="155"/>
      <c r="L75" s="17"/>
      <c r="M75" s="17"/>
      <c r="N75" s="17"/>
      <c r="O75" s="17"/>
      <c r="P75" s="185">
        <f t="shared" si="6"/>
        <v>1</v>
      </c>
      <c r="Q75" s="185">
        <f t="shared" si="7"/>
        <v>1</v>
      </c>
      <c r="R75" s="185">
        <f t="shared" si="8"/>
        <v>1</v>
      </c>
    </row>
    <row r="76" spans="1:18">
      <c r="A76" s="143" t="str">
        <f t="shared" si="5"/>
        <v/>
      </c>
      <c r="B76" s="16"/>
      <c r="C76" s="155"/>
      <c r="D76" s="155"/>
      <c r="E76" s="155"/>
      <c r="F76" s="155"/>
      <c r="G76" s="155"/>
      <c r="H76" s="155"/>
      <c r="I76" s="155"/>
      <c r="J76" s="155"/>
      <c r="K76" s="155"/>
      <c r="L76" s="17"/>
      <c r="M76" s="17"/>
      <c r="N76" s="17"/>
      <c r="O76" s="17"/>
      <c r="P76" s="185">
        <f t="shared" si="6"/>
        <v>1</v>
      </c>
      <c r="Q76" s="185">
        <f t="shared" si="7"/>
        <v>1</v>
      </c>
      <c r="R76" s="185">
        <f t="shared" si="8"/>
        <v>1</v>
      </c>
    </row>
    <row r="77" spans="1:18">
      <c r="A77" s="143" t="str">
        <f t="shared" si="5"/>
        <v/>
      </c>
      <c r="B77" s="16"/>
      <c r="C77" s="155"/>
      <c r="D77" s="155"/>
      <c r="E77" s="155"/>
      <c r="F77" s="155"/>
      <c r="G77" s="155"/>
      <c r="H77" s="155"/>
      <c r="I77" s="155"/>
      <c r="J77" s="155"/>
      <c r="K77" s="155"/>
      <c r="L77" s="17"/>
      <c r="M77" s="17"/>
      <c r="N77" s="17"/>
      <c r="O77" s="17"/>
      <c r="P77" s="185">
        <f t="shared" si="6"/>
        <v>1</v>
      </c>
      <c r="Q77" s="185">
        <f t="shared" si="7"/>
        <v>1</v>
      </c>
      <c r="R77" s="185">
        <f t="shared" si="8"/>
        <v>1</v>
      </c>
    </row>
    <row r="78" spans="1:18">
      <c r="A78" s="143" t="str">
        <f t="shared" si="5"/>
        <v/>
      </c>
      <c r="B78" s="16"/>
      <c r="C78" s="155"/>
      <c r="D78" s="155"/>
      <c r="E78" s="155"/>
      <c r="F78" s="155"/>
      <c r="G78" s="155"/>
      <c r="H78" s="155"/>
      <c r="I78" s="155"/>
      <c r="J78" s="155"/>
      <c r="K78" s="155"/>
      <c r="L78" s="17"/>
      <c r="M78" s="17"/>
      <c r="N78" s="17"/>
      <c r="O78" s="17"/>
      <c r="P78" s="185">
        <f t="shared" si="6"/>
        <v>1</v>
      </c>
      <c r="Q78" s="185">
        <f t="shared" si="7"/>
        <v>1</v>
      </c>
      <c r="R78" s="185">
        <f t="shared" si="8"/>
        <v>1</v>
      </c>
    </row>
    <row r="79" spans="1:18">
      <c r="A79" s="143" t="str">
        <f t="shared" si="5"/>
        <v/>
      </c>
      <c r="B79" s="16"/>
      <c r="C79" s="155"/>
      <c r="D79" s="155"/>
      <c r="E79" s="155"/>
      <c r="F79" s="155"/>
      <c r="G79" s="155"/>
      <c r="H79" s="155"/>
      <c r="I79" s="155"/>
      <c r="J79" s="155"/>
      <c r="K79" s="155"/>
      <c r="L79" s="17"/>
      <c r="M79" s="17"/>
      <c r="N79" s="17"/>
      <c r="O79" s="17"/>
      <c r="P79" s="185">
        <f t="shared" si="6"/>
        <v>1</v>
      </c>
      <c r="Q79" s="185">
        <f t="shared" si="7"/>
        <v>1</v>
      </c>
      <c r="R79" s="185">
        <f t="shared" si="8"/>
        <v>1</v>
      </c>
    </row>
    <row r="80" spans="1:18">
      <c r="A80" s="143" t="str">
        <f t="shared" si="5"/>
        <v/>
      </c>
      <c r="B80" s="16"/>
      <c r="C80" s="155"/>
      <c r="D80" s="155"/>
      <c r="E80" s="155"/>
      <c r="F80" s="155"/>
      <c r="G80" s="155"/>
      <c r="H80" s="155"/>
      <c r="I80" s="155"/>
      <c r="J80" s="155"/>
      <c r="K80" s="155"/>
      <c r="L80" s="17"/>
      <c r="M80" s="17"/>
      <c r="N80" s="17"/>
      <c r="O80" s="17"/>
      <c r="P80" s="185">
        <f t="shared" si="6"/>
        <v>1</v>
      </c>
      <c r="Q80" s="185">
        <f t="shared" si="7"/>
        <v>1</v>
      </c>
      <c r="R80" s="185">
        <f t="shared" si="8"/>
        <v>1</v>
      </c>
    </row>
    <row r="81" spans="1:18">
      <c r="A81" s="143" t="str">
        <f t="shared" si="5"/>
        <v/>
      </c>
      <c r="B81" s="16"/>
      <c r="C81" s="155"/>
      <c r="D81" s="155"/>
      <c r="E81" s="155"/>
      <c r="F81" s="155"/>
      <c r="G81" s="155"/>
      <c r="H81" s="155"/>
      <c r="I81" s="155"/>
      <c r="J81" s="155"/>
      <c r="K81" s="155"/>
      <c r="L81" s="17"/>
      <c r="M81" s="17"/>
      <c r="N81" s="17"/>
      <c r="O81" s="17"/>
      <c r="P81" s="185">
        <f t="shared" si="6"/>
        <v>1</v>
      </c>
      <c r="Q81" s="185">
        <f t="shared" si="7"/>
        <v>1</v>
      </c>
      <c r="R81" s="185">
        <f t="shared" si="8"/>
        <v>1</v>
      </c>
    </row>
    <row r="82" spans="1:18">
      <c r="A82" s="143" t="str">
        <f t="shared" si="5"/>
        <v/>
      </c>
      <c r="B82" s="16"/>
      <c r="C82" s="155"/>
      <c r="D82" s="155"/>
      <c r="E82" s="155"/>
      <c r="F82" s="155"/>
      <c r="G82" s="155"/>
      <c r="H82" s="155"/>
      <c r="I82" s="155"/>
      <c r="J82" s="155"/>
      <c r="K82" s="155"/>
      <c r="L82" s="17"/>
      <c r="M82" s="17"/>
      <c r="N82" s="17"/>
      <c r="O82" s="17"/>
      <c r="P82" s="185">
        <f t="shared" si="6"/>
        <v>1</v>
      </c>
      <c r="Q82" s="185">
        <f t="shared" si="7"/>
        <v>1</v>
      </c>
      <c r="R82" s="185">
        <f t="shared" si="8"/>
        <v>1</v>
      </c>
    </row>
    <row r="83" spans="1:18">
      <c r="A83" s="143" t="str">
        <f t="shared" si="5"/>
        <v/>
      </c>
      <c r="B83" s="16"/>
      <c r="C83" s="155"/>
      <c r="D83" s="155"/>
      <c r="E83" s="155"/>
      <c r="F83" s="155"/>
      <c r="G83" s="155"/>
      <c r="H83" s="155"/>
      <c r="I83" s="155"/>
      <c r="J83" s="155"/>
      <c r="K83" s="155"/>
      <c r="L83" s="17"/>
      <c r="M83" s="17"/>
      <c r="N83" s="17"/>
      <c r="O83" s="17"/>
      <c r="P83" s="185">
        <f t="shared" si="6"/>
        <v>1</v>
      </c>
      <c r="Q83" s="185">
        <f t="shared" si="7"/>
        <v>1</v>
      </c>
      <c r="R83" s="185">
        <f t="shared" si="8"/>
        <v>1</v>
      </c>
    </row>
    <row r="84" spans="1:18">
      <c r="A84" s="143" t="str">
        <f t="shared" si="5"/>
        <v/>
      </c>
      <c r="B84" s="16"/>
      <c r="C84" s="155"/>
      <c r="D84" s="155"/>
      <c r="E84" s="155"/>
      <c r="F84" s="155"/>
      <c r="G84" s="155"/>
      <c r="H84" s="155"/>
      <c r="I84" s="155"/>
      <c r="J84" s="155"/>
      <c r="K84" s="155"/>
      <c r="L84" s="17"/>
      <c r="M84" s="17"/>
      <c r="N84" s="17"/>
      <c r="O84" s="17"/>
      <c r="P84" s="185">
        <f t="shared" si="6"/>
        <v>1</v>
      </c>
      <c r="Q84" s="185">
        <f t="shared" si="7"/>
        <v>1</v>
      </c>
      <c r="R84" s="185">
        <f t="shared" si="8"/>
        <v>1</v>
      </c>
    </row>
    <row r="85" spans="1:18">
      <c r="A85" s="143" t="str">
        <f t="shared" si="5"/>
        <v/>
      </c>
      <c r="B85" s="16"/>
      <c r="C85" s="155"/>
      <c r="D85" s="155"/>
      <c r="E85" s="155"/>
      <c r="F85" s="155"/>
      <c r="G85" s="155"/>
      <c r="H85" s="155"/>
      <c r="I85" s="155"/>
      <c r="J85" s="155"/>
      <c r="K85" s="155"/>
      <c r="L85" s="17"/>
      <c r="M85" s="17"/>
      <c r="N85" s="17"/>
      <c r="O85" s="17"/>
      <c r="P85" s="185">
        <f t="shared" si="6"/>
        <v>1</v>
      </c>
      <c r="Q85" s="185">
        <f t="shared" si="7"/>
        <v>1</v>
      </c>
      <c r="R85" s="185">
        <f t="shared" si="8"/>
        <v>1</v>
      </c>
    </row>
    <row r="86" spans="1:18">
      <c r="A86" s="143" t="str">
        <f t="shared" si="5"/>
        <v/>
      </c>
      <c r="B86" s="16"/>
      <c r="C86" s="155"/>
      <c r="D86" s="155"/>
      <c r="E86" s="155"/>
      <c r="F86" s="155"/>
      <c r="G86" s="155"/>
      <c r="H86" s="155"/>
      <c r="I86" s="155"/>
      <c r="J86" s="155"/>
      <c r="K86" s="155"/>
      <c r="L86" s="17"/>
      <c r="M86" s="17"/>
      <c r="N86" s="17"/>
      <c r="O86" s="17"/>
      <c r="P86" s="185">
        <f t="shared" si="6"/>
        <v>1</v>
      </c>
      <c r="Q86" s="185">
        <f t="shared" si="7"/>
        <v>1</v>
      </c>
      <c r="R86" s="185">
        <f t="shared" si="8"/>
        <v>1</v>
      </c>
    </row>
    <row r="87" spans="1:18">
      <c r="A87" s="143" t="str">
        <f t="shared" si="5"/>
        <v/>
      </c>
      <c r="B87" s="16"/>
      <c r="C87" s="155"/>
      <c r="D87" s="155"/>
      <c r="E87" s="155"/>
      <c r="F87" s="155"/>
      <c r="G87" s="155"/>
      <c r="H87" s="155"/>
      <c r="I87" s="155"/>
      <c r="J87" s="155"/>
      <c r="K87" s="155"/>
      <c r="L87" s="17"/>
      <c r="M87" s="17"/>
      <c r="N87" s="17"/>
      <c r="O87" s="17"/>
      <c r="P87" s="185">
        <f t="shared" si="6"/>
        <v>1</v>
      </c>
      <c r="Q87" s="185">
        <f t="shared" si="7"/>
        <v>1</v>
      </c>
      <c r="R87" s="185">
        <f t="shared" si="8"/>
        <v>1</v>
      </c>
    </row>
    <row r="88" spans="1:18">
      <c r="A88" s="143" t="str">
        <f t="shared" si="5"/>
        <v/>
      </c>
      <c r="B88" s="16"/>
      <c r="C88" s="155"/>
      <c r="D88" s="155"/>
      <c r="E88" s="155"/>
      <c r="F88" s="155"/>
      <c r="G88" s="155"/>
      <c r="H88" s="155"/>
      <c r="I88" s="155"/>
      <c r="J88" s="155"/>
      <c r="K88" s="155"/>
      <c r="L88" s="17"/>
      <c r="M88" s="17"/>
      <c r="N88" s="17"/>
      <c r="O88" s="17"/>
      <c r="P88" s="185">
        <f t="shared" si="6"/>
        <v>1</v>
      </c>
      <c r="Q88" s="185">
        <f t="shared" si="7"/>
        <v>1</v>
      </c>
      <c r="R88" s="185">
        <f t="shared" si="8"/>
        <v>1</v>
      </c>
    </row>
    <row r="89" spans="1:18">
      <c r="A89" s="143" t="str">
        <f t="shared" si="5"/>
        <v/>
      </c>
      <c r="B89" s="16"/>
      <c r="C89" s="155"/>
      <c r="D89" s="155"/>
      <c r="E89" s="155"/>
      <c r="F89" s="155"/>
      <c r="G89" s="155"/>
      <c r="H89" s="155"/>
      <c r="I89" s="155"/>
      <c r="J89" s="155"/>
      <c r="K89" s="155"/>
      <c r="L89" s="17"/>
      <c r="M89" s="17"/>
      <c r="N89" s="17"/>
      <c r="O89" s="17"/>
      <c r="P89" s="185">
        <f t="shared" si="6"/>
        <v>1</v>
      </c>
      <c r="Q89" s="185">
        <f t="shared" si="7"/>
        <v>1</v>
      </c>
      <c r="R89" s="185">
        <f t="shared" si="8"/>
        <v>1</v>
      </c>
    </row>
    <row r="90" spans="1:18">
      <c r="A90" s="143" t="str">
        <f t="shared" si="5"/>
        <v/>
      </c>
      <c r="B90" s="16"/>
      <c r="C90" s="155"/>
      <c r="D90" s="155"/>
      <c r="E90" s="155"/>
      <c r="F90" s="155"/>
      <c r="G90" s="155"/>
      <c r="H90" s="155"/>
      <c r="I90" s="155"/>
      <c r="J90" s="155"/>
      <c r="K90" s="155"/>
      <c r="L90" s="17"/>
      <c r="M90" s="17"/>
      <c r="N90" s="17"/>
      <c r="O90" s="17"/>
      <c r="P90" s="185">
        <f t="shared" si="6"/>
        <v>1</v>
      </c>
      <c r="Q90" s="185">
        <f t="shared" si="7"/>
        <v>1</v>
      </c>
      <c r="R90" s="185">
        <f t="shared" si="8"/>
        <v>1</v>
      </c>
    </row>
    <row r="91" spans="1:18">
      <c r="A91" s="143" t="str">
        <f t="shared" si="5"/>
        <v/>
      </c>
      <c r="B91" s="16"/>
      <c r="C91" s="155"/>
      <c r="D91" s="155"/>
      <c r="E91" s="155"/>
      <c r="F91" s="155"/>
      <c r="G91" s="155"/>
      <c r="H91" s="155"/>
      <c r="I91" s="155"/>
      <c r="J91" s="155"/>
      <c r="K91" s="155"/>
      <c r="L91" s="17"/>
      <c r="M91" s="17"/>
      <c r="N91" s="17"/>
      <c r="O91" s="17"/>
      <c r="P91" s="185">
        <f t="shared" si="6"/>
        <v>1</v>
      </c>
      <c r="Q91" s="185">
        <f t="shared" si="7"/>
        <v>1</v>
      </c>
      <c r="R91" s="185">
        <f t="shared" si="8"/>
        <v>1</v>
      </c>
    </row>
    <row r="92" spans="1:18">
      <c r="A92" s="143" t="str">
        <f t="shared" si="5"/>
        <v/>
      </c>
      <c r="B92" s="16"/>
      <c r="C92" s="155"/>
      <c r="D92" s="155"/>
      <c r="E92" s="155"/>
      <c r="F92" s="155"/>
      <c r="G92" s="155"/>
      <c r="H92" s="155"/>
      <c r="I92" s="155"/>
      <c r="J92" s="155"/>
      <c r="K92" s="155"/>
      <c r="L92" s="17"/>
      <c r="M92" s="17"/>
      <c r="N92" s="17"/>
      <c r="O92" s="17"/>
      <c r="P92" s="185">
        <f t="shared" si="6"/>
        <v>1</v>
      </c>
      <c r="Q92" s="185">
        <f t="shared" si="7"/>
        <v>1</v>
      </c>
      <c r="R92" s="185">
        <f t="shared" si="8"/>
        <v>1</v>
      </c>
    </row>
    <row r="93" spans="1:18">
      <c r="A93" s="143" t="str">
        <f t="shared" si="5"/>
        <v/>
      </c>
      <c r="B93" s="16"/>
      <c r="C93" s="155"/>
      <c r="D93" s="155"/>
      <c r="E93" s="155"/>
      <c r="F93" s="155"/>
      <c r="G93" s="155"/>
      <c r="H93" s="155"/>
      <c r="I93" s="155"/>
      <c r="J93" s="155"/>
      <c r="K93" s="155"/>
      <c r="L93" s="17"/>
      <c r="M93" s="17"/>
      <c r="N93" s="17"/>
      <c r="O93" s="17"/>
      <c r="P93" s="185">
        <f t="shared" si="6"/>
        <v>1</v>
      </c>
      <c r="Q93" s="185">
        <f t="shared" si="7"/>
        <v>1</v>
      </c>
      <c r="R93" s="185">
        <f t="shared" si="8"/>
        <v>1</v>
      </c>
    </row>
    <row r="94" spans="1:18">
      <c r="A94" s="143" t="str">
        <f t="shared" si="5"/>
        <v/>
      </c>
      <c r="B94" s="16"/>
      <c r="C94" s="155"/>
      <c r="D94" s="155"/>
      <c r="E94" s="155"/>
      <c r="F94" s="155"/>
      <c r="G94" s="155"/>
      <c r="H94" s="155"/>
      <c r="I94" s="155"/>
      <c r="J94" s="155"/>
      <c r="K94" s="155"/>
      <c r="L94" s="17"/>
      <c r="M94" s="17"/>
      <c r="N94" s="17"/>
      <c r="O94" s="17"/>
      <c r="P94" s="185">
        <f t="shared" si="6"/>
        <v>1</v>
      </c>
      <c r="Q94" s="185">
        <f t="shared" si="7"/>
        <v>1</v>
      </c>
      <c r="R94" s="185">
        <f t="shared" si="8"/>
        <v>1</v>
      </c>
    </row>
    <row r="95" spans="1:18">
      <c r="A95" s="143" t="str">
        <f t="shared" si="5"/>
        <v/>
      </c>
      <c r="B95" s="16"/>
      <c r="C95" s="155"/>
      <c r="D95" s="155"/>
      <c r="E95" s="155"/>
      <c r="F95" s="155"/>
      <c r="G95" s="155"/>
      <c r="H95" s="155"/>
      <c r="I95" s="155"/>
      <c r="J95" s="155"/>
      <c r="K95" s="155"/>
      <c r="L95" s="17"/>
      <c r="M95" s="17"/>
      <c r="N95" s="17"/>
      <c r="O95" s="17"/>
      <c r="P95" s="185">
        <f t="shared" si="6"/>
        <v>1</v>
      </c>
      <c r="Q95" s="185">
        <f t="shared" si="7"/>
        <v>1</v>
      </c>
      <c r="R95" s="185">
        <f t="shared" si="8"/>
        <v>1</v>
      </c>
    </row>
    <row r="96" spans="1:18">
      <c r="A96" s="143" t="str">
        <f t="shared" si="5"/>
        <v/>
      </c>
      <c r="B96" s="16"/>
      <c r="C96" s="155"/>
      <c r="D96" s="155"/>
      <c r="E96" s="155"/>
      <c r="F96" s="155"/>
      <c r="G96" s="155"/>
      <c r="H96" s="155"/>
      <c r="I96" s="155"/>
      <c r="J96" s="155"/>
      <c r="K96" s="155"/>
      <c r="L96" s="17"/>
      <c r="M96" s="17"/>
      <c r="N96" s="17"/>
      <c r="O96" s="17"/>
      <c r="P96" s="185">
        <f t="shared" si="6"/>
        <v>1</v>
      </c>
      <c r="Q96" s="185">
        <f t="shared" si="7"/>
        <v>1</v>
      </c>
      <c r="R96" s="185">
        <f t="shared" si="8"/>
        <v>1</v>
      </c>
    </row>
    <row r="97" spans="1:18">
      <c r="A97" s="143" t="str">
        <f t="shared" si="5"/>
        <v/>
      </c>
      <c r="B97" s="16"/>
      <c r="C97" s="155"/>
      <c r="D97" s="155"/>
      <c r="E97" s="155"/>
      <c r="F97" s="155"/>
      <c r="G97" s="155"/>
      <c r="H97" s="155"/>
      <c r="I97" s="155"/>
      <c r="J97" s="155"/>
      <c r="K97" s="155"/>
      <c r="L97" s="17"/>
      <c r="M97" s="17"/>
      <c r="N97" s="17"/>
      <c r="O97" s="17"/>
      <c r="P97" s="185">
        <f t="shared" si="6"/>
        <v>1</v>
      </c>
      <c r="Q97" s="185">
        <f t="shared" si="7"/>
        <v>1</v>
      </c>
      <c r="R97" s="185">
        <f t="shared" si="8"/>
        <v>1</v>
      </c>
    </row>
    <row r="98" spans="1:18">
      <c r="A98" s="143" t="str">
        <f t="shared" si="5"/>
        <v/>
      </c>
      <c r="B98" s="16"/>
      <c r="C98" s="155"/>
      <c r="D98" s="155"/>
      <c r="E98" s="155"/>
      <c r="F98" s="155"/>
      <c r="G98" s="155"/>
      <c r="H98" s="155"/>
      <c r="I98" s="155"/>
      <c r="J98" s="155"/>
      <c r="K98" s="155"/>
      <c r="L98" s="17"/>
      <c r="M98" s="17"/>
      <c r="N98" s="17"/>
      <c r="O98" s="17"/>
      <c r="P98" s="185">
        <f t="shared" si="6"/>
        <v>1</v>
      </c>
      <c r="Q98" s="185">
        <f t="shared" si="7"/>
        <v>1</v>
      </c>
      <c r="R98" s="185">
        <f t="shared" si="8"/>
        <v>1</v>
      </c>
    </row>
    <row r="99" spans="1:18">
      <c r="A99" s="143" t="str">
        <f t="shared" si="5"/>
        <v/>
      </c>
      <c r="B99" s="16"/>
      <c r="C99" s="155"/>
      <c r="D99" s="155"/>
      <c r="E99" s="155"/>
      <c r="F99" s="155"/>
      <c r="G99" s="155"/>
      <c r="H99" s="155"/>
      <c r="I99" s="155"/>
      <c r="J99" s="155"/>
      <c r="K99" s="155"/>
      <c r="L99" s="17"/>
      <c r="M99" s="17"/>
      <c r="N99" s="17"/>
      <c r="O99" s="17"/>
      <c r="P99" s="185">
        <f t="shared" si="6"/>
        <v>1</v>
      </c>
      <c r="Q99" s="185">
        <f t="shared" si="7"/>
        <v>1</v>
      </c>
      <c r="R99" s="185">
        <f t="shared" si="8"/>
        <v>1</v>
      </c>
    </row>
    <row r="100" spans="1:18">
      <c r="A100" s="143" t="str">
        <f t="shared" si="5"/>
        <v/>
      </c>
      <c r="B100" s="16"/>
      <c r="C100" s="155"/>
      <c r="D100" s="155"/>
      <c r="E100" s="155"/>
      <c r="F100" s="155"/>
      <c r="G100" s="155"/>
      <c r="H100" s="155"/>
      <c r="I100" s="155"/>
      <c r="J100" s="155"/>
      <c r="K100" s="155"/>
      <c r="L100" s="17"/>
      <c r="M100" s="17"/>
      <c r="N100" s="17"/>
      <c r="O100" s="17"/>
      <c r="P100" s="185">
        <f t="shared" si="6"/>
        <v>1</v>
      </c>
      <c r="Q100" s="185">
        <f t="shared" si="7"/>
        <v>1</v>
      </c>
      <c r="R100" s="185">
        <f t="shared" si="8"/>
        <v>1</v>
      </c>
    </row>
    <row r="101" spans="1:18">
      <c r="A101" s="143" t="str">
        <f t="shared" si="5"/>
        <v/>
      </c>
      <c r="B101" s="16"/>
      <c r="C101" s="155"/>
      <c r="D101" s="155"/>
      <c r="E101" s="155"/>
      <c r="F101" s="155"/>
      <c r="G101" s="155"/>
      <c r="H101" s="155"/>
      <c r="I101" s="155"/>
      <c r="J101" s="155"/>
      <c r="K101" s="155"/>
      <c r="L101" s="17"/>
      <c r="M101" s="17"/>
      <c r="N101" s="17"/>
      <c r="O101" s="17"/>
      <c r="P101" s="185">
        <f t="shared" si="6"/>
        <v>1</v>
      </c>
      <c r="Q101" s="185">
        <f t="shared" si="7"/>
        <v>1</v>
      </c>
      <c r="R101" s="185">
        <f t="shared" si="8"/>
        <v>1</v>
      </c>
    </row>
    <row r="102" spans="1:18">
      <c r="A102" s="143" t="str">
        <f t="shared" si="5"/>
        <v/>
      </c>
      <c r="B102" s="16"/>
      <c r="C102" s="155"/>
      <c r="D102" s="155"/>
      <c r="E102" s="155"/>
      <c r="F102" s="155"/>
      <c r="G102" s="155"/>
      <c r="H102" s="155"/>
      <c r="I102" s="155"/>
      <c r="J102" s="155"/>
      <c r="K102" s="155"/>
      <c r="L102" s="17"/>
      <c r="M102" s="17"/>
      <c r="N102" s="17"/>
      <c r="O102" s="17"/>
      <c r="P102" s="185">
        <f t="shared" si="6"/>
        <v>1</v>
      </c>
      <c r="Q102" s="185">
        <f t="shared" si="7"/>
        <v>1</v>
      </c>
      <c r="R102" s="185">
        <f t="shared" si="8"/>
        <v>1</v>
      </c>
    </row>
    <row r="103" spans="1:18">
      <c r="A103" s="143" t="str">
        <f t="shared" si="5"/>
        <v/>
      </c>
      <c r="B103" s="16"/>
      <c r="C103" s="155"/>
      <c r="D103" s="155"/>
      <c r="E103" s="155"/>
      <c r="F103" s="155"/>
      <c r="G103" s="155"/>
      <c r="H103" s="155"/>
      <c r="I103" s="155"/>
      <c r="J103" s="155"/>
      <c r="K103" s="155"/>
      <c r="L103" s="17"/>
      <c r="M103" s="17"/>
      <c r="N103" s="17"/>
      <c r="O103" s="17"/>
      <c r="P103" s="185">
        <f t="shared" si="6"/>
        <v>1</v>
      </c>
      <c r="Q103" s="185">
        <f t="shared" si="7"/>
        <v>1</v>
      </c>
      <c r="R103" s="185">
        <f t="shared" si="8"/>
        <v>1</v>
      </c>
    </row>
    <row r="104" spans="1:18">
      <c r="A104" s="143" t="str">
        <f t="shared" si="5"/>
        <v/>
      </c>
      <c r="B104" s="16"/>
      <c r="C104" s="155"/>
      <c r="D104" s="155"/>
      <c r="E104" s="155"/>
      <c r="F104" s="155"/>
      <c r="G104" s="155"/>
      <c r="H104" s="155"/>
      <c r="I104" s="155"/>
      <c r="J104" s="155"/>
      <c r="K104" s="155"/>
      <c r="L104" s="17"/>
      <c r="M104" s="17"/>
      <c r="N104" s="17"/>
      <c r="O104" s="17"/>
      <c r="P104" s="185">
        <f t="shared" si="6"/>
        <v>1</v>
      </c>
      <c r="Q104" s="185">
        <f t="shared" si="7"/>
        <v>1</v>
      </c>
      <c r="R104" s="185">
        <f t="shared" si="8"/>
        <v>1</v>
      </c>
    </row>
    <row r="105" spans="1:18">
      <c r="A105" s="143" t="str">
        <f t="shared" si="5"/>
        <v/>
      </c>
      <c r="B105" s="16"/>
      <c r="C105" s="155"/>
      <c r="D105" s="155"/>
      <c r="E105" s="155"/>
      <c r="F105" s="155"/>
      <c r="G105" s="155"/>
      <c r="H105" s="155"/>
      <c r="I105" s="155"/>
      <c r="J105" s="155"/>
      <c r="K105" s="155"/>
      <c r="L105" s="17"/>
      <c r="M105" s="17"/>
      <c r="N105" s="17"/>
      <c r="O105" s="17"/>
      <c r="P105" s="185">
        <f t="shared" si="6"/>
        <v>1</v>
      </c>
      <c r="Q105" s="185">
        <f t="shared" si="7"/>
        <v>1</v>
      </c>
      <c r="R105" s="185">
        <f t="shared" si="8"/>
        <v>1</v>
      </c>
    </row>
    <row r="106" spans="1:18">
      <c r="A106" s="143" t="str">
        <f t="shared" si="5"/>
        <v/>
      </c>
      <c r="B106" s="16"/>
      <c r="C106" s="155"/>
      <c r="D106" s="155"/>
      <c r="E106" s="155"/>
      <c r="F106" s="155"/>
      <c r="G106" s="155"/>
      <c r="H106" s="155"/>
      <c r="I106" s="155"/>
      <c r="J106" s="155"/>
      <c r="K106" s="155"/>
      <c r="L106" s="17"/>
      <c r="M106" s="17"/>
      <c r="N106" s="17"/>
      <c r="O106" s="17"/>
      <c r="P106" s="185">
        <f t="shared" si="6"/>
        <v>1</v>
      </c>
      <c r="Q106" s="185">
        <f t="shared" si="7"/>
        <v>1</v>
      </c>
      <c r="R106" s="185">
        <f t="shared" si="8"/>
        <v>1</v>
      </c>
    </row>
    <row r="107" spans="1:18">
      <c r="A107" s="143" t="str">
        <f t="shared" si="5"/>
        <v/>
      </c>
      <c r="B107" s="16"/>
      <c r="C107" s="155"/>
      <c r="D107" s="155"/>
      <c r="E107" s="155"/>
      <c r="F107" s="155"/>
      <c r="G107" s="155"/>
      <c r="H107" s="155"/>
      <c r="I107" s="155"/>
      <c r="J107" s="155"/>
      <c r="K107" s="155"/>
      <c r="L107" s="17"/>
      <c r="M107" s="17"/>
      <c r="N107" s="17"/>
      <c r="O107" s="17"/>
      <c r="P107" s="185">
        <f t="shared" si="6"/>
        <v>1</v>
      </c>
      <c r="Q107" s="185">
        <f t="shared" si="7"/>
        <v>1</v>
      </c>
      <c r="R107" s="185">
        <f t="shared" si="8"/>
        <v>1</v>
      </c>
    </row>
    <row r="108" spans="1:18">
      <c r="A108" s="143" t="str">
        <f t="shared" si="5"/>
        <v/>
      </c>
      <c r="B108" s="16"/>
      <c r="C108" s="155"/>
      <c r="D108" s="155"/>
      <c r="E108" s="155"/>
      <c r="F108" s="155"/>
      <c r="G108" s="155"/>
      <c r="H108" s="155"/>
      <c r="I108" s="155"/>
      <c r="J108" s="155"/>
      <c r="K108" s="155"/>
      <c r="L108" s="17"/>
      <c r="M108" s="17"/>
      <c r="N108" s="17"/>
      <c r="O108" s="17"/>
      <c r="P108" s="185">
        <f t="shared" si="6"/>
        <v>1</v>
      </c>
      <c r="Q108" s="185">
        <f t="shared" si="7"/>
        <v>1</v>
      </c>
      <c r="R108" s="185">
        <f t="shared" si="8"/>
        <v>1</v>
      </c>
    </row>
    <row r="109" spans="1:18">
      <c r="A109" s="143" t="str">
        <f t="shared" si="5"/>
        <v/>
      </c>
      <c r="B109" s="16"/>
      <c r="C109" s="155"/>
      <c r="D109" s="155"/>
      <c r="E109" s="155"/>
      <c r="F109" s="155"/>
      <c r="G109" s="155"/>
      <c r="H109" s="155"/>
      <c r="I109" s="155"/>
      <c r="J109" s="155"/>
      <c r="K109" s="155"/>
      <c r="L109" s="17"/>
      <c r="M109" s="17"/>
      <c r="N109" s="17"/>
      <c r="O109" s="17"/>
      <c r="P109" s="185">
        <f t="shared" si="6"/>
        <v>1</v>
      </c>
      <c r="Q109" s="185">
        <f t="shared" si="7"/>
        <v>1</v>
      </c>
      <c r="R109" s="185">
        <f t="shared" si="8"/>
        <v>1</v>
      </c>
    </row>
    <row r="110" spans="1:18">
      <c r="A110" s="143" t="str">
        <f t="shared" si="5"/>
        <v/>
      </c>
      <c r="B110" s="16"/>
      <c r="C110" s="155"/>
      <c r="D110" s="155"/>
      <c r="E110" s="155"/>
      <c r="F110" s="155"/>
      <c r="G110" s="155"/>
      <c r="H110" s="155"/>
      <c r="I110" s="155"/>
      <c r="J110" s="155"/>
      <c r="K110" s="155"/>
      <c r="L110" s="17"/>
      <c r="M110" s="17"/>
      <c r="N110" s="17"/>
      <c r="O110" s="17"/>
      <c r="P110" s="185">
        <f t="shared" si="6"/>
        <v>1</v>
      </c>
      <c r="Q110" s="185">
        <f t="shared" si="7"/>
        <v>1</v>
      </c>
      <c r="R110" s="185">
        <f t="shared" si="8"/>
        <v>1</v>
      </c>
    </row>
  </sheetData>
  <sheetProtection password="CF4A" sheet="1" objects="1" scenarios="1" selectLockedCells="1"/>
  <mergeCells count="13">
    <mergeCell ref="P3:R3"/>
    <mergeCell ref="P4:P5"/>
    <mergeCell ref="Q4:Q5"/>
    <mergeCell ref="R4:R5"/>
    <mergeCell ref="A1:O1"/>
    <mergeCell ref="C3:D3"/>
    <mergeCell ref="E3:F3"/>
    <mergeCell ref="G2:K3"/>
    <mergeCell ref="B3:B5"/>
    <mergeCell ref="A3:A5"/>
    <mergeCell ref="L2:O3"/>
    <mergeCell ref="C2:D2"/>
    <mergeCell ref="E2:F2"/>
  </mergeCells>
  <phoneticPr fontId="2" type="noConversion"/>
  <conditionalFormatting sqref="C6:D110">
    <cfRule type="expression" dxfId="26" priority="9">
      <formula>$P6=1</formula>
    </cfRule>
    <cfRule type="expression" dxfId="25" priority="10">
      <formula>$P6=2</formula>
    </cfRule>
    <cfRule type="expression" dxfId="24" priority="11">
      <formula>$P6=3</formula>
    </cfRule>
    <cfRule type="expression" dxfId="23" priority="12">
      <formula>$P6=4</formula>
    </cfRule>
  </conditionalFormatting>
  <conditionalFormatting sqref="E6:F110">
    <cfRule type="expression" dxfId="22" priority="5">
      <formula>$Q6=1</formula>
    </cfRule>
    <cfRule type="expression" dxfId="21" priority="6">
      <formula>$Q6=2</formula>
    </cfRule>
    <cfRule type="expression" dxfId="20" priority="7">
      <formula>$Q6=3</formula>
    </cfRule>
    <cfRule type="expression" dxfId="19" priority="8">
      <formula>$Q6=4</formula>
    </cfRule>
  </conditionalFormatting>
  <conditionalFormatting sqref="G6:K110">
    <cfRule type="expression" dxfId="18" priority="1">
      <formula>$R6=1</formula>
    </cfRule>
    <cfRule type="expression" dxfId="17" priority="2">
      <formula>$R6=2</formula>
    </cfRule>
    <cfRule type="expression" dxfId="16" priority="3">
      <formula>$R6=3</formula>
    </cfRule>
    <cfRule type="expression" dxfId="15" priority="4">
      <formula>$R6=4</formula>
    </cfRule>
  </conditionalFormatting>
  <printOptions horizontalCentered="1"/>
  <pageMargins left="0.19685039370078741" right="0.19685039370078741" top="0.39370078740157483" bottom="0.39370078740157483" header="0.31496062992125984" footer="0.31496062992125984"/>
  <pageSetup paperSize="9" fitToHeight="0" orientation="portrait" r:id="rId1"/>
  <ignoredErrors>
    <ignoredError sqref="P7:P8 Q6:Q7 Q9:R9 Q10:Q11 R6:R8 P10" formulaRange="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65"/>
  <sheetViews>
    <sheetView tabSelected="1" workbookViewId="0">
      <selection activeCell="AE6" sqref="AE6"/>
    </sheetView>
  </sheetViews>
  <sheetFormatPr defaultColWidth="9" defaultRowHeight="16.2"/>
  <cols>
    <col min="1" max="1" width="6.33203125" style="14" customWidth="1"/>
    <col min="2" max="2" width="12.109375" style="14" customWidth="1"/>
    <col min="3" max="4" width="4.6640625" style="14" customWidth="1"/>
    <col min="5" max="9" width="3.88671875" style="14" customWidth="1"/>
    <col min="10" max="10" width="3.6640625" style="14" customWidth="1"/>
    <col min="11" max="11" width="5.44140625" style="14" customWidth="1"/>
    <col min="12" max="12" width="4.88671875" style="14" customWidth="1"/>
    <col min="13" max="13" width="7.109375" style="18" customWidth="1"/>
    <col min="14" max="16" width="3.6640625" style="18" customWidth="1"/>
    <col min="17" max="19" width="3.6640625" style="14" customWidth="1"/>
    <col min="20" max="24" width="7.109375" style="14" customWidth="1"/>
    <col min="25" max="32" width="6.109375" style="14" customWidth="1"/>
    <col min="33" max="33" width="7.109375" style="14" customWidth="1"/>
    <col min="34" max="36" width="6.109375" style="14" customWidth="1"/>
    <col min="37" max="37" width="9" style="14" hidden="1" customWidth="1"/>
    <col min="38" max="39" width="0" style="14" hidden="1" customWidth="1"/>
    <col min="40" max="16384" width="9" style="14"/>
  </cols>
  <sheetData>
    <row r="1" spans="1:41" ht="39" customHeight="1" thickBot="1">
      <c r="A1" s="265" t="str">
        <f>"國小附件五     花蓮縣"&amp;'附件四-學校代號暨類型表'!E2&amp;"課後輔導經費申請表"</f>
        <v>國小附件五     花蓮縣110學年度第2學期課後輔導經費申請表</v>
      </c>
      <c r="B1" s="265"/>
      <c r="C1" s="265"/>
      <c r="D1" s="265"/>
      <c r="E1" s="265"/>
      <c r="F1" s="265"/>
      <c r="G1" s="265"/>
      <c r="H1" s="265"/>
      <c r="I1" s="265"/>
      <c r="J1" s="265"/>
      <c r="K1" s="265"/>
      <c r="L1" s="265"/>
      <c r="M1" s="265"/>
      <c r="N1" s="265"/>
      <c r="O1" s="265"/>
      <c r="P1" s="265"/>
      <c r="Q1" s="265"/>
      <c r="R1" s="265"/>
      <c r="S1" s="265"/>
      <c r="T1" s="265"/>
      <c r="U1" s="265"/>
      <c r="V1" s="265"/>
      <c r="W1" s="265"/>
      <c r="X1" s="265"/>
      <c r="Y1" s="265"/>
      <c r="Z1" s="265"/>
      <c r="AA1" s="265"/>
      <c r="AB1" s="265"/>
      <c r="AC1" s="265"/>
      <c r="AD1" s="265"/>
      <c r="AE1" s="265"/>
      <c r="AF1" s="265"/>
      <c r="AG1" s="265"/>
      <c r="AH1" s="265"/>
      <c r="AI1" s="265"/>
      <c r="AJ1" s="265"/>
    </row>
    <row r="2" spans="1:41" ht="25.5" customHeight="1" thickTop="1" thickBot="1">
      <c r="A2" s="189" t="s">
        <v>164</v>
      </c>
      <c r="B2" s="190">
        <f>'附件一之2-參加學生名單'!B2:C2</f>
        <v>601</v>
      </c>
      <c r="C2" s="275" t="s">
        <v>165</v>
      </c>
      <c r="D2" s="276"/>
      <c r="E2" s="272" t="str">
        <f>IF(B2="","",VLOOKUP(B2,'附件四-學校代號暨類型表'!$A$3:$C$108,2,FALSE))</f>
        <v>明禮國小</v>
      </c>
      <c r="F2" s="273"/>
      <c r="G2" s="273"/>
      <c r="H2" s="273"/>
      <c r="I2" s="273"/>
      <c r="J2" s="274"/>
      <c r="K2" s="85"/>
      <c r="L2" s="85"/>
      <c r="M2" s="89"/>
      <c r="N2" s="120"/>
      <c r="O2" s="120"/>
      <c r="P2" s="120"/>
      <c r="Q2" s="120"/>
      <c r="R2" s="120"/>
      <c r="S2" s="121"/>
      <c r="T2" s="278" t="s">
        <v>250</v>
      </c>
      <c r="U2" s="262"/>
      <c r="V2" s="283" t="s">
        <v>297</v>
      </c>
      <c r="W2" s="284"/>
      <c r="X2" s="285"/>
      <c r="Y2" s="260" t="s">
        <v>251</v>
      </c>
      <c r="Z2" s="261"/>
      <c r="AA2" s="262"/>
      <c r="AB2" s="260" t="s">
        <v>304</v>
      </c>
      <c r="AC2" s="262"/>
      <c r="AD2" s="154"/>
      <c r="AE2" s="281" t="s">
        <v>249</v>
      </c>
      <c r="AF2" s="281"/>
      <c r="AG2" s="282"/>
      <c r="AH2" s="92"/>
      <c r="AI2" s="93"/>
      <c r="AJ2" s="93"/>
      <c r="AL2" s="182"/>
      <c r="AM2" s="182"/>
      <c r="AN2" s="182"/>
      <c r="AO2" s="182"/>
    </row>
    <row r="3" spans="1:41" ht="53.25" customHeight="1" thickTop="1" thickBot="1">
      <c r="A3" s="258" t="s">
        <v>220</v>
      </c>
      <c r="B3" s="258" t="s">
        <v>252</v>
      </c>
      <c r="C3" s="205" t="s">
        <v>241</v>
      </c>
      <c r="D3" s="237"/>
      <c r="E3" s="269" t="s">
        <v>244</v>
      </c>
      <c r="F3" s="270"/>
      <c r="G3" s="270"/>
      <c r="H3" s="270"/>
      <c r="I3" s="270"/>
      <c r="J3" s="271"/>
      <c r="K3" s="86"/>
      <c r="L3" s="86"/>
      <c r="M3" s="90"/>
      <c r="N3" s="94">
        <v>260</v>
      </c>
      <c r="O3" s="94">
        <v>320</v>
      </c>
      <c r="P3" s="95"/>
      <c r="Q3" s="95"/>
      <c r="R3" s="94">
        <v>260</v>
      </c>
      <c r="S3" s="96">
        <v>320</v>
      </c>
      <c r="T3" s="279">
        <f>INT(W5*0.6)</f>
        <v>10476</v>
      </c>
      <c r="U3" s="280"/>
      <c r="V3" s="286">
        <f>R5*60</f>
        <v>4380</v>
      </c>
      <c r="W3" s="287"/>
      <c r="X3" s="280"/>
      <c r="Y3" s="263">
        <f>IF(AG5-Y5-M5-T3&lt;0,0,AG5-Y5-M5-T3)</f>
        <v>308964</v>
      </c>
      <c r="Z3" s="263"/>
      <c r="AA3" s="264"/>
      <c r="AB3" s="256">
        <v>200000</v>
      </c>
      <c r="AC3" s="257"/>
      <c r="AD3" s="153" t="s">
        <v>303</v>
      </c>
      <c r="AE3" s="266">
        <f>T3+V3+Y3-AB3</f>
        <v>123820</v>
      </c>
      <c r="AF3" s="267"/>
      <c r="AG3" s="268"/>
      <c r="AH3" s="181">
        <v>260</v>
      </c>
      <c r="AI3" s="179">
        <v>320</v>
      </c>
      <c r="AJ3" s="179">
        <v>4</v>
      </c>
    </row>
    <row r="4" spans="1:41" ht="128.25" customHeight="1" thickTop="1">
      <c r="A4" s="259"/>
      <c r="B4" s="259"/>
      <c r="C4" s="20" t="s">
        <v>242</v>
      </c>
      <c r="D4" s="20" t="s">
        <v>243</v>
      </c>
      <c r="E4" s="191" t="s">
        <v>125</v>
      </c>
      <c r="F4" s="191" t="s">
        <v>166</v>
      </c>
      <c r="G4" s="191" t="s">
        <v>201</v>
      </c>
      <c r="H4" s="191" t="s">
        <v>167</v>
      </c>
      <c r="I4" s="191" t="s">
        <v>219</v>
      </c>
      <c r="J4" s="191" t="s">
        <v>168</v>
      </c>
      <c r="K4" s="88" t="s">
        <v>327</v>
      </c>
      <c r="L4" s="88" t="s">
        <v>200</v>
      </c>
      <c r="M4" s="88" t="s">
        <v>126</v>
      </c>
      <c r="N4" s="87" t="s">
        <v>293</v>
      </c>
      <c r="O4" s="87" t="s">
        <v>294</v>
      </c>
      <c r="P4" s="87" t="s">
        <v>169</v>
      </c>
      <c r="Q4" s="87" t="s">
        <v>170</v>
      </c>
      <c r="R4" s="87" t="s">
        <v>309</v>
      </c>
      <c r="S4" s="87" t="s">
        <v>310</v>
      </c>
      <c r="T4" s="91" t="s">
        <v>171</v>
      </c>
      <c r="U4" s="91" t="s">
        <v>172</v>
      </c>
      <c r="V4" s="176" t="s">
        <v>318</v>
      </c>
      <c r="W4" s="91" t="s">
        <v>127</v>
      </c>
      <c r="X4" s="91" t="s">
        <v>141</v>
      </c>
      <c r="Y4" s="177" t="s">
        <v>173</v>
      </c>
      <c r="Z4" s="177" t="s">
        <v>174</v>
      </c>
      <c r="AA4" s="178" t="s">
        <v>245</v>
      </c>
      <c r="AB4" s="179" t="s">
        <v>295</v>
      </c>
      <c r="AC4" s="179" t="s">
        <v>296</v>
      </c>
      <c r="AD4" s="179" t="s">
        <v>311</v>
      </c>
      <c r="AE4" s="179" t="s">
        <v>246</v>
      </c>
      <c r="AF4" s="179" t="s">
        <v>247</v>
      </c>
      <c r="AG4" s="179" t="s">
        <v>175</v>
      </c>
      <c r="AH4" s="180" t="s">
        <v>176</v>
      </c>
      <c r="AI4" s="180" t="s">
        <v>176</v>
      </c>
      <c r="AJ4" s="180" t="s">
        <v>248</v>
      </c>
    </row>
    <row r="5" spans="1:41" ht="27.75" customHeight="1" thickBot="1">
      <c r="A5" s="277"/>
      <c r="B5" s="198" t="s">
        <v>136</v>
      </c>
      <c r="C5" s="98">
        <f t="shared" ref="C5:K5" si="0">SUM(C6:C65)</f>
        <v>3</v>
      </c>
      <c r="D5" s="98">
        <f t="shared" si="0"/>
        <v>1</v>
      </c>
      <c r="E5" s="192">
        <f t="shared" si="0"/>
        <v>0</v>
      </c>
      <c r="F5" s="192">
        <f t="shared" si="0"/>
        <v>4</v>
      </c>
      <c r="G5" s="192">
        <f t="shared" si="0"/>
        <v>0</v>
      </c>
      <c r="H5" s="192">
        <f t="shared" si="0"/>
        <v>1</v>
      </c>
      <c r="I5" s="192">
        <f t="shared" si="0"/>
        <v>1</v>
      </c>
      <c r="J5" s="193">
        <f t="shared" si="0"/>
        <v>6</v>
      </c>
      <c r="K5" s="159">
        <f t="shared" si="0"/>
        <v>1</v>
      </c>
      <c r="L5" s="158">
        <f>INT(K5/20)</f>
        <v>0</v>
      </c>
      <c r="M5" s="162">
        <f t="shared" ref="M5:AJ5" si="1">SUM(M6:M65)</f>
        <v>0</v>
      </c>
      <c r="N5" s="115">
        <f t="shared" si="1"/>
        <v>12</v>
      </c>
      <c r="O5" s="99">
        <f t="shared" si="1"/>
        <v>1</v>
      </c>
      <c r="P5" s="99">
        <f t="shared" si="1"/>
        <v>26</v>
      </c>
      <c r="Q5" s="99">
        <f t="shared" si="1"/>
        <v>6.5</v>
      </c>
      <c r="R5" s="99">
        <f t="shared" si="1"/>
        <v>73</v>
      </c>
      <c r="S5" s="99">
        <f t="shared" si="1"/>
        <v>1</v>
      </c>
      <c r="T5" s="106">
        <f t="shared" si="1"/>
        <v>6480</v>
      </c>
      <c r="U5" s="106">
        <f t="shared" si="1"/>
        <v>240</v>
      </c>
      <c r="V5" s="106">
        <f t="shared" si="1"/>
        <v>1200000</v>
      </c>
      <c r="W5" s="106">
        <f t="shared" si="1"/>
        <v>17460</v>
      </c>
      <c r="X5" s="106">
        <f t="shared" si="1"/>
        <v>900</v>
      </c>
      <c r="Y5" s="107">
        <f t="shared" si="1"/>
        <v>600</v>
      </c>
      <c r="Z5" s="118">
        <f t="shared" si="1"/>
        <v>828</v>
      </c>
      <c r="AA5" s="108">
        <f t="shared" si="1"/>
        <v>1212840</v>
      </c>
      <c r="AB5" s="105">
        <f t="shared" si="1"/>
        <v>18980</v>
      </c>
      <c r="AC5" s="105">
        <f t="shared" si="1"/>
        <v>320</v>
      </c>
      <c r="AD5" s="105">
        <f t="shared" si="1"/>
        <v>740</v>
      </c>
      <c r="AE5" s="105">
        <f t="shared" si="1"/>
        <v>100000</v>
      </c>
      <c r="AF5" s="105">
        <f t="shared" si="1"/>
        <v>200000</v>
      </c>
      <c r="AG5" s="119">
        <f t="shared" si="1"/>
        <v>320040</v>
      </c>
      <c r="AH5" s="100">
        <f t="shared" si="1"/>
        <v>11</v>
      </c>
      <c r="AI5" s="100">
        <f t="shared" si="1"/>
        <v>0</v>
      </c>
      <c r="AJ5" s="105">
        <f t="shared" si="1"/>
        <v>301080</v>
      </c>
      <c r="AK5" s="14" t="s">
        <v>322</v>
      </c>
      <c r="AL5" s="14" t="s">
        <v>323</v>
      </c>
      <c r="AM5" s="14" t="s">
        <v>324</v>
      </c>
    </row>
    <row r="6" spans="1:41" ht="16.8" thickTop="1">
      <c r="A6" s="189">
        <f>IF(B6&lt;&gt;"",ROW()-5,"")</f>
        <v>1</v>
      </c>
      <c r="B6" s="189" t="str">
        <f>IF('附件一之1-開班數'!B6="","",'附件一之1-開班數'!B6)</f>
        <v>低年級1班</v>
      </c>
      <c r="C6" s="186">
        <v>1</v>
      </c>
      <c r="D6" s="101"/>
      <c r="E6" s="194">
        <f>IF(B6="","",SUMIFS('附件一之2-參加學生名單'!$M$6:$M$19996,'附件一之2-參加學生名單'!$J$6:$J$19996,"*"&amp;B6&amp;"*"))</f>
        <v>0</v>
      </c>
      <c r="F6" s="194">
        <f>IF(B6="","",SUMIFS('附件一之2-參加學生名單'!$N$6:$N$19996,'附件一之2-參加學生名單'!$J$6:$J$19996,"*"&amp;B6&amp;"*"))</f>
        <v>0</v>
      </c>
      <c r="G6" s="194">
        <f>IF(B6="","",SUMIFS('附件一之2-參加學生名單'!$O$6:$O$19996,'附件一之2-參加學生名單'!$J$6:$J$19996,"*"&amp;B6&amp;"*"))</f>
        <v>0</v>
      </c>
      <c r="H6" s="194">
        <f>IF(B6="","",SUMIFS('附件一之2-參加學生名單'!$P$6:$P$19996,'附件一之2-參加學生名單'!$J$6:$J$19996,"*"&amp;B6&amp;"*"))</f>
        <v>0</v>
      </c>
      <c r="I6" s="194">
        <f>IF(B6="","",SUMIFS('附件一之2-參加學生名單'!$Q$6:$Q$19996,'附件一之2-參加學生名單'!$J$6:$J$19996,"*"&amp;B6&amp;"*"))</f>
        <v>1</v>
      </c>
      <c r="J6" s="195">
        <f>IF(B6="","",SUM(E6:I6))</f>
        <v>1</v>
      </c>
      <c r="K6" s="161">
        <f>IF(B6="","",IF(D6=1,I6,IF(AND(C6=1,SUM(N6:O6)&gt;4),I6,0)))</f>
        <v>1</v>
      </c>
      <c r="L6" s="101"/>
      <c r="M6" s="116">
        <f>IF(B6="","",IF(L6&lt;1,0,INT(L6*Y6/I6)))</f>
        <v>0</v>
      </c>
      <c r="N6" s="101">
        <v>5</v>
      </c>
      <c r="O6" s="101">
        <v>1</v>
      </c>
      <c r="P6" s="101">
        <v>1</v>
      </c>
      <c r="Q6" s="97">
        <f t="shared" ref="Q6:Q37" si="2">IF(B6="","",P6/4)</f>
        <v>0.25</v>
      </c>
      <c r="R6" s="97">
        <f t="shared" ref="R6:R37" si="3">IF(B6="","",N6*P6)</f>
        <v>5</v>
      </c>
      <c r="S6" s="97">
        <f t="shared" ref="S6:S37" si="4">IF(B6="","",O6*P6)</f>
        <v>1</v>
      </c>
      <c r="T6" s="109">
        <f t="shared" ref="T6:T37" si="5">IF(B6="","",IF(I6&lt;1,0,INT((AB6+AC6)/Q6/J6)))</f>
        <v>6480</v>
      </c>
      <c r="U6" s="109">
        <f t="shared" ref="U6:U37" si="6">IF(B6="","",IF(I6&lt;1,0,INT(AD6/Q6/J6)))</f>
        <v>240</v>
      </c>
      <c r="V6" s="109">
        <f t="shared" ref="V6:V37" si="7">IF(B6="","",IF(I6&lt;1,0,INT((AE6+AF6)/Q6/J6)))</f>
        <v>1200000</v>
      </c>
      <c r="W6" s="109">
        <f t="shared" ref="W6:W37" si="8">IF(B6="","",IF((E6+F6+G6)&lt;1,0,INT(AG6*(E6+F6+G6)/J6)))</f>
        <v>0</v>
      </c>
      <c r="X6" s="109">
        <f t="shared" ref="X6:X37" si="9">IF(B6="","",IF(H6&lt;1,0,INT(AG6*H6/J6)))</f>
        <v>0</v>
      </c>
      <c r="Y6" s="110">
        <f t="shared" ref="Y6:Y37" si="10">IF(B6="","",IF(C6=1,IF(AG6*I6/J6-AJ6&lt;1,0,INT(AG6*I6/J6-AJ6)),IF(I6&lt;1,0,INT(AG6*I6/J6))))</f>
        <v>600</v>
      </c>
      <c r="Z6" s="117">
        <f t="shared" ref="Z6:Z37" si="11">IF(B6="","",IF(Y6=0,0,IF(C6=1,INT(260*(R6-AH6)/0.7/J6*I6+320*(S6-AI6)/0.7/J6*I6),INT(260*R6/0.7/J6*I6+320*S6/0.7/J6*I6))))</f>
        <v>828</v>
      </c>
      <c r="AA6" s="111">
        <f t="shared" ref="AA6:AA37" si="12">IF(B6="","",IF(AG6=0,0,ROUND(AG6/J6/Q6,0)))</f>
        <v>1206720</v>
      </c>
      <c r="AB6" s="104">
        <f t="shared" ref="AB6:AB37" si="13">IF(B6="","",R6*$N$3)</f>
        <v>1300</v>
      </c>
      <c r="AC6" s="104">
        <f t="shared" ref="AC6:AC37" si="14">IF(B6="","",S6*$O$3)</f>
        <v>320</v>
      </c>
      <c r="AD6" s="104">
        <f t="shared" ref="AD6:AD37" si="15">IF(B6="","",(R6+S6)*10)</f>
        <v>60</v>
      </c>
      <c r="AE6" s="112">
        <v>100000</v>
      </c>
      <c r="AF6" s="112">
        <v>200000</v>
      </c>
      <c r="AG6" s="104">
        <f t="shared" ref="AG6:AG37" si="16">IF(B6="","",SUM(AB6:AF6))</f>
        <v>301680</v>
      </c>
      <c r="AH6" s="102">
        <f t="shared" ref="AH6:AH37" si="17">IF(B6="","",IF(N6&lt;$AJ$3,N6,$AJ$3))</f>
        <v>4</v>
      </c>
      <c r="AI6" s="102">
        <f t="shared" ref="AI6:AI37" si="18">IF(B6="","",IF((N6+O6)&gt;$AJ$3,$AJ$3-AH6,IF(N6&lt;$AJ$3,O6,0)))</f>
        <v>0</v>
      </c>
      <c r="AJ6" s="104">
        <f t="shared" ref="AJ6:AJ37" si="19">IF(B6="","",IF(C6=1,INT((270*I6/J6*AH6*4+330*I6/J6*AI6*4+(AE6+AF6)/Q6*I6/J6)*Q6),0))</f>
        <v>301080</v>
      </c>
      <c r="AK6" s="14">
        <f>IF(AND(COUNTA(C6:D6,L6,N6:P6,AE6:AF6)&lt;&gt;0,B6=""),1,2)</f>
        <v>2</v>
      </c>
      <c r="AL6" s="14">
        <f>IF(AND(B6="",COUNTA(C6:D6)=0),3,IF(COUNTA(C6:D6)=1,1,2))</f>
        <v>1</v>
      </c>
      <c r="AM6" s="14">
        <f>IF(AND(B6="",COUNTA(P6)=0),3,IF(COUNTA(P6)=1,1,2))</f>
        <v>1</v>
      </c>
    </row>
    <row r="7" spans="1:41">
      <c r="A7" s="189">
        <f t="shared" ref="A7:A65" si="20">IF(B7&lt;&gt;"",ROW()-5,"")</f>
        <v>2</v>
      </c>
      <c r="B7" s="189" t="str">
        <f>IF('附件一之1-開班數'!B7="","",'附件一之1-開班數'!B7)</f>
        <v>低年級2班</v>
      </c>
      <c r="C7" s="103"/>
      <c r="D7" s="103">
        <v>1</v>
      </c>
      <c r="E7" s="196">
        <f>IF(B7="","",SUMIFS('附件一之2-參加學生名單'!$M$6:$M$19996,'附件一之2-參加學生名單'!$J$6:$J$19996,"*"&amp;B7&amp;"*"))</f>
        <v>0</v>
      </c>
      <c r="F7" s="196">
        <f>IF(B7="","",SUMIFS('附件一之2-參加學生名單'!$N$6:$N$19996,'附件一之2-參加學生名單'!$J$6:$J$19996,"*"&amp;B7&amp;"*"))</f>
        <v>1</v>
      </c>
      <c r="G7" s="196">
        <f>IF(B7="","",SUMIFS('附件一之2-參加學生名單'!$O$6:$O$19996,'附件一之2-參加學生名單'!$J$6:$J$19996,"*"&amp;B7&amp;"*"))</f>
        <v>0</v>
      </c>
      <c r="H7" s="196">
        <f>IF(B7="","",SUMIFS('附件一之2-參加學生名單'!$P$6:$P$19996,'附件一之2-參加學生名單'!$J$6:$J$19996,"*"&amp;B7&amp;"*"))</f>
        <v>0</v>
      </c>
      <c r="I7" s="196">
        <f>IF(B7="","",SUMIFS('附件一之2-參加學生名單'!$Q$6:$Q$19996,'附件一之2-參加學生名單'!$J$6:$J$19996,"*"&amp;B7&amp;"*"))</f>
        <v>0</v>
      </c>
      <c r="J7" s="197">
        <f t="shared" ref="J7:J65" si="21">IF(B7="","",SUM(E7:I7))</f>
        <v>1</v>
      </c>
      <c r="K7" s="161">
        <f t="shared" ref="K7:K65" si="22">IF(B7="","",IF(D7=1,I7,IF(AND(C7=1,SUM(N7:O7)&gt;4),I7,0)))</f>
        <v>0</v>
      </c>
      <c r="L7" s="101"/>
      <c r="M7" s="116">
        <f t="shared" ref="M7:M65" si="23">IF(B7="","",IF(L7&lt;1,0,INT(L7*Y7/I7)))</f>
        <v>0</v>
      </c>
      <c r="N7" s="103">
        <v>2</v>
      </c>
      <c r="O7" s="103"/>
      <c r="P7" s="101">
        <v>2</v>
      </c>
      <c r="Q7" s="27">
        <f t="shared" si="2"/>
        <v>0.5</v>
      </c>
      <c r="R7" s="27">
        <f t="shared" si="3"/>
        <v>4</v>
      </c>
      <c r="S7" s="27">
        <f t="shared" si="4"/>
        <v>0</v>
      </c>
      <c r="T7" s="113">
        <f t="shared" si="5"/>
        <v>0</v>
      </c>
      <c r="U7" s="113">
        <f t="shared" si="6"/>
        <v>0</v>
      </c>
      <c r="V7" s="109">
        <f t="shared" si="7"/>
        <v>0</v>
      </c>
      <c r="W7" s="109">
        <f t="shared" si="8"/>
        <v>1080</v>
      </c>
      <c r="X7" s="109">
        <f t="shared" si="9"/>
        <v>0</v>
      </c>
      <c r="Y7" s="110">
        <f t="shared" si="10"/>
        <v>0</v>
      </c>
      <c r="Z7" s="117">
        <f t="shared" si="11"/>
        <v>0</v>
      </c>
      <c r="AA7" s="111">
        <f t="shared" si="12"/>
        <v>2160</v>
      </c>
      <c r="AB7" s="104">
        <f t="shared" si="13"/>
        <v>1040</v>
      </c>
      <c r="AC7" s="104">
        <f t="shared" si="14"/>
        <v>0</v>
      </c>
      <c r="AD7" s="104">
        <f t="shared" si="15"/>
        <v>40</v>
      </c>
      <c r="AE7" s="114"/>
      <c r="AF7" s="114"/>
      <c r="AG7" s="104">
        <f t="shared" si="16"/>
        <v>1080</v>
      </c>
      <c r="AH7" s="102">
        <f t="shared" si="17"/>
        <v>2</v>
      </c>
      <c r="AI7" s="102">
        <f t="shared" si="18"/>
        <v>0</v>
      </c>
      <c r="AJ7" s="104">
        <f t="shared" si="19"/>
        <v>0</v>
      </c>
      <c r="AK7" s="14">
        <f t="shared" ref="AK7:AK65" si="24">IF(AND(COUNTA(C7:D7,L7,N7:P7,AE7:AF7)&lt;&gt;0,B7=""),1,2)</f>
        <v>2</v>
      </c>
      <c r="AL7" s="14">
        <f t="shared" ref="AL7:AL65" si="25">IF(AND(B7="",COUNTA(C7:D7)=0),3,IF(COUNTA(C7:D7)=1,1,2))</f>
        <v>1</v>
      </c>
      <c r="AM7" s="14">
        <f t="shared" ref="AM7:AM65" si="26">IF(AND(B7="",COUNTA(P7)=0),3,IF(COUNTA(P7)=1,1,2))</f>
        <v>1</v>
      </c>
    </row>
    <row r="8" spans="1:41">
      <c r="A8" s="189">
        <f t="shared" si="20"/>
        <v>3</v>
      </c>
      <c r="B8" s="189" t="str">
        <f>IF('附件一之1-開班數'!B8="","",'附件一之1-開班數'!B8)</f>
        <v>低年級3班</v>
      </c>
      <c r="C8" s="103">
        <v>1</v>
      </c>
      <c r="D8" s="103"/>
      <c r="E8" s="196">
        <f>IF(B8="","",SUMIFS('附件一之2-參加學生名單'!$M$6:$M$19996,'附件一之2-參加學生名單'!$J$6:$J$19996,"*"&amp;B8&amp;"*"))</f>
        <v>0</v>
      </c>
      <c r="F8" s="196">
        <f>IF(B8="","",SUMIFS('附件一之2-參加學生名單'!$N$6:$N$19996,'附件一之2-參加學生名單'!$J$6:$J$19996,"*"&amp;B8&amp;"*"))</f>
        <v>2</v>
      </c>
      <c r="G8" s="196">
        <f>IF(B8="","",SUMIFS('附件一之2-參加學生名單'!$O$6:$O$19996,'附件一之2-參加學生名單'!$J$6:$J$19996,"*"&amp;B8&amp;"*"))</f>
        <v>0</v>
      </c>
      <c r="H8" s="196">
        <f>IF(B8="","",SUMIFS('附件一之2-參加學生名單'!$P$6:$P$19996,'附件一之2-參加學生名單'!$J$6:$J$19996,"*"&amp;B8&amp;"*"))</f>
        <v>1</v>
      </c>
      <c r="I8" s="196">
        <f>IF(B8="","",SUMIFS('附件一之2-參加學生名單'!$Q$6:$Q$19996,'附件一之2-參加學生名單'!$J$6:$J$19996,"*"&amp;B8&amp;"*"))</f>
        <v>0</v>
      </c>
      <c r="J8" s="197">
        <f t="shared" si="21"/>
        <v>3</v>
      </c>
      <c r="K8" s="161">
        <f t="shared" si="22"/>
        <v>0</v>
      </c>
      <c r="L8" s="101"/>
      <c r="M8" s="116">
        <f t="shared" si="23"/>
        <v>0</v>
      </c>
      <c r="N8" s="103">
        <v>2</v>
      </c>
      <c r="O8" s="103"/>
      <c r="P8" s="101">
        <v>5</v>
      </c>
      <c r="Q8" s="27">
        <f t="shared" si="2"/>
        <v>1.25</v>
      </c>
      <c r="R8" s="27">
        <f t="shared" si="3"/>
        <v>10</v>
      </c>
      <c r="S8" s="27">
        <f t="shared" si="4"/>
        <v>0</v>
      </c>
      <c r="T8" s="113">
        <f t="shared" si="5"/>
        <v>0</v>
      </c>
      <c r="U8" s="113">
        <f t="shared" si="6"/>
        <v>0</v>
      </c>
      <c r="V8" s="109">
        <f t="shared" si="7"/>
        <v>0</v>
      </c>
      <c r="W8" s="109">
        <f t="shared" si="8"/>
        <v>1800</v>
      </c>
      <c r="X8" s="109">
        <f t="shared" si="9"/>
        <v>900</v>
      </c>
      <c r="Y8" s="110">
        <f t="shared" si="10"/>
        <v>0</v>
      </c>
      <c r="Z8" s="117">
        <f t="shared" si="11"/>
        <v>0</v>
      </c>
      <c r="AA8" s="111">
        <f t="shared" si="12"/>
        <v>720</v>
      </c>
      <c r="AB8" s="104">
        <f t="shared" si="13"/>
        <v>2600</v>
      </c>
      <c r="AC8" s="104">
        <f t="shared" si="14"/>
        <v>0</v>
      </c>
      <c r="AD8" s="104">
        <f t="shared" si="15"/>
        <v>100</v>
      </c>
      <c r="AE8" s="114"/>
      <c r="AF8" s="114"/>
      <c r="AG8" s="104">
        <f t="shared" si="16"/>
        <v>2700</v>
      </c>
      <c r="AH8" s="102">
        <f t="shared" si="17"/>
        <v>2</v>
      </c>
      <c r="AI8" s="102">
        <f t="shared" si="18"/>
        <v>0</v>
      </c>
      <c r="AJ8" s="104">
        <f t="shared" si="19"/>
        <v>0</v>
      </c>
      <c r="AK8" s="14">
        <f t="shared" si="24"/>
        <v>2</v>
      </c>
      <c r="AL8" s="14">
        <f t="shared" si="25"/>
        <v>1</v>
      </c>
      <c r="AM8" s="14">
        <f t="shared" si="26"/>
        <v>1</v>
      </c>
    </row>
    <row r="9" spans="1:41">
      <c r="A9" s="189">
        <f t="shared" si="20"/>
        <v>4</v>
      </c>
      <c r="B9" s="189" t="str">
        <f>IF('附件一之1-開班數'!B9="","",'附件一之1-開班數'!B9)</f>
        <v>中年級1班</v>
      </c>
      <c r="C9" s="103">
        <v>1</v>
      </c>
      <c r="D9" s="103"/>
      <c r="E9" s="196">
        <f>IF(B9="","",SUMIFS('附件一之2-參加學生名單'!$M$6:$M$19996,'附件一之2-參加學生名單'!$J$6:$J$19996,"*"&amp;B9&amp;"*"))</f>
        <v>0</v>
      </c>
      <c r="F9" s="196">
        <f>IF(B9="","",SUMIFS('附件一之2-參加學生名單'!$N$6:$N$19996,'附件一之2-參加學生名單'!$J$6:$J$19996,"*"&amp;B9&amp;"*"))</f>
        <v>1</v>
      </c>
      <c r="G9" s="196">
        <f>IF(B9="","",SUMIFS('附件一之2-參加學生名單'!$O$6:$O$19996,'附件一之2-參加學生名單'!$J$6:$J$19996,"*"&amp;B9&amp;"*"))</f>
        <v>0</v>
      </c>
      <c r="H9" s="196">
        <f>IF(B9="","",SUMIFS('附件一之2-參加學生名單'!$P$6:$P$19996,'附件一之2-參加學生名單'!$J$6:$J$19996,"*"&amp;B9&amp;"*"))</f>
        <v>0</v>
      </c>
      <c r="I9" s="196">
        <f>IF(B9="","",SUMIFS('附件一之2-參加學生名單'!$Q$6:$Q$19996,'附件一之2-參加學生名單'!$J$6:$J$19996,"*"&amp;B9&amp;"*"))</f>
        <v>0</v>
      </c>
      <c r="J9" s="197">
        <f t="shared" si="21"/>
        <v>1</v>
      </c>
      <c r="K9" s="161">
        <f t="shared" si="22"/>
        <v>0</v>
      </c>
      <c r="L9" s="101"/>
      <c r="M9" s="116">
        <f t="shared" si="23"/>
        <v>0</v>
      </c>
      <c r="N9" s="103">
        <v>3</v>
      </c>
      <c r="O9" s="103"/>
      <c r="P9" s="101">
        <v>18</v>
      </c>
      <c r="Q9" s="27">
        <f t="shared" si="2"/>
        <v>4.5</v>
      </c>
      <c r="R9" s="27">
        <f t="shared" si="3"/>
        <v>54</v>
      </c>
      <c r="S9" s="27">
        <f t="shared" si="4"/>
        <v>0</v>
      </c>
      <c r="T9" s="113">
        <f t="shared" si="5"/>
        <v>0</v>
      </c>
      <c r="U9" s="113">
        <f t="shared" si="6"/>
        <v>0</v>
      </c>
      <c r="V9" s="109">
        <f t="shared" si="7"/>
        <v>0</v>
      </c>
      <c r="W9" s="109">
        <f t="shared" si="8"/>
        <v>14580</v>
      </c>
      <c r="X9" s="109">
        <f t="shared" si="9"/>
        <v>0</v>
      </c>
      <c r="Y9" s="110">
        <f t="shared" si="10"/>
        <v>0</v>
      </c>
      <c r="Z9" s="117">
        <f t="shared" si="11"/>
        <v>0</v>
      </c>
      <c r="AA9" s="111">
        <f t="shared" si="12"/>
        <v>3240</v>
      </c>
      <c r="AB9" s="104">
        <f t="shared" si="13"/>
        <v>14040</v>
      </c>
      <c r="AC9" s="104">
        <f t="shared" si="14"/>
        <v>0</v>
      </c>
      <c r="AD9" s="104">
        <f t="shared" si="15"/>
        <v>540</v>
      </c>
      <c r="AE9" s="114"/>
      <c r="AF9" s="114"/>
      <c r="AG9" s="104">
        <f t="shared" si="16"/>
        <v>14580</v>
      </c>
      <c r="AH9" s="102">
        <f t="shared" si="17"/>
        <v>3</v>
      </c>
      <c r="AI9" s="102">
        <f t="shared" si="18"/>
        <v>0</v>
      </c>
      <c r="AJ9" s="104">
        <f t="shared" si="19"/>
        <v>0</v>
      </c>
      <c r="AK9" s="14">
        <f t="shared" si="24"/>
        <v>2</v>
      </c>
      <c r="AL9" s="14">
        <f t="shared" si="25"/>
        <v>1</v>
      </c>
      <c r="AM9" s="14">
        <f t="shared" si="26"/>
        <v>1</v>
      </c>
    </row>
    <row r="10" spans="1:41">
      <c r="A10" s="189" t="str">
        <f t="shared" si="20"/>
        <v/>
      </c>
      <c r="B10" s="202" t="str">
        <f>IF('附件一之1-開班數'!B10="","",'附件一之1-開班數'!B10)</f>
        <v/>
      </c>
      <c r="C10" s="103"/>
      <c r="D10" s="103"/>
      <c r="E10" s="196" t="str">
        <f>IF(B10="","",SUMIFS('附件一之2-參加學生名單'!$M$6:$M$19996,'附件一之2-參加學生名單'!$J$6:$J$19996,"*"&amp;B10&amp;"*"))</f>
        <v/>
      </c>
      <c r="F10" s="196" t="str">
        <f>IF(B10="","",SUMIFS('附件一之2-參加學生名單'!$N$6:$N$19996,'附件一之2-參加學生名單'!$J$6:$J$19996,"*"&amp;B10&amp;"*"))</f>
        <v/>
      </c>
      <c r="G10" s="196" t="str">
        <f>IF(B10="","",SUMIFS('附件一之2-參加學生名單'!$O$6:$O$19996,'附件一之2-參加學生名單'!$J$6:$J$19996,"*"&amp;B10&amp;"*"))</f>
        <v/>
      </c>
      <c r="H10" s="196" t="str">
        <f>IF(B10="","",SUMIFS('附件一之2-參加學生名單'!$P$6:$P$19996,'附件一之2-參加學生名單'!$J$6:$J$19996,"*"&amp;B10&amp;"*"))</f>
        <v/>
      </c>
      <c r="I10" s="196" t="str">
        <f>IF(B10="","",SUMIFS('附件一之2-參加學生名單'!$Q$6:$Q$19996,'附件一之2-參加學生名單'!$J$6:$J$19996,"*"&amp;B10&amp;"*"))</f>
        <v/>
      </c>
      <c r="J10" s="197" t="str">
        <f t="shared" si="21"/>
        <v/>
      </c>
      <c r="K10" s="161" t="str">
        <f t="shared" si="22"/>
        <v/>
      </c>
      <c r="L10" s="101"/>
      <c r="M10" s="116" t="str">
        <f t="shared" si="23"/>
        <v/>
      </c>
      <c r="N10" s="103"/>
      <c r="O10" s="103"/>
      <c r="P10" s="101"/>
      <c r="Q10" s="27" t="str">
        <f t="shared" si="2"/>
        <v/>
      </c>
      <c r="R10" s="27" t="str">
        <f t="shared" si="3"/>
        <v/>
      </c>
      <c r="S10" s="27" t="str">
        <f t="shared" si="4"/>
        <v/>
      </c>
      <c r="T10" s="113" t="str">
        <f t="shared" si="5"/>
        <v/>
      </c>
      <c r="U10" s="113" t="str">
        <f t="shared" si="6"/>
        <v/>
      </c>
      <c r="V10" s="109" t="str">
        <f t="shared" si="7"/>
        <v/>
      </c>
      <c r="W10" s="109" t="str">
        <f t="shared" si="8"/>
        <v/>
      </c>
      <c r="X10" s="109" t="str">
        <f t="shared" si="9"/>
        <v/>
      </c>
      <c r="Y10" s="110" t="str">
        <f t="shared" si="10"/>
        <v/>
      </c>
      <c r="Z10" s="117" t="str">
        <f t="shared" si="11"/>
        <v/>
      </c>
      <c r="AA10" s="111" t="str">
        <f t="shared" si="12"/>
        <v/>
      </c>
      <c r="AB10" s="104" t="str">
        <f t="shared" si="13"/>
        <v/>
      </c>
      <c r="AC10" s="104" t="str">
        <f t="shared" si="14"/>
        <v/>
      </c>
      <c r="AD10" s="104" t="str">
        <f t="shared" si="15"/>
        <v/>
      </c>
      <c r="AE10" s="114"/>
      <c r="AF10" s="114"/>
      <c r="AG10" s="104" t="str">
        <f t="shared" si="16"/>
        <v/>
      </c>
      <c r="AH10" s="102" t="str">
        <f t="shared" si="17"/>
        <v/>
      </c>
      <c r="AI10" s="102" t="str">
        <f t="shared" si="18"/>
        <v/>
      </c>
      <c r="AJ10" s="104" t="str">
        <f t="shared" si="19"/>
        <v/>
      </c>
      <c r="AK10" s="14">
        <f t="shared" si="24"/>
        <v>2</v>
      </c>
      <c r="AL10" s="14">
        <f t="shared" si="25"/>
        <v>3</v>
      </c>
      <c r="AM10" s="14">
        <f t="shared" si="26"/>
        <v>3</v>
      </c>
    </row>
    <row r="11" spans="1:41">
      <c r="A11" s="189" t="str">
        <f t="shared" si="20"/>
        <v/>
      </c>
      <c r="B11" s="189" t="str">
        <f>IF('附件一之1-開班數'!B11="","",'附件一之1-開班數'!B11)</f>
        <v/>
      </c>
      <c r="C11" s="103"/>
      <c r="D11" s="103"/>
      <c r="E11" s="196" t="str">
        <f>IF(B11="","",SUMIFS('附件一之2-參加學生名單'!$M$6:$M$19996,'附件一之2-參加學生名單'!$J$6:$J$19996,"*"&amp;B11&amp;"*"))</f>
        <v/>
      </c>
      <c r="F11" s="196" t="str">
        <f>IF(B11="","",SUMIFS('附件一之2-參加學生名單'!$N$6:$N$19996,'附件一之2-參加學生名單'!$J$6:$J$19996,"*"&amp;B11&amp;"*"))</f>
        <v/>
      </c>
      <c r="G11" s="196" t="str">
        <f>IF(B11="","",SUMIFS('附件一之2-參加學生名單'!$O$6:$O$19996,'附件一之2-參加學生名單'!$J$6:$J$19996,"*"&amp;B11&amp;"*"))</f>
        <v/>
      </c>
      <c r="H11" s="196" t="str">
        <f>IF(B11="","",SUMIFS('附件一之2-參加學生名單'!$P$6:$P$19996,'附件一之2-參加學生名單'!$J$6:$J$19996,"*"&amp;B11&amp;"*"))</f>
        <v/>
      </c>
      <c r="I11" s="196" t="str">
        <f>IF(B11="","",SUMIFS('附件一之2-參加學生名單'!$Q$6:$Q$19996,'附件一之2-參加學生名單'!$J$6:$J$19996,"*"&amp;B11&amp;"*"))</f>
        <v/>
      </c>
      <c r="J11" s="197" t="str">
        <f t="shared" si="21"/>
        <v/>
      </c>
      <c r="K11" s="161" t="str">
        <f t="shared" si="22"/>
        <v/>
      </c>
      <c r="L11" s="101"/>
      <c r="M11" s="116" t="str">
        <f t="shared" si="23"/>
        <v/>
      </c>
      <c r="N11" s="103"/>
      <c r="O11" s="103"/>
      <c r="P11" s="101"/>
      <c r="Q11" s="27" t="str">
        <f t="shared" si="2"/>
        <v/>
      </c>
      <c r="R11" s="27" t="str">
        <f t="shared" si="3"/>
        <v/>
      </c>
      <c r="S11" s="27" t="str">
        <f t="shared" si="4"/>
        <v/>
      </c>
      <c r="T11" s="113" t="str">
        <f t="shared" si="5"/>
        <v/>
      </c>
      <c r="U11" s="113" t="str">
        <f t="shared" si="6"/>
        <v/>
      </c>
      <c r="V11" s="109" t="str">
        <f t="shared" si="7"/>
        <v/>
      </c>
      <c r="W11" s="109" t="str">
        <f t="shared" si="8"/>
        <v/>
      </c>
      <c r="X11" s="109" t="str">
        <f t="shared" si="9"/>
        <v/>
      </c>
      <c r="Y11" s="110" t="str">
        <f t="shared" si="10"/>
        <v/>
      </c>
      <c r="Z11" s="117" t="str">
        <f t="shared" si="11"/>
        <v/>
      </c>
      <c r="AA11" s="111" t="str">
        <f t="shared" si="12"/>
        <v/>
      </c>
      <c r="AB11" s="104" t="str">
        <f t="shared" si="13"/>
        <v/>
      </c>
      <c r="AC11" s="104" t="str">
        <f t="shared" si="14"/>
        <v/>
      </c>
      <c r="AD11" s="104" t="str">
        <f t="shared" si="15"/>
        <v/>
      </c>
      <c r="AE11" s="114"/>
      <c r="AF11" s="114"/>
      <c r="AG11" s="104" t="str">
        <f t="shared" si="16"/>
        <v/>
      </c>
      <c r="AH11" s="102" t="str">
        <f t="shared" si="17"/>
        <v/>
      </c>
      <c r="AI11" s="102" t="str">
        <f t="shared" si="18"/>
        <v/>
      </c>
      <c r="AJ11" s="104" t="str">
        <f t="shared" si="19"/>
        <v/>
      </c>
      <c r="AK11" s="14">
        <f t="shared" si="24"/>
        <v>2</v>
      </c>
      <c r="AL11" s="14">
        <f t="shared" si="25"/>
        <v>3</v>
      </c>
      <c r="AM11" s="14">
        <f t="shared" si="26"/>
        <v>3</v>
      </c>
    </row>
    <row r="12" spans="1:41">
      <c r="A12" s="189" t="str">
        <f t="shared" si="20"/>
        <v/>
      </c>
      <c r="B12" s="189" t="str">
        <f>IF('附件一之1-開班數'!B12="","",'附件一之1-開班數'!B12)</f>
        <v/>
      </c>
      <c r="C12" s="103"/>
      <c r="D12" s="103"/>
      <c r="E12" s="196" t="str">
        <f>IF(B12="","",SUMIFS('附件一之2-參加學生名單'!$M$6:$M$19996,'附件一之2-參加學生名單'!$J$6:$J$19996,"*"&amp;B12&amp;"*"))</f>
        <v/>
      </c>
      <c r="F12" s="196" t="str">
        <f>IF(B12="","",SUMIFS('附件一之2-參加學生名單'!$N$6:$N$19996,'附件一之2-參加學生名單'!$J$6:$J$19996,"*"&amp;B12&amp;"*"))</f>
        <v/>
      </c>
      <c r="G12" s="196" t="str">
        <f>IF(B12="","",SUMIFS('附件一之2-參加學生名單'!$O$6:$O$19996,'附件一之2-參加學生名單'!$J$6:$J$19996,"*"&amp;B12&amp;"*"))</f>
        <v/>
      </c>
      <c r="H12" s="196" t="str">
        <f>IF(B12="","",SUMIFS('附件一之2-參加學生名單'!$P$6:$P$19996,'附件一之2-參加學生名單'!$J$6:$J$19996,"*"&amp;B12&amp;"*"))</f>
        <v/>
      </c>
      <c r="I12" s="196" t="str">
        <f>IF(B12="","",SUMIFS('附件一之2-參加學生名單'!$Q$6:$Q$19996,'附件一之2-參加學生名單'!$J$6:$J$19996,"*"&amp;B12&amp;"*"))</f>
        <v/>
      </c>
      <c r="J12" s="197" t="str">
        <f t="shared" si="21"/>
        <v/>
      </c>
      <c r="K12" s="161" t="str">
        <f t="shared" si="22"/>
        <v/>
      </c>
      <c r="L12" s="101"/>
      <c r="M12" s="116" t="str">
        <f t="shared" si="23"/>
        <v/>
      </c>
      <c r="N12" s="103"/>
      <c r="O12" s="103"/>
      <c r="P12" s="101"/>
      <c r="Q12" s="27" t="str">
        <f t="shared" si="2"/>
        <v/>
      </c>
      <c r="R12" s="27" t="str">
        <f t="shared" si="3"/>
        <v/>
      </c>
      <c r="S12" s="27" t="str">
        <f t="shared" si="4"/>
        <v/>
      </c>
      <c r="T12" s="113" t="str">
        <f t="shared" si="5"/>
        <v/>
      </c>
      <c r="U12" s="113" t="str">
        <f t="shared" si="6"/>
        <v/>
      </c>
      <c r="V12" s="109" t="str">
        <f t="shared" si="7"/>
        <v/>
      </c>
      <c r="W12" s="109" t="str">
        <f t="shared" si="8"/>
        <v/>
      </c>
      <c r="X12" s="109" t="str">
        <f t="shared" si="9"/>
        <v/>
      </c>
      <c r="Y12" s="110" t="str">
        <f t="shared" si="10"/>
        <v/>
      </c>
      <c r="Z12" s="117" t="str">
        <f t="shared" si="11"/>
        <v/>
      </c>
      <c r="AA12" s="111" t="str">
        <f t="shared" si="12"/>
        <v/>
      </c>
      <c r="AB12" s="104" t="str">
        <f t="shared" si="13"/>
        <v/>
      </c>
      <c r="AC12" s="104" t="str">
        <f t="shared" si="14"/>
        <v/>
      </c>
      <c r="AD12" s="104" t="str">
        <f t="shared" si="15"/>
        <v/>
      </c>
      <c r="AE12" s="114"/>
      <c r="AF12" s="114"/>
      <c r="AG12" s="104" t="str">
        <f t="shared" si="16"/>
        <v/>
      </c>
      <c r="AH12" s="102" t="str">
        <f t="shared" si="17"/>
        <v/>
      </c>
      <c r="AI12" s="102" t="str">
        <f t="shared" si="18"/>
        <v/>
      </c>
      <c r="AJ12" s="104" t="str">
        <f t="shared" si="19"/>
        <v/>
      </c>
      <c r="AK12" s="14">
        <f t="shared" si="24"/>
        <v>2</v>
      </c>
      <c r="AL12" s="14">
        <f t="shared" si="25"/>
        <v>3</v>
      </c>
      <c r="AM12" s="14">
        <f t="shared" si="26"/>
        <v>3</v>
      </c>
    </row>
    <row r="13" spans="1:41">
      <c r="A13" s="189" t="str">
        <f t="shared" si="20"/>
        <v/>
      </c>
      <c r="B13" s="189" t="str">
        <f>IF('附件一之1-開班數'!B13="","",'附件一之1-開班數'!B13)</f>
        <v/>
      </c>
      <c r="C13" s="103"/>
      <c r="D13" s="103"/>
      <c r="E13" s="196" t="str">
        <f>IF(B13="","",SUMIFS('附件一之2-參加學生名單'!$M$6:$M$19996,'附件一之2-參加學生名單'!$J$6:$J$19996,"*"&amp;B13&amp;"*"))</f>
        <v/>
      </c>
      <c r="F13" s="196" t="str">
        <f>IF(B13="","",SUMIFS('附件一之2-參加學生名單'!$N$6:$N$19996,'附件一之2-參加學生名單'!$J$6:$J$19996,"*"&amp;B13&amp;"*"))</f>
        <v/>
      </c>
      <c r="G13" s="196" t="str">
        <f>IF(B13="","",SUMIFS('附件一之2-參加學生名單'!$O$6:$O$19996,'附件一之2-參加學生名單'!$J$6:$J$19996,"*"&amp;B13&amp;"*"))</f>
        <v/>
      </c>
      <c r="H13" s="196" t="str">
        <f>IF(B13="","",SUMIFS('附件一之2-參加學生名單'!$P$6:$P$19996,'附件一之2-參加學生名單'!$J$6:$J$19996,"*"&amp;B13&amp;"*"))</f>
        <v/>
      </c>
      <c r="I13" s="196" t="str">
        <f>IF(B13="","",SUMIFS('附件一之2-參加學生名單'!$Q$6:$Q$19996,'附件一之2-參加學生名單'!$J$6:$J$19996,"*"&amp;B13&amp;"*"))</f>
        <v/>
      </c>
      <c r="J13" s="197" t="str">
        <f t="shared" si="21"/>
        <v/>
      </c>
      <c r="K13" s="161" t="str">
        <f t="shared" si="22"/>
        <v/>
      </c>
      <c r="L13" s="101"/>
      <c r="M13" s="116" t="str">
        <f t="shared" si="23"/>
        <v/>
      </c>
      <c r="N13" s="103"/>
      <c r="O13" s="103"/>
      <c r="P13" s="101"/>
      <c r="Q13" s="27" t="str">
        <f t="shared" si="2"/>
        <v/>
      </c>
      <c r="R13" s="27" t="str">
        <f t="shared" si="3"/>
        <v/>
      </c>
      <c r="S13" s="27" t="str">
        <f t="shared" si="4"/>
        <v/>
      </c>
      <c r="T13" s="113" t="str">
        <f t="shared" si="5"/>
        <v/>
      </c>
      <c r="U13" s="113" t="str">
        <f t="shared" si="6"/>
        <v/>
      </c>
      <c r="V13" s="109" t="str">
        <f t="shared" si="7"/>
        <v/>
      </c>
      <c r="W13" s="109" t="str">
        <f t="shared" si="8"/>
        <v/>
      </c>
      <c r="X13" s="109" t="str">
        <f t="shared" si="9"/>
        <v/>
      </c>
      <c r="Y13" s="110" t="str">
        <f t="shared" si="10"/>
        <v/>
      </c>
      <c r="Z13" s="117" t="str">
        <f t="shared" si="11"/>
        <v/>
      </c>
      <c r="AA13" s="111" t="str">
        <f t="shared" si="12"/>
        <v/>
      </c>
      <c r="AB13" s="104" t="str">
        <f t="shared" si="13"/>
        <v/>
      </c>
      <c r="AC13" s="104" t="str">
        <f t="shared" si="14"/>
        <v/>
      </c>
      <c r="AD13" s="104" t="str">
        <f t="shared" si="15"/>
        <v/>
      </c>
      <c r="AE13" s="114"/>
      <c r="AF13" s="114"/>
      <c r="AG13" s="104" t="str">
        <f t="shared" si="16"/>
        <v/>
      </c>
      <c r="AH13" s="102" t="str">
        <f t="shared" si="17"/>
        <v/>
      </c>
      <c r="AI13" s="102" t="str">
        <f t="shared" si="18"/>
        <v/>
      </c>
      <c r="AJ13" s="104" t="str">
        <f t="shared" si="19"/>
        <v/>
      </c>
      <c r="AK13" s="14">
        <f t="shared" si="24"/>
        <v>2</v>
      </c>
      <c r="AL13" s="14">
        <f t="shared" si="25"/>
        <v>3</v>
      </c>
      <c r="AM13" s="14">
        <f t="shared" si="26"/>
        <v>3</v>
      </c>
    </row>
    <row r="14" spans="1:41">
      <c r="A14" s="189" t="str">
        <f t="shared" si="20"/>
        <v/>
      </c>
      <c r="B14" s="189" t="str">
        <f>IF('附件一之1-開班數'!B14="","",'附件一之1-開班數'!B14)</f>
        <v/>
      </c>
      <c r="C14" s="103"/>
      <c r="D14" s="103"/>
      <c r="E14" s="196" t="str">
        <f>IF(B14="","",SUMIFS('附件一之2-參加學生名單'!$M$6:$M$19996,'附件一之2-參加學生名單'!$J$6:$J$19996,"*"&amp;B14&amp;"*"))</f>
        <v/>
      </c>
      <c r="F14" s="196" t="str">
        <f>IF(B14="","",SUMIFS('附件一之2-參加學生名單'!$N$6:$N$19996,'附件一之2-參加學生名單'!$J$6:$J$19996,"*"&amp;B14&amp;"*"))</f>
        <v/>
      </c>
      <c r="G14" s="196" t="str">
        <f>IF(B14="","",SUMIFS('附件一之2-參加學生名單'!$O$6:$O$19996,'附件一之2-參加學生名單'!$J$6:$J$19996,"*"&amp;B14&amp;"*"))</f>
        <v/>
      </c>
      <c r="H14" s="196" t="str">
        <f>IF(B14="","",SUMIFS('附件一之2-參加學生名單'!$P$6:$P$19996,'附件一之2-參加學生名單'!$J$6:$J$19996,"*"&amp;B14&amp;"*"))</f>
        <v/>
      </c>
      <c r="I14" s="196" t="str">
        <f>IF(B14="","",SUMIFS('附件一之2-參加學生名單'!$Q$6:$Q$19996,'附件一之2-參加學生名單'!$J$6:$J$19996,"*"&amp;B14&amp;"*"))</f>
        <v/>
      </c>
      <c r="J14" s="197" t="str">
        <f t="shared" si="21"/>
        <v/>
      </c>
      <c r="K14" s="161" t="str">
        <f t="shared" si="22"/>
        <v/>
      </c>
      <c r="L14" s="101"/>
      <c r="M14" s="116" t="str">
        <f t="shared" si="23"/>
        <v/>
      </c>
      <c r="N14" s="103"/>
      <c r="O14" s="103"/>
      <c r="P14" s="101"/>
      <c r="Q14" s="27" t="str">
        <f t="shared" si="2"/>
        <v/>
      </c>
      <c r="R14" s="27" t="str">
        <f t="shared" si="3"/>
        <v/>
      </c>
      <c r="S14" s="27" t="str">
        <f t="shared" si="4"/>
        <v/>
      </c>
      <c r="T14" s="113" t="str">
        <f t="shared" si="5"/>
        <v/>
      </c>
      <c r="U14" s="113" t="str">
        <f t="shared" si="6"/>
        <v/>
      </c>
      <c r="V14" s="109" t="str">
        <f t="shared" si="7"/>
        <v/>
      </c>
      <c r="W14" s="109" t="str">
        <f t="shared" si="8"/>
        <v/>
      </c>
      <c r="X14" s="109" t="str">
        <f t="shared" si="9"/>
        <v/>
      </c>
      <c r="Y14" s="110" t="str">
        <f t="shared" si="10"/>
        <v/>
      </c>
      <c r="Z14" s="117" t="str">
        <f t="shared" si="11"/>
        <v/>
      </c>
      <c r="AA14" s="111" t="str">
        <f t="shared" si="12"/>
        <v/>
      </c>
      <c r="AB14" s="104" t="str">
        <f t="shared" si="13"/>
        <v/>
      </c>
      <c r="AC14" s="104" t="str">
        <f t="shared" si="14"/>
        <v/>
      </c>
      <c r="AD14" s="104" t="str">
        <f t="shared" si="15"/>
        <v/>
      </c>
      <c r="AE14" s="114"/>
      <c r="AF14" s="114"/>
      <c r="AG14" s="104" t="str">
        <f t="shared" si="16"/>
        <v/>
      </c>
      <c r="AH14" s="102" t="str">
        <f t="shared" si="17"/>
        <v/>
      </c>
      <c r="AI14" s="102" t="str">
        <f t="shared" si="18"/>
        <v/>
      </c>
      <c r="AJ14" s="104" t="str">
        <f t="shared" si="19"/>
        <v/>
      </c>
      <c r="AK14" s="14">
        <f t="shared" si="24"/>
        <v>2</v>
      </c>
      <c r="AL14" s="14">
        <f t="shared" si="25"/>
        <v>3</v>
      </c>
      <c r="AM14" s="14">
        <f t="shared" si="26"/>
        <v>3</v>
      </c>
    </row>
    <row r="15" spans="1:41">
      <c r="A15" s="189" t="str">
        <f t="shared" si="20"/>
        <v/>
      </c>
      <c r="B15" s="189" t="str">
        <f>IF('附件一之1-開班數'!B15="","",'附件一之1-開班數'!B15)</f>
        <v/>
      </c>
      <c r="C15" s="103"/>
      <c r="D15" s="103"/>
      <c r="E15" s="196" t="str">
        <f>IF(B15="","",SUMIFS('附件一之2-參加學生名單'!$M$6:$M$19996,'附件一之2-參加學生名單'!$J$6:$J$19996,"*"&amp;B15&amp;"*"))</f>
        <v/>
      </c>
      <c r="F15" s="196" t="str">
        <f>IF(B15="","",SUMIFS('附件一之2-參加學生名單'!$N$6:$N$19996,'附件一之2-參加學生名單'!$J$6:$J$19996,"*"&amp;B15&amp;"*"))</f>
        <v/>
      </c>
      <c r="G15" s="196" t="str">
        <f>IF(B15="","",SUMIFS('附件一之2-參加學生名單'!$O$6:$O$19996,'附件一之2-參加學生名單'!$J$6:$J$19996,"*"&amp;B15&amp;"*"))</f>
        <v/>
      </c>
      <c r="H15" s="196" t="str">
        <f>IF(B15="","",SUMIFS('附件一之2-參加學生名單'!$P$6:$P$19996,'附件一之2-參加學生名單'!$J$6:$J$19996,"*"&amp;B15&amp;"*"))</f>
        <v/>
      </c>
      <c r="I15" s="196" t="str">
        <f>IF(B15="","",SUMIFS('附件一之2-參加學生名單'!$Q$6:$Q$19996,'附件一之2-參加學生名單'!$J$6:$J$19996,"*"&amp;B15&amp;"*"))</f>
        <v/>
      </c>
      <c r="J15" s="197" t="str">
        <f t="shared" si="21"/>
        <v/>
      </c>
      <c r="K15" s="161" t="str">
        <f t="shared" si="22"/>
        <v/>
      </c>
      <c r="L15" s="101"/>
      <c r="M15" s="116" t="str">
        <f t="shared" si="23"/>
        <v/>
      </c>
      <c r="N15" s="103"/>
      <c r="O15" s="103"/>
      <c r="P15" s="101"/>
      <c r="Q15" s="27" t="str">
        <f t="shared" si="2"/>
        <v/>
      </c>
      <c r="R15" s="27" t="str">
        <f t="shared" si="3"/>
        <v/>
      </c>
      <c r="S15" s="27" t="str">
        <f t="shared" si="4"/>
        <v/>
      </c>
      <c r="T15" s="113" t="str">
        <f t="shared" si="5"/>
        <v/>
      </c>
      <c r="U15" s="113" t="str">
        <f t="shared" si="6"/>
        <v/>
      </c>
      <c r="V15" s="109" t="str">
        <f t="shared" si="7"/>
        <v/>
      </c>
      <c r="W15" s="109" t="str">
        <f t="shared" si="8"/>
        <v/>
      </c>
      <c r="X15" s="109" t="str">
        <f t="shared" si="9"/>
        <v/>
      </c>
      <c r="Y15" s="110" t="str">
        <f t="shared" si="10"/>
        <v/>
      </c>
      <c r="Z15" s="117" t="str">
        <f t="shared" si="11"/>
        <v/>
      </c>
      <c r="AA15" s="111" t="str">
        <f t="shared" si="12"/>
        <v/>
      </c>
      <c r="AB15" s="104" t="str">
        <f t="shared" si="13"/>
        <v/>
      </c>
      <c r="AC15" s="104" t="str">
        <f t="shared" si="14"/>
        <v/>
      </c>
      <c r="AD15" s="104" t="str">
        <f t="shared" si="15"/>
        <v/>
      </c>
      <c r="AE15" s="114"/>
      <c r="AF15" s="114"/>
      <c r="AG15" s="104" t="str">
        <f t="shared" si="16"/>
        <v/>
      </c>
      <c r="AH15" s="102" t="str">
        <f t="shared" si="17"/>
        <v/>
      </c>
      <c r="AI15" s="102" t="str">
        <f t="shared" si="18"/>
        <v/>
      </c>
      <c r="AJ15" s="104" t="str">
        <f t="shared" si="19"/>
        <v/>
      </c>
      <c r="AK15" s="14">
        <f t="shared" si="24"/>
        <v>2</v>
      </c>
      <c r="AL15" s="14">
        <f t="shared" si="25"/>
        <v>3</v>
      </c>
      <c r="AM15" s="14">
        <f t="shared" si="26"/>
        <v>3</v>
      </c>
    </row>
    <row r="16" spans="1:41">
      <c r="A16" s="189" t="str">
        <f t="shared" si="20"/>
        <v/>
      </c>
      <c r="B16" s="189" t="str">
        <f>IF('附件一之1-開班數'!B16="","",'附件一之1-開班數'!B16)</f>
        <v/>
      </c>
      <c r="C16" s="103"/>
      <c r="D16" s="103"/>
      <c r="E16" s="196" t="str">
        <f>IF(B16="","",SUMIFS('附件一之2-參加學生名單'!$M$6:$M$19996,'附件一之2-參加學生名單'!$J$6:$J$19996,"*"&amp;B16&amp;"*"))</f>
        <v/>
      </c>
      <c r="F16" s="196" t="str">
        <f>IF(B16="","",SUMIFS('附件一之2-參加學生名單'!$N$6:$N$19996,'附件一之2-參加學生名單'!$J$6:$J$19996,"*"&amp;B16&amp;"*"))</f>
        <v/>
      </c>
      <c r="G16" s="196" t="str">
        <f>IF(B16="","",SUMIFS('附件一之2-參加學生名單'!$O$6:$O$19996,'附件一之2-參加學生名單'!$J$6:$J$19996,"*"&amp;B16&amp;"*"))</f>
        <v/>
      </c>
      <c r="H16" s="196" t="str">
        <f>IF(B16="","",SUMIFS('附件一之2-參加學生名單'!$P$6:$P$19996,'附件一之2-參加學生名單'!$J$6:$J$19996,"*"&amp;B16&amp;"*"))</f>
        <v/>
      </c>
      <c r="I16" s="196" t="str">
        <f>IF(B16="","",SUMIFS('附件一之2-參加學生名單'!$Q$6:$Q$19996,'附件一之2-參加學生名單'!$J$6:$J$19996,"*"&amp;B16&amp;"*"))</f>
        <v/>
      </c>
      <c r="J16" s="197" t="str">
        <f t="shared" si="21"/>
        <v/>
      </c>
      <c r="K16" s="161" t="str">
        <f t="shared" si="22"/>
        <v/>
      </c>
      <c r="L16" s="101"/>
      <c r="M16" s="116" t="str">
        <f t="shared" si="23"/>
        <v/>
      </c>
      <c r="N16" s="103"/>
      <c r="O16" s="103"/>
      <c r="P16" s="101"/>
      <c r="Q16" s="27" t="str">
        <f t="shared" si="2"/>
        <v/>
      </c>
      <c r="R16" s="27" t="str">
        <f t="shared" si="3"/>
        <v/>
      </c>
      <c r="S16" s="27" t="str">
        <f t="shared" si="4"/>
        <v/>
      </c>
      <c r="T16" s="113" t="str">
        <f t="shared" si="5"/>
        <v/>
      </c>
      <c r="U16" s="113" t="str">
        <f t="shared" si="6"/>
        <v/>
      </c>
      <c r="V16" s="109" t="str">
        <f t="shared" si="7"/>
        <v/>
      </c>
      <c r="W16" s="109" t="str">
        <f t="shared" si="8"/>
        <v/>
      </c>
      <c r="X16" s="109" t="str">
        <f t="shared" si="9"/>
        <v/>
      </c>
      <c r="Y16" s="110" t="str">
        <f t="shared" si="10"/>
        <v/>
      </c>
      <c r="Z16" s="117" t="str">
        <f t="shared" si="11"/>
        <v/>
      </c>
      <c r="AA16" s="111" t="str">
        <f t="shared" si="12"/>
        <v/>
      </c>
      <c r="AB16" s="104" t="str">
        <f t="shared" si="13"/>
        <v/>
      </c>
      <c r="AC16" s="104" t="str">
        <f t="shared" si="14"/>
        <v/>
      </c>
      <c r="AD16" s="104" t="str">
        <f t="shared" si="15"/>
        <v/>
      </c>
      <c r="AE16" s="114"/>
      <c r="AF16" s="114"/>
      <c r="AG16" s="104" t="str">
        <f t="shared" si="16"/>
        <v/>
      </c>
      <c r="AH16" s="102" t="str">
        <f t="shared" si="17"/>
        <v/>
      </c>
      <c r="AI16" s="102" t="str">
        <f t="shared" si="18"/>
        <v/>
      </c>
      <c r="AJ16" s="104" t="str">
        <f t="shared" si="19"/>
        <v/>
      </c>
      <c r="AK16" s="14">
        <f t="shared" si="24"/>
        <v>2</v>
      </c>
      <c r="AL16" s="14">
        <f t="shared" si="25"/>
        <v>3</v>
      </c>
      <c r="AM16" s="14">
        <f t="shared" si="26"/>
        <v>3</v>
      </c>
    </row>
    <row r="17" spans="1:39">
      <c r="A17" s="189" t="str">
        <f t="shared" si="20"/>
        <v/>
      </c>
      <c r="B17" s="189" t="str">
        <f>IF('附件一之1-開班數'!B17="","",'附件一之1-開班數'!B17)</f>
        <v/>
      </c>
      <c r="C17" s="103"/>
      <c r="D17" s="103"/>
      <c r="E17" s="196" t="str">
        <f>IF(B17="","",SUMIFS('附件一之2-參加學生名單'!$M$6:$M$19996,'附件一之2-參加學生名單'!$J$6:$J$19996,"*"&amp;B17&amp;"*"))</f>
        <v/>
      </c>
      <c r="F17" s="196" t="str">
        <f>IF(B17="","",SUMIFS('附件一之2-參加學生名單'!$N$6:$N$19996,'附件一之2-參加學生名單'!$J$6:$J$19996,"*"&amp;B17&amp;"*"))</f>
        <v/>
      </c>
      <c r="G17" s="196" t="str">
        <f>IF(B17="","",SUMIFS('附件一之2-參加學生名單'!$O$6:$O$19996,'附件一之2-參加學生名單'!$J$6:$J$19996,"*"&amp;B17&amp;"*"))</f>
        <v/>
      </c>
      <c r="H17" s="196" t="str">
        <f>IF(B17="","",SUMIFS('附件一之2-參加學生名單'!$P$6:$P$19996,'附件一之2-參加學生名單'!$J$6:$J$19996,"*"&amp;B17&amp;"*"))</f>
        <v/>
      </c>
      <c r="I17" s="196" t="str">
        <f>IF(B17="","",SUMIFS('附件一之2-參加學生名單'!$Q$6:$Q$19996,'附件一之2-參加學生名單'!$J$6:$J$19996,"*"&amp;B17&amp;"*"))</f>
        <v/>
      </c>
      <c r="J17" s="197" t="str">
        <f t="shared" si="21"/>
        <v/>
      </c>
      <c r="K17" s="161" t="str">
        <f t="shared" si="22"/>
        <v/>
      </c>
      <c r="L17" s="101"/>
      <c r="M17" s="116" t="str">
        <f t="shared" si="23"/>
        <v/>
      </c>
      <c r="N17" s="103"/>
      <c r="O17" s="103"/>
      <c r="P17" s="101"/>
      <c r="Q17" s="27" t="str">
        <f t="shared" si="2"/>
        <v/>
      </c>
      <c r="R17" s="27" t="str">
        <f t="shared" si="3"/>
        <v/>
      </c>
      <c r="S17" s="27" t="str">
        <f t="shared" si="4"/>
        <v/>
      </c>
      <c r="T17" s="113" t="str">
        <f t="shared" si="5"/>
        <v/>
      </c>
      <c r="U17" s="113" t="str">
        <f t="shared" si="6"/>
        <v/>
      </c>
      <c r="V17" s="109" t="str">
        <f t="shared" si="7"/>
        <v/>
      </c>
      <c r="W17" s="109" t="str">
        <f t="shared" si="8"/>
        <v/>
      </c>
      <c r="X17" s="109" t="str">
        <f t="shared" si="9"/>
        <v/>
      </c>
      <c r="Y17" s="110" t="str">
        <f t="shared" si="10"/>
        <v/>
      </c>
      <c r="Z17" s="117" t="str">
        <f t="shared" si="11"/>
        <v/>
      </c>
      <c r="AA17" s="111" t="str">
        <f t="shared" si="12"/>
        <v/>
      </c>
      <c r="AB17" s="104" t="str">
        <f t="shared" si="13"/>
        <v/>
      </c>
      <c r="AC17" s="104" t="str">
        <f t="shared" si="14"/>
        <v/>
      </c>
      <c r="AD17" s="104" t="str">
        <f t="shared" si="15"/>
        <v/>
      </c>
      <c r="AE17" s="114"/>
      <c r="AF17" s="114"/>
      <c r="AG17" s="104" t="str">
        <f t="shared" si="16"/>
        <v/>
      </c>
      <c r="AH17" s="102" t="str">
        <f t="shared" si="17"/>
        <v/>
      </c>
      <c r="AI17" s="102" t="str">
        <f t="shared" si="18"/>
        <v/>
      </c>
      <c r="AJ17" s="104" t="str">
        <f t="shared" si="19"/>
        <v/>
      </c>
      <c r="AK17" s="14">
        <f t="shared" si="24"/>
        <v>2</v>
      </c>
      <c r="AL17" s="14">
        <f t="shared" si="25"/>
        <v>3</v>
      </c>
      <c r="AM17" s="14">
        <f t="shared" si="26"/>
        <v>3</v>
      </c>
    </row>
    <row r="18" spans="1:39">
      <c r="A18" s="189" t="str">
        <f t="shared" si="20"/>
        <v/>
      </c>
      <c r="B18" s="189" t="str">
        <f>IF('附件一之1-開班數'!B18="","",'附件一之1-開班數'!B18)</f>
        <v/>
      </c>
      <c r="C18" s="103"/>
      <c r="D18" s="103"/>
      <c r="E18" s="196" t="str">
        <f>IF(B18="","",SUMIFS('附件一之2-參加學生名單'!$M$6:$M$19996,'附件一之2-參加學生名單'!$J$6:$J$19996,"*"&amp;B18&amp;"*"))</f>
        <v/>
      </c>
      <c r="F18" s="196" t="str">
        <f>IF(B18="","",SUMIFS('附件一之2-參加學生名單'!$N$6:$N$19996,'附件一之2-參加學生名單'!$J$6:$J$19996,"*"&amp;B18&amp;"*"))</f>
        <v/>
      </c>
      <c r="G18" s="196" t="str">
        <f>IF(B18="","",SUMIFS('附件一之2-參加學生名單'!$O$6:$O$19996,'附件一之2-參加學生名單'!$J$6:$J$19996,"*"&amp;B18&amp;"*"))</f>
        <v/>
      </c>
      <c r="H18" s="196" t="str">
        <f>IF(B18="","",SUMIFS('附件一之2-參加學生名單'!$P$6:$P$19996,'附件一之2-參加學生名單'!$J$6:$J$19996,"*"&amp;B18&amp;"*"))</f>
        <v/>
      </c>
      <c r="I18" s="196" t="str">
        <f>IF(B18="","",SUMIFS('附件一之2-參加學生名單'!$Q$6:$Q$19996,'附件一之2-參加學生名單'!$J$6:$J$19996,"*"&amp;B18&amp;"*"))</f>
        <v/>
      </c>
      <c r="J18" s="197" t="str">
        <f>IF(B18="","",SUM(E18:I18))</f>
        <v/>
      </c>
      <c r="K18" s="161" t="str">
        <f t="shared" si="22"/>
        <v/>
      </c>
      <c r="L18" s="101"/>
      <c r="M18" s="116" t="str">
        <f t="shared" si="23"/>
        <v/>
      </c>
      <c r="N18" s="103"/>
      <c r="O18" s="103"/>
      <c r="P18" s="101"/>
      <c r="Q18" s="27" t="str">
        <f t="shared" si="2"/>
        <v/>
      </c>
      <c r="R18" s="27" t="str">
        <f t="shared" si="3"/>
        <v/>
      </c>
      <c r="S18" s="27" t="str">
        <f t="shared" si="4"/>
        <v/>
      </c>
      <c r="T18" s="113" t="str">
        <f t="shared" si="5"/>
        <v/>
      </c>
      <c r="U18" s="113" t="str">
        <f t="shared" si="6"/>
        <v/>
      </c>
      <c r="V18" s="109" t="str">
        <f t="shared" si="7"/>
        <v/>
      </c>
      <c r="W18" s="109" t="str">
        <f t="shared" si="8"/>
        <v/>
      </c>
      <c r="X18" s="109" t="str">
        <f t="shared" si="9"/>
        <v/>
      </c>
      <c r="Y18" s="110" t="str">
        <f t="shared" si="10"/>
        <v/>
      </c>
      <c r="Z18" s="117" t="str">
        <f t="shared" si="11"/>
        <v/>
      </c>
      <c r="AA18" s="111" t="str">
        <f t="shared" si="12"/>
        <v/>
      </c>
      <c r="AB18" s="104" t="str">
        <f t="shared" si="13"/>
        <v/>
      </c>
      <c r="AC18" s="104" t="str">
        <f t="shared" si="14"/>
        <v/>
      </c>
      <c r="AD18" s="104" t="str">
        <f t="shared" si="15"/>
        <v/>
      </c>
      <c r="AE18" s="114"/>
      <c r="AF18" s="114"/>
      <c r="AG18" s="104" t="str">
        <f t="shared" si="16"/>
        <v/>
      </c>
      <c r="AH18" s="102" t="str">
        <f t="shared" si="17"/>
        <v/>
      </c>
      <c r="AI18" s="102" t="str">
        <f t="shared" si="18"/>
        <v/>
      </c>
      <c r="AJ18" s="104" t="str">
        <f t="shared" si="19"/>
        <v/>
      </c>
      <c r="AK18" s="14">
        <f t="shared" si="24"/>
        <v>2</v>
      </c>
      <c r="AL18" s="14">
        <f t="shared" si="25"/>
        <v>3</v>
      </c>
      <c r="AM18" s="14">
        <f t="shared" si="26"/>
        <v>3</v>
      </c>
    </row>
    <row r="19" spans="1:39">
      <c r="A19" s="189" t="str">
        <f t="shared" si="20"/>
        <v/>
      </c>
      <c r="B19" s="189" t="str">
        <f>IF('附件一之1-開班數'!B19="","",'附件一之1-開班數'!B19)</f>
        <v/>
      </c>
      <c r="C19" s="103"/>
      <c r="D19" s="103"/>
      <c r="E19" s="196" t="str">
        <f>IF(B19="","",SUMIFS('附件一之2-參加學生名單'!$M$6:$M$19996,'附件一之2-參加學生名單'!$J$6:$J$19996,"*"&amp;B19&amp;"*"))</f>
        <v/>
      </c>
      <c r="F19" s="196" t="str">
        <f>IF(B19="","",SUMIFS('附件一之2-參加學生名單'!$N$6:$N$19996,'附件一之2-參加學生名單'!$J$6:$J$19996,"*"&amp;B19&amp;"*"))</f>
        <v/>
      </c>
      <c r="G19" s="196" t="str">
        <f>IF(B19="","",SUMIFS('附件一之2-參加學生名單'!$O$6:$O$19996,'附件一之2-參加學生名單'!$J$6:$J$19996,"*"&amp;B19&amp;"*"))</f>
        <v/>
      </c>
      <c r="H19" s="196" t="str">
        <f>IF(B19="","",SUMIFS('附件一之2-參加學生名單'!$P$6:$P$19996,'附件一之2-參加學生名單'!$J$6:$J$19996,"*"&amp;B19&amp;"*"))</f>
        <v/>
      </c>
      <c r="I19" s="196" t="str">
        <f>IF(B19="","",SUMIFS('附件一之2-參加學生名單'!$Q$6:$Q$19996,'附件一之2-參加學生名單'!$J$6:$J$19996,"*"&amp;B19&amp;"*"))</f>
        <v/>
      </c>
      <c r="J19" s="197" t="str">
        <f t="shared" si="21"/>
        <v/>
      </c>
      <c r="K19" s="161" t="str">
        <f t="shared" si="22"/>
        <v/>
      </c>
      <c r="L19" s="101"/>
      <c r="M19" s="116" t="str">
        <f t="shared" si="23"/>
        <v/>
      </c>
      <c r="N19" s="103"/>
      <c r="O19" s="103"/>
      <c r="P19" s="101"/>
      <c r="Q19" s="27" t="str">
        <f t="shared" si="2"/>
        <v/>
      </c>
      <c r="R19" s="27" t="str">
        <f t="shared" si="3"/>
        <v/>
      </c>
      <c r="S19" s="27" t="str">
        <f t="shared" si="4"/>
        <v/>
      </c>
      <c r="T19" s="113" t="str">
        <f t="shared" si="5"/>
        <v/>
      </c>
      <c r="U19" s="113" t="str">
        <f t="shared" si="6"/>
        <v/>
      </c>
      <c r="V19" s="109" t="str">
        <f t="shared" si="7"/>
        <v/>
      </c>
      <c r="W19" s="109" t="str">
        <f t="shared" si="8"/>
        <v/>
      </c>
      <c r="X19" s="109" t="str">
        <f t="shared" si="9"/>
        <v/>
      </c>
      <c r="Y19" s="110" t="str">
        <f t="shared" si="10"/>
        <v/>
      </c>
      <c r="Z19" s="117" t="str">
        <f t="shared" si="11"/>
        <v/>
      </c>
      <c r="AA19" s="111" t="str">
        <f t="shared" si="12"/>
        <v/>
      </c>
      <c r="AB19" s="104" t="str">
        <f t="shared" si="13"/>
        <v/>
      </c>
      <c r="AC19" s="104" t="str">
        <f t="shared" si="14"/>
        <v/>
      </c>
      <c r="AD19" s="104" t="str">
        <f t="shared" si="15"/>
        <v/>
      </c>
      <c r="AE19" s="114"/>
      <c r="AF19" s="114"/>
      <c r="AG19" s="104" t="str">
        <f t="shared" si="16"/>
        <v/>
      </c>
      <c r="AH19" s="102" t="str">
        <f t="shared" si="17"/>
        <v/>
      </c>
      <c r="AI19" s="102" t="str">
        <f t="shared" si="18"/>
        <v/>
      </c>
      <c r="AJ19" s="104" t="str">
        <f t="shared" si="19"/>
        <v/>
      </c>
      <c r="AK19" s="14">
        <f t="shared" si="24"/>
        <v>2</v>
      </c>
      <c r="AL19" s="14">
        <f t="shared" si="25"/>
        <v>3</v>
      </c>
      <c r="AM19" s="14">
        <f t="shared" si="26"/>
        <v>3</v>
      </c>
    </row>
    <row r="20" spans="1:39">
      <c r="A20" s="189" t="str">
        <f t="shared" si="20"/>
        <v/>
      </c>
      <c r="B20" s="189" t="str">
        <f>IF('附件一之1-開班數'!B20="","",'附件一之1-開班數'!B20)</f>
        <v/>
      </c>
      <c r="C20" s="103"/>
      <c r="D20" s="103"/>
      <c r="E20" s="196" t="str">
        <f>IF(B20="","",SUMIFS('附件一之2-參加學生名單'!$M$6:$M$19996,'附件一之2-參加學生名單'!$J$6:$J$19996,"*"&amp;B20&amp;"*"))</f>
        <v/>
      </c>
      <c r="F20" s="196" t="str">
        <f>IF(B20="","",SUMIFS('附件一之2-參加學生名單'!$N$6:$N$19996,'附件一之2-參加學生名單'!$J$6:$J$19996,"*"&amp;B20&amp;"*"))</f>
        <v/>
      </c>
      <c r="G20" s="196" t="str">
        <f>IF(B20="","",SUMIFS('附件一之2-參加學生名單'!$O$6:$O$19996,'附件一之2-參加學生名單'!$J$6:$J$19996,"*"&amp;B20&amp;"*"))</f>
        <v/>
      </c>
      <c r="H20" s="196" t="str">
        <f>IF(B20="","",SUMIFS('附件一之2-參加學生名單'!$P$6:$P$19996,'附件一之2-參加學生名單'!$J$6:$J$19996,"*"&amp;B20&amp;"*"))</f>
        <v/>
      </c>
      <c r="I20" s="196" t="str">
        <f>IF(B20="","",SUMIFS('附件一之2-參加學生名單'!$Q$6:$Q$19996,'附件一之2-參加學生名單'!$J$6:$J$19996,"*"&amp;B20&amp;"*"))</f>
        <v/>
      </c>
      <c r="J20" s="197" t="str">
        <f t="shared" si="21"/>
        <v/>
      </c>
      <c r="K20" s="161" t="str">
        <f t="shared" si="22"/>
        <v/>
      </c>
      <c r="L20" s="101"/>
      <c r="M20" s="116" t="str">
        <f t="shared" si="23"/>
        <v/>
      </c>
      <c r="N20" s="103"/>
      <c r="O20" s="103"/>
      <c r="P20" s="101"/>
      <c r="Q20" s="27" t="str">
        <f t="shared" si="2"/>
        <v/>
      </c>
      <c r="R20" s="27" t="str">
        <f t="shared" si="3"/>
        <v/>
      </c>
      <c r="S20" s="27" t="str">
        <f t="shared" si="4"/>
        <v/>
      </c>
      <c r="T20" s="113" t="str">
        <f t="shared" si="5"/>
        <v/>
      </c>
      <c r="U20" s="113" t="str">
        <f t="shared" si="6"/>
        <v/>
      </c>
      <c r="V20" s="109" t="str">
        <f t="shared" si="7"/>
        <v/>
      </c>
      <c r="W20" s="109" t="str">
        <f t="shared" si="8"/>
        <v/>
      </c>
      <c r="X20" s="109" t="str">
        <f t="shared" si="9"/>
        <v/>
      </c>
      <c r="Y20" s="110" t="str">
        <f t="shared" si="10"/>
        <v/>
      </c>
      <c r="Z20" s="117" t="str">
        <f t="shared" si="11"/>
        <v/>
      </c>
      <c r="AA20" s="111" t="str">
        <f t="shared" si="12"/>
        <v/>
      </c>
      <c r="AB20" s="104" t="str">
        <f t="shared" si="13"/>
        <v/>
      </c>
      <c r="AC20" s="104" t="str">
        <f t="shared" si="14"/>
        <v/>
      </c>
      <c r="AD20" s="104" t="str">
        <f t="shared" si="15"/>
        <v/>
      </c>
      <c r="AE20" s="114"/>
      <c r="AF20" s="114"/>
      <c r="AG20" s="104" t="str">
        <f t="shared" si="16"/>
        <v/>
      </c>
      <c r="AH20" s="102" t="str">
        <f t="shared" si="17"/>
        <v/>
      </c>
      <c r="AI20" s="102" t="str">
        <f t="shared" si="18"/>
        <v/>
      </c>
      <c r="AJ20" s="104" t="str">
        <f t="shared" si="19"/>
        <v/>
      </c>
      <c r="AK20" s="14">
        <f t="shared" si="24"/>
        <v>2</v>
      </c>
      <c r="AL20" s="14">
        <f t="shared" si="25"/>
        <v>3</v>
      </c>
      <c r="AM20" s="14">
        <f t="shared" si="26"/>
        <v>3</v>
      </c>
    </row>
    <row r="21" spans="1:39">
      <c r="A21" s="189" t="str">
        <f t="shared" si="20"/>
        <v/>
      </c>
      <c r="B21" s="189" t="str">
        <f>IF('附件一之1-開班數'!B21="","",'附件一之1-開班數'!B21)</f>
        <v/>
      </c>
      <c r="C21" s="103"/>
      <c r="D21" s="103"/>
      <c r="E21" s="196" t="str">
        <f>IF(B21="","",SUMIFS('附件一之2-參加學生名單'!$M$6:$M$19996,'附件一之2-參加學生名單'!$J$6:$J$19996,"*"&amp;B21&amp;"*"))</f>
        <v/>
      </c>
      <c r="F21" s="196" t="str">
        <f>IF(B21="","",SUMIFS('附件一之2-參加學生名單'!$N$6:$N$19996,'附件一之2-參加學生名單'!$J$6:$J$19996,"*"&amp;B21&amp;"*"))</f>
        <v/>
      </c>
      <c r="G21" s="196" t="str">
        <f>IF(B21="","",SUMIFS('附件一之2-參加學生名單'!$O$6:$O$19996,'附件一之2-參加學生名單'!$J$6:$J$19996,"*"&amp;B21&amp;"*"))</f>
        <v/>
      </c>
      <c r="H21" s="196" t="str">
        <f>IF(B21="","",SUMIFS('附件一之2-參加學生名單'!$P$6:$P$19996,'附件一之2-參加學生名單'!$J$6:$J$19996,"*"&amp;B21&amp;"*"))</f>
        <v/>
      </c>
      <c r="I21" s="196" t="str">
        <f>IF(B21="","",SUMIFS('附件一之2-參加學生名單'!$Q$6:$Q$19996,'附件一之2-參加學生名單'!$J$6:$J$19996,"*"&amp;B21&amp;"*"))</f>
        <v/>
      </c>
      <c r="J21" s="197" t="str">
        <f t="shared" si="21"/>
        <v/>
      </c>
      <c r="K21" s="161" t="str">
        <f t="shared" si="22"/>
        <v/>
      </c>
      <c r="L21" s="101"/>
      <c r="M21" s="116" t="str">
        <f t="shared" si="23"/>
        <v/>
      </c>
      <c r="N21" s="103"/>
      <c r="O21" s="103"/>
      <c r="P21" s="101"/>
      <c r="Q21" s="27" t="str">
        <f t="shared" si="2"/>
        <v/>
      </c>
      <c r="R21" s="27" t="str">
        <f t="shared" si="3"/>
        <v/>
      </c>
      <c r="S21" s="27" t="str">
        <f t="shared" si="4"/>
        <v/>
      </c>
      <c r="T21" s="113" t="str">
        <f t="shared" si="5"/>
        <v/>
      </c>
      <c r="U21" s="113" t="str">
        <f t="shared" si="6"/>
        <v/>
      </c>
      <c r="V21" s="109" t="str">
        <f t="shared" si="7"/>
        <v/>
      </c>
      <c r="W21" s="109" t="str">
        <f t="shared" si="8"/>
        <v/>
      </c>
      <c r="X21" s="109" t="str">
        <f t="shared" si="9"/>
        <v/>
      </c>
      <c r="Y21" s="110" t="str">
        <f t="shared" si="10"/>
        <v/>
      </c>
      <c r="Z21" s="117" t="str">
        <f t="shared" si="11"/>
        <v/>
      </c>
      <c r="AA21" s="111" t="str">
        <f t="shared" si="12"/>
        <v/>
      </c>
      <c r="AB21" s="104" t="str">
        <f t="shared" si="13"/>
        <v/>
      </c>
      <c r="AC21" s="104" t="str">
        <f t="shared" si="14"/>
        <v/>
      </c>
      <c r="AD21" s="104" t="str">
        <f t="shared" si="15"/>
        <v/>
      </c>
      <c r="AE21" s="114"/>
      <c r="AF21" s="114"/>
      <c r="AG21" s="104" t="str">
        <f t="shared" si="16"/>
        <v/>
      </c>
      <c r="AH21" s="102" t="str">
        <f t="shared" si="17"/>
        <v/>
      </c>
      <c r="AI21" s="102" t="str">
        <f t="shared" si="18"/>
        <v/>
      </c>
      <c r="AJ21" s="104" t="str">
        <f t="shared" si="19"/>
        <v/>
      </c>
      <c r="AK21" s="14">
        <f t="shared" si="24"/>
        <v>2</v>
      </c>
      <c r="AL21" s="14">
        <f t="shared" si="25"/>
        <v>3</v>
      </c>
      <c r="AM21" s="14">
        <f t="shared" si="26"/>
        <v>3</v>
      </c>
    </row>
    <row r="22" spans="1:39">
      <c r="A22" s="189" t="str">
        <f t="shared" si="20"/>
        <v/>
      </c>
      <c r="B22" s="189" t="str">
        <f>IF('附件一之1-開班數'!B22="","",'附件一之1-開班數'!B22)</f>
        <v/>
      </c>
      <c r="C22" s="103"/>
      <c r="D22" s="103"/>
      <c r="E22" s="196" t="str">
        <f>IF(B22="","",SUMIFS('附件一之2-參加學生名單'!$M$6:$M$19996,'附件一之2-參加學生名單'!$J$6:$J$19996,"*"&amp;B22&amp;"*"))</f>
        <v/>
      </c>
      <c r="F22" s="196" t="str">
        <f>IF(B22="","",SUMIFS('附件一之2-參加學生名單'!$N$6:$N$19996,'附件一之2-參加學生名單'!$J$6:$J$19996,"*"&amp;B22&amp;"*"))</f>
        <v/>
      </c>
      <c r="G22" s="196" t="str">
        <f>IF(B22="","",SUMIFS('附件一之2-參加學生名單'!$O$6:$O$19996,'附件一之2-參加學生名單'!$J$6:$J$19996,"*"&amp;B22&amp;"*"))</f>
        <v/>
      </c>
      <c r="H22" s="196" t="str">
        <f>IF(B22="","",SUMIFS('附件一之2-參加學生名單'!$P$6:$P$19996,'附件一之2-參加學生名單'!$J$6:$J$19996,"*"&amp;B22&amp;"*"))</f>
        <v/>
      </c>
      <c r="I22" s="196" t="str">
        <f>IF(B22="","",SUMIFS('附件一之2-參加學生名單'!$Q$6:$Q$19996,'附件一之2-參加學生名單'!$J$6:$J$19996,"*"&amp;B22&amp;"*"))</f>
        <v/>
      </c>
      <c r="J22" s="197" t="str">
        <f t="shared" si="21"/>
        <v/>
      </c>
      <c r="K22" s="161" t="str">
        <f t="shared" si="22"/>
        <v/>
      </c>
      <c r="L22" s="101"/>
      <c r="M22" s="116" t="str">
        <f t="shared" si="23"/>
        <v/>
      </c>
      <c r="N22" s="103"/>
      <c r="O22" s="103"/>
      <c r="P22" s="101"/>
      <c r="Q22" s="27" t="str">
        <f t="shared" si="2"/>
        <v/>
      </c>
      <c r="R22" s="27" t="str">
        <f t="shared" si="3"/>
        <v/>
      </c>
      <c r="S22" s="27" t="str">
        <f t="shared" si="4"/>
        <v/>
      </c>
      <c r="T22" s="113" t="str">
        <f t="shared" si="5"/>
        <v/>
      </c>
      <c r="U22" s="113" t="str">
        <f t="shared" si="6"/>
        <v/>
      </c>
      <c r="V22" s="109" t="str">
        <f t="shared" si="7"/>
        <v/>
      </c>
      <c r="W22" s="109" t="str">
        <f t="shared" si="8"/>
        <v/>
      </c>
      <c r="X22" s="109" t="str">
        <f t="shared" si="9"/>
        <v/>
      </c>
      <c r="Y22" s="110" t="str">
        <f t="shared" si="10"/>
        <v/>
      </c>
      <c r="Z22" s="117" t="str">
        <f t="shared" si="11"/>
        <v/>
      </c>
      <c r="AA22" s="111" t="str">
        <f t="shared" si="12"/>
        <v/>
      </c>
      <c r="AB22" s="104" t="str">
        <f t="shared" si="13"/>
        <v/>
      </c>
      <c r="AC22" s="104" t="str">
        <f t="shared" si="14"/>
        <v/>
      </c>
      <c r="AD22" s="104" t="str">
        <f t="shared" si="15"/>
        <v/>
      </c>
      <c r="AE22" s="114"/>
      <c r="AF22" s="114"/>
      <c r="AG22" s="104" t="str">
        <f t="shared" si="16"/>
        <v/>
      </c>
      <c r="AH22" s="102" t="str">
        <f t="shared" si="17"/>
        <v/>
      </c>
      <c r="AI22" s="102" t="str">
        <f t="shared" si="18"/>
        <v/>
      </c>
      <c r="AJ22" s="104" t="str">
        <f t="shared" si="19"/>
        <v/>
      </c>
      <c r="AK22" s="14">
        <f t="shared" si="24"/>
        <v>2</v>
      </c>
      <c r="AL22" s="14">
        <f t="shared" si="25"/>
        <v>3</v>
      </c>
      <c r="AM22" s="14">
        <f t="shared" si="26"/>
        <v>3</v>
      </c>
    </row>
    <row r="23" spans="1:39">
      <c r="A23" s="189" t="str">
        <f t="shared" si="20"/>
        <v/>
      </c>
      <c r="B23" s="189" t="str">
        <f>IF('附件一之1-開班數'!B23="","",'附件一之1-開班數'!B23)</f>
        <v/>
      </c>
      <c r="C23" s="103"/>
      <c r="D23" s="103"/>
      <c r="E23" s="196" t="str">
        <f>IF(B23="","",SUMIFS('附件一之2-參加學生名單'!$M$6:$M$19996,'附件一之2-參加學生名單'!$J$6:$J$19996,"*"&amp;B23&amp;"*"))</f>
        <v/>
      </c>
      <c r="F23" s="196" t="str">
        <f>IF(B23="","",SUMIFS('附件一之2-參加學生名單'!$N$6:$N$19996,'附件一之2-參加學生名單'!$J$6:$J$19996,"*"&amp;B23&amp;"*"))</f>
        <v/>
      </c>
      <c r="G23" s="196" t="str">
        <f>IF(B23="","",SUMIFS('附件一之2-參加學生名單'!$O$6:$O$19996,'附件一之2-參加學生名單'!$J$6:$J$19996,"*"&amp;B23&amp;"*"))</f>
        <v/>
      </c>
      <c r="H23" s="196" t="str">
        <f>IF(B23="","",SUMIFS('附件一之2-參加學生名單'!$P$6:$P$19996,'附件一之2-參加學生名單'!$J$6:$J$19996,"*"&amp;B23&amp;"*"))</f>
        <v/>
      </c>
      <c r="I23" s="196" t="str">
        <f>IF(B23="","",SUMIFS('附件一之2-參加學生名單'!$Q$6:$Q$19996,'附件一之2-參加學生名單'!$J$6:$J$19996,"*"&amp;B23&amp;"*"))</f>
        <v/>
      </c>
      <c r="J23" s="197" t="str">
        <f t="shared" si="21"/>
        <v/>
      </c>
      <c r="K23" s="161" t="str">
        <f t="shared" si="22"/>
        <v/>
      </c>
      <c r="L23" s="101"/>
      <c r="M23" s="116" t="str">
        <f t="shared" si="23"/>
        <v/>
      </c>
      <c r="N23" s="103"/>
      <c r="O23" s="103"/>
      <c r="P23" s="101"/>
      <c r="Q23" s="27" t="str">
        <f t="shared" si="2"/>
        <v/>
      </c>
      <c r="R23" s="27" t="str">
        <f t="shared" si="3"/>
        <v/>
      </c>
      <c r="S23" s="27" t="str">
        <f t="shared" si="4"/>
        <v/>
      </c>
      <c r="T23" s="113" t="str">
        <f t="shared" si="5"/>
        <v/>
      </c>
      <c r="U23" s="113" t="str">
        <f t="shared" si="6"/>
        <v/>
      </c>
      <c r="V23" s="109" t="str">
        <f t="shared" si="7"/>
        <v/>
      </c>
      <c r="W23" s="109" t="str">
        <f t="shared" si="8"/>
        <v/>
      </c>
      <c r="X23" s="109" t="str">
        <f t="shared" si="9"/>
        <v/>
      </c>
      <c r="Y23" s="110" t="str">
        <f t="shared" si="10"/>
        <v/>
      </c>
      <c r="Z23" s="117" t="str">
        <f t="shared" si="11"/>
        <v/>
      </c>
      <c r="AA23" s="111" t="str">
        <f t="shared" si="12"/>
        <v/>
      </c>
      <c r="AB23" s="104" t="str">
        <f t="shared" si="13"/>
        <v/>
      </c>
      <c r="AC23" s="104" t="str">
        <f t="shared" si="14"/>
        <v/>
      </c>
      <c r="AD23" s="104" t="str">
        <f t="shared" si="15"/>
        <v/>
      </c>
      <c r="AE23" s="114"/>
      <c r="AF23" s="114"/>
      <c r="AG23" s="104" t="str">
        <f t="shared" si="16"/>
        <v/>
      </c>
      <c r="AH23" s="102" t="str">
        <f t="shared" si="17"/>
        <v/>
      </c>
      <c r="AI23" s="102" t="str">
        <f t="shared" si="18"/>
        <v/>
      </c>
      <c r="AJ23" s="104" t="str">
        <f t="shared" si="19"/>
        <v/>
      </c>
      <c r="AK23" s="14">
        <f t="shared" si="24"/>
        <v>2</v>
      </c>
      <c r="AL23" s="14">
        <f t="shared" si="25"/>
        <v>3</v>
      </c>
      <c r="AM23" s="14">
        <f t="shared" si="26"/>
        <v>3</v>
      </c>
    </row>
    <row r="24" spans="1:39">
      <c r="A24" s="189" t="str">
        <f t="shared" si="20"/>
        <v/>
      </c>
      <c r="B24" s="189" t="str">
        <f>IF('附件一之1-開班數'!B24="","",'附件一之1-開班數'!B24)</f>
        <v/>
      </c>
      <c r="C24" s="103"/>
      <c r="D24" s="103"/>
      <c r="E24" s="196" t="str">
        <f>IF(B24="","",SUMIFS('附件一之2-參加學生名單'!$M$6:$M$19996,'附件一之2-參加學生名單'!$J$6:$J$19996,"*"&amp;B24&amp;"*"))</f>
        <v/>
      </c>
      <c r="F24" s="196" t="str">
        <f>IF(B24="","",SUMIFS('附件一之2-參加學生名單'!$N$6:$N$19996,'附件一之2-參加學生名單'!$J$6:$J$19996,"*"&amp;B24&amp;"*"))</f>
        <v/>
      </c>
      <c r="G24" s="196" t="str">
        <f>IF(B24="","",SUMIFS('附件一之2-參加學生名單'!$O$6:$O$19996,'附件一之2-參加學生名單'!$J$6:$J$19996,"*"&amp;B24&amp;"*"))</f>
        <v/>
      </c>
      <c r="H24" s="196" t="str">
        <f>IF(B24="","",SUMIFS('附件一之2-參加學生名單'!$P$6:$P$19996,'附件一之2-參加學生名單'!$J$6:$J$19996,"*"&amp;B24&amp;"*"))</f>
        <v/>
      </c>
      <c r="I24" s="196" t="str">
        <f>IF(B24="","",SUMIFS('附件一之2-參加學生名單'!$Q$6:$Q$19996,'附件一之2-參加學生名單'!$J$6:$J$19996,"*"&amp;B24&amp;"*"))</f>
        <v/>
      </c>
      <c r="J24" s="197" t="str">
        <f t="shared" si="21"/>
        <v/>
      </c>
      <c r="K24" s="161" t="str">
        <f t="shared" si="22"/>
        <v/>
      </c>
      <c r="L24" s="101"/>
      <c r="M24" s="116" t="str">
        <f t="shared" si="23"/>
        <v/>
      </c>
      <c r="N24" s="103"/>
      <c r="O24" s="103"/>
      <c r="P24" s="101"/>
      <c r="Q24" s="27" t="str">
        <f t="shared" si="2"/>
        <v/>
      </c>
      <c r="R24" s="27" t="str">
        <f t="shared" si="3"/>
        <v/>
      </c>
      <c r="S24" s="27" t="str">
        <f t="shared" si="4"/>
        <v/>
      </c>
      <c r="T24" s="113" t="str">
        <f t="shared" si="5"/>
        <v/>
      </c>
      <c r="U24" s="113" t="str">
        <f t="shared" si="6"/>
        <v/>
      </c>
      <c r="V24" s="109" t="str">
        <f t="shared" si="7"/>
        <v/>
      </c>
      <c r="W24" s="109" t="str">
        <f t="shared" si="8"/>
        <v/>
      </c>
      <c r="X24" s="109" t="str">
        <f t="shared" si="9"/>
        <v/>
      </c>
      <c r="Y24" s="110" t="str">
        <f t="shared" si="10"/>
        <v/>
      </c>
      <c r="Z24" s="117" t="str">
        <f t="shared" si="11"/>
        <v/>
      </c>
      <c r="AA24" s="111" t="str">
        <f t="shared" si="12"/>
        <v/>
      </c>
      <c r="AB24" s="104" t="str">
        <f t="shared" si="13"/>
        <v/>
      </c>
      <c r="AC24" s="104" t="str">
        <f t="shared" si="14"/>
        <v/>
      </c>
      <c r="AD24" s="104" t="str">
        <f t="shared" si="15"/>
        <v/>
      </c>
      <c r="AE24" s="114"/>
      <c r="AF24" s="114"/>
      <c r="AG24" s="104" t="str">
        <f t="shared" si="16"/>
        <v/>
      </c>
      <c r="AH24" s="102" t="str">
        <f t="shared" si="17"/>
        <v/>
      </c>
      <c r="AI24" s="102" t="str">
        <f t="shared" si="18"/>
        <v/>
      </c>
      <c r="AJ24" s="104" t="str">
        <f t="shared" si="19"/>
        <v/>
      </c>
      <c r="AK24" s="14">
        <f t="shared" si="24"/>
        <v>2</v>
      </c>
      <c r="AL24" s="14">
        <f t="shared" si="25"/>
        <v>3</v>
      </c>
      <c r="AM24" s="14">
        <f t="shared" si="26"/>
        <v>3</v>
      </c>
    </row>
    <row r="25" spans="1:39">
      <c r="A25" s="189" t="str">
        <f t="shared" si="20"/>
        <v/>
      </c>
      <c r="B25" s="189" t="str">
        <f>IF('附件一之1-開班數'!B25="","",'附件一之1-開班數'!B25)</f>
        <v/>
      </c>
      <c r="C25" s="103"/>
      <c r="D25" s="103"/>
      <c r="E25" s="196" t="str">
        <f>IF(B25="","",SUMIFS('附件一之2-參加學生名單'!$M$6:$M$19996,'附件一之2-參加學生名單'!$J$6:$J$19996,"*"&amp;B25&amp;"*"))</f>
        <v/>
      </c>
      <c r="F25" s="196" t="str">
        <f>IF(B25="","",SUMIFS('附件一之2-參加學生名單'!$N$6:$N$19996,'附件一之2-參加學生名單'!$J$6:$J$19996,"*"&amp;B25&amp;"*"))</f>
        <v/>
      </c>
      <c r="G25" s="196" t="str">
        <f>IF(B25="","",SUMIFS('附件一之2-參加學生名單'!$O$6:$O$19996,'附件一之2-參加學生名單'!$J$6:$J$19996,"*"&amp;B25&amp;"*"))</f>
        <v/>
      </c>
      <c r="H25" s="196" t="str">
        <f>IF(B25="","",SUMIFS('附件一之2-參加學生名單'!$P$6:$P$19996,'附件一之2-參加學生名單'!$J$6:$J$19996,"*"&amp;B25&amp;"*"))</f>
        <v/>
      </c>
      <c r="I25" s="196" t="str">
        <f>IF(B25="","",SUMIFS('附件一之2-參加學生名單'!$Q$6:$Q$19996,'附件一之2-參加學生名單'!$J$6:$J$19996,"*"&amp;B25&amp;"*"))</f>
        <v/>
      </c>
      <c r="J25" s="197" t="str">
        <f t="shared" si="21"/>
        <v/>
      </c>
      <c r="K25" s="161" t="str">
        <f t="shared" si="22"/>
        <v/>
      </c>
      <c r="L25" s="101"/>
      <c r="M25" s="116" t="str">
        <f t="shared" si="23"/>
        <v/>
      </c>
      <c r="N25" s="103"/>
      <c r="O25" s="103"/>
      <c r="P25" s="101"/>
      <c r="Q25" s="27" t="str">
        <f t="shared" si="2"/>
        <v/>
      </c>
      <c r="R25" s="27" t="str">
        <f t="shared" si="3"/>
        <v/>
      </c>
      <c r="S25" s="27" t="str">
        <f t="shared" si="4"/>
        <v/>
      </c>
      <c r="T25" s="113" t="str">
        <f t="shared" si="5"/>
        <v/>
      </c>
      <c r="U25" s="113" t="str">
        <f t="shared" si="6"/>
        <v/>
      </c>
      <c r="V25" s="109" t="str">
        <f t="shared" si="7"/>
        <v/>
      </c>
      <c r="W25" s="109" t="str">
        <f t="shared" si="8"/>
        <v/>
      </c>
      <c r="X25" s="109" t="str">
        <f t="shared" si="9"/>
        <v/>
      </c>
      <c r="Y25" s="110" t="str">
        <f t="shared" si="10"/>
        <v/>
      </c>
      <c r="Z25" s="117" t="str">
        <f t="shared" si="11"/>
        <v/>
      </c>
      <c r="AA25" s="111" t="str">
        <f t="shared" si="12"/>
        <v/>
      </c>
      <c r="AB25" s="104" t="str">
        <f t="shared" si="13"/>
        <v/>
      </c>
      <c r="AC25" s="104" t="str">
        <f t="shared" si="14"/>
        <v/>
      </c>
      <c r="AD25" s="104" t="str">
        <f t="shared" si="15"/>
        <v/>
      </c>
      <c r="AE25" s="114"/>
      <c r="AF25" s="114"/>
      <c r="AG25" s="104" t="str">
        <f t="shared" si="16"/>
        <v/>
      </c>
      <c r="AH25" s="102" t="str">
        <f t="shared" si="17"/>
        <v/>
      </c>
      <c r="AI25" s="102" t="str">
        <f t="shared" si="18"/>
        <v/>
      </c>
      <c r="AJ25" s="104" t="str">
        <f t="shared" si="19"/>
        <v/>
      </c>
      <c r="AK25" s="14">
        <f t="shared" si="24"/>
        <v>2</v>
      </c>
      <c r="AL25" s="14">
        <f t="shared" si="25"/>
        <v>3</v>
      </c>
      <c r="AM25" s="14">
        <f t="shared" si="26"/>
        <v>3</v>
      </c>
    </row>
    <row r="26" spans="1:39">
      <c r="A26" s="189" t="str">
        <f t="shared" si="20"/>
        <v/>
      </c>
      <c r="B26" s="189" t="str">
        <f>IF('附件一之1-開班數'!B26="","",'附件一之1-開班數'!B26)</f>
        <v/>
      </c>
      <c r="C26" s="103"/>
      <c r="D26" s="103"/>
      <c r="E26" s="196" t="str">
        <f>IF(B26="","",SUMIFS('附件一之2-參加學生名單'!$M$6:$M$19996,'附件一之2-參加學生名單'!$J$6:$J$19996,"*"&amp;B26&amp;"*"))</f>
        <v/>
      </c>
      <c r="F26" s="196" t="str">
        <f>IF(B26="","",SUMIFS('附件一之2-參加學生名單'!$N$6:$N$19996,'附件一之2-參加學生名單'!$J$6:$J$19996,"*"&amp;B26&amp;"*"))</f>
        <v/>
      </c>
      <c r="G26" s="196" t="str">
        <f>IF(B26="","",SUMIFS('附件一之2-參加學生名單'!$O$6:$O$19996,'附件一之2-參加學生名單'!$J$6:$J$19996,"*"&amp;B26&amp;"*"))</f>
        <v/>
      </c>
      <c r="H26" s="196" t="str">
        <f>IF(B26="","",SUMIFS('附件一之2-參加學生名單'!$P$6:$P$19996,'附件一之2-參加學生名單'!$J$6:$J$19996,"*"&amp;B26&amp;"*"))</f>
        <v/>
      </c>
      <c r="I26" s="196" t="str">
        <f>IF(B26="","",SUMIFS('附件一之2-參加學生名單'!$Q$6:$Q$19996,'附件一之2-參加學生名單'!$J$6:$J$19996,"*"&amp;B26&amp;"*"))</f>
        <v/>
      </c>
      <c r="J26" s="197" t="str">
        <f t="shared" si="21"/>
        <v/>
      </c>
      <c r="K26" s="161" t="str">
        <f t="shared" si="22"/>
        <v/>
      </c>
      <c r="L26" s="101"/>
      <c r="M26" s="116" t="str">
        <f t="shared" si="23"/>
        <v/>
      </c>
      <c r="N26" s="103"/>
      <c r="O26" s="103"/>
      <c r="P26" s="101"/>
      <c r="Q26" s="27" t="str">
        <f t="shared" si="2"/>
        <v/>
      </c>
      <c r="R26" s="27" t="str">
        <f t="shared" si="3"/>
        <v/>
      </c>
      <c r="S26" s="27" t="str">
        <f t="shared" si="4"/>
        <v/>
      </c>
      <c r="T26" s="113" t="str">
        <f t="shared" si="5"/>
        <v/>
      </c>
      <c r="U26" s="113" t="str">
        <f t="shared" si="6"/>
        <v/>
      </c>
      <c r="V26" s="109" t="str">
        <f t="shared" si="7"/>
        <v/>
      </c>
      <c r="W26" s="109" t="str">
        <f t="shared" si="8"/>
        <v/>
      </c>
      <c r="X26" s="109" t="str">
        <f t="shared" si="9"/>
        <v/>
      </c>
      <c r="Y26" s="110" t="str">
        <f t="shared" si="10"/>
        <v/>
      </c>
      <c r="Z26" s="117" t="str">
        <f t="shared" si="11"/>
        <v/>
      </c>
      <c r="AA26" s="111" t="str">
        <f t="shared" si="12"/>
        <v/>
      </c>
      <c r="AB26" s="104" t="str">
        <f t="shared" si="13"/>
        <v/>
      </c>
      <c r="AC26" s="104" t="str">
        <f t="shared" si="14"/>
        <v/>
      </c>
      <c r="AD26" s="104" t="str">
        <f t="shared" si="15"/>
        <v/>
      </c>
      <c r="AE26" s="114"/>
      <c r="AF26" s="114"/>
      <c r="AG26" s="104" t="str">
        <f t="shared" si="16"/>
        <v/>
      </c>
      <c r="AH26" s="102" t="str">
        <f t="shared" si="17"/>
        <v/>
      </c>
      <c r="AI26" s="102" t="str">
        <f t="shared" si="18"/>
        <v/>
      </c>
      <c r="AJ26" s="104" t="str">
        <f t="shared" si="19"/>
        <v/>
      </c>
      <c r="AK26" s="14">
        <f t="shared" si="24"/>
        <v>2</v>
      </c>
      <c r="AL26" s="14">
        <f t="shared" si="25"/>
        <v>3</v>
      </c>
      <c r="AM26" s="14">
        <f t="shared" si="26"/>
        <v>3</v>
      </c>
    </row>
    <row r="27" spans="1:39">
      <c r="A27" s="189" t="str">
        <f t="shared" si="20"/>
        <v/>
      </c>
      <c r="B27" s="189" t="str">
        <f>IF('附件一之1-開班數'!B27="","",'附件一之1-開班數'!B27)</f>
        <v/>
      </c>
      <c r="C27" s="103"/>
      <c r="D27" s="15"/>
      <c r="E27" s="196" t="str">
        <f>IF(B27="","",SUMIFS('附件一之2-參加學生名單'!$M$6:$M$19996,'附件一之2-參加學生名單'!$J$6:$J$19996,"*"&amp;B27&amp;"*"))</f>
        <v/>
      </c>
      <c r="F27" s="196" t="str">
        <f>IF(B27="","",SUMIFS('附件一之2-參加學生名單'!$N$6:$N$19996,'附件一之2-參加學生名單'!$J$6:$J$19996,"*"&amp;B27&amp;"*"))</f>
        <v/>
      </c>
      <c r="G27" s="196" t="str">
        <f>IF(B27="","",SUMIFS('附件一之2-參加學生名單'!$O$6:$O$19996,'附件一之2-參加學生名單'!$J$6:$J$19996,"*"&amp;B27&amp;"*"))</f>
        <v/>
      </c>
      <c r="H27" s="196" t="str">
        <f>IF(B27="","",SUMIFS('附件一之2-參加學生名單'!$P$6:$P$19996,'附件一之2-參加學生名單'!$J$6:$J$19996,"*"&amp;B27&amp;"*"))</f>
        <v/>
      </c>
      <c r="I27" s="196" t="str">
        <f>IF(B27="","",SUMIFS('附件一之2-參加學生名單'!$Q$6:$Q$19996,'附件一之2-參加學生名單'!$J$6:$J$19996,"*"&amp;B27&amp;"*"))</f>
        <v/>
      </c>
      <c r="J27" s="197" t="str">
        <f t="shared" si="21"/>
        <v/>
      </c>
      <c r="K27" s="161" t="str">
        <f t="shared" si="22"/>
        <v/>
      </c>
      <c r="L27" s="101"/>
      <c r="M27" s="116" t="str">
        <f t="shared" si="23"/>
        <v/>
      </c>
      <c r="N27" s="103"/>
      <c r="O27" s="103"/>
      <c r="P27" s="101"/>
      <c r="Q27" s="27" t="str">
        <f t="shared" si="2"/>
        <v/>
      </c>
      <c r="R27" s="27" t="str">
        <f t="shared" si="3"/>
        <v/>
      </c>
      <c r="S27" s="27" t="str">
        <f t="shared" si="4"/>
        <v/>
      </c>
      <c r="T27" s="113" t="str">
        <f t="shared" si="5"/>
        <v/>
      </c>
      <c r="U27" s="113" t="str">
        <f t="shared" si="6"/>
        <v/>
      </c>
      <c r="V27" s="109" t="str">
        <f t="shared" si="7"/>
        <v/>
      </c>
      <c r="W27" s="109" t="str">
        <f t="shared" si="8"/>
        <v/>
      </c>
      <c r="X27" s="109" t="str">
        <f t="shared" si="9"/>
        <v/>
      </c>
      <c r="Y27" s="110" t="str">
        <f t="shared" si="10"/>
        <v/>
      </c>
      <c r="Z27" s="117" t="str">
        <f t="shared" si="11"/>
        <v/>
      </c>
      <c r="AA27" s="111" t="str">
        <f t="shared" si="12"/>
        <v/>
      </c>
      <c r="AB27" s="104" t="str">
        <f t="shared" si="13"/>
        <v/>
      </c>
      <c r="AC27" s="104" t="str">
        <f t="shared" si="14"/>
        <v/>
      </c>
      <c r="AD27" s="104" t="str">
        <f t="shared" si="15"/>
        <v/>
      </c>
      <c r="AE27" s="15"/>
      <c r="AF27" s="15"/>
      <c r="AG27" s="104" t="str">
        <f t="shared" si="16"/>
        <v/>
      </c>
      <c r="AH27" s="102" t="str">
        <f t="shared" si="17"/>
        <v/>
      </c>
      <c r="AI27" s="102" t="str">
        <f t="shared" si="18"/>
        <v/>
      </c>
      <c r="AJ27" s="104" t="str">
        <f t="shared" si="19"/>
        <v/>
      </c>
      <c r="AK27" s="14">
        <f t="shared" si="24"/>
        <v>2</v>
      </c>
      <c r="AL27" s="14">
        <f t="shared" si="25"/>
        <v>3</v>
      </c>
      <c r="AM27" s="14">
        <f t="shared" si="26"/>
        <v>3</v>
      </c>
    </row>
    <row r="28" spans="1:39">
      <c r="A28" s="189" t="str">
        <f t="shared" si="20"/>
        <v/>
      </c>
      <c r="B28" s="189" t="str">
        <f>IF('附件一之1-開班數'!B28="","",'附件一之1-開班數'!B28)</f>
        <v/>
      </c>
      <c r="C28" s="103"/>
      <c r="D28" s="15"/>
      <c r="E28" s="196" t="str">
        <f>IF(B28="","",SUMIFS('附件一之2-參加學生名單'!$M$6:$M$19996,'附件一之2-參加學生名單'!$J$6:$J$19996,"*"&amp;B28&amp;"*"))</f>
        <v/>
      </c>
      <c r="F28" s="196" t="str">
        <f>IF(B28="","",SUMIFS('附件一之2-參加學生名單'!$N$6:$N$19996,'附件一之2-參加學生名單'!$J$6:$J$19996,"*"&amp;B28&amp;"*"))</f>
        <v/>
      </c>
      <c r="G28" s="196" t="str">
        <f>IF(B28="","",SUMIFS('附件一之2-參加學生名單'!$O$6:$O$19996,'附件一之2-參加學生名單'!$J$6:$J$19996,"*"&amp;B28&amp;"*"))</f>
        <v/>
      </c>
      <c r="H28" s="196" t="str">
        <f>IF(B28="","",SUMIFS('附件一之2-參加學生名單'!$P$6:$P$19996,'附件一之2-參加學生名單'!$J$6:$J$19996,"*"&amp;B28&amp;"*"))</f>
        <v/>
      </c>
      <c r="I28" s="196" t="str">
        <f>IF(B28="","",SUMIFS('附件一之2-參加學生名單'!$Q$6:$Q$19996,'附件一之2-參加學生名單'!$J$6:$J$19996,"*"&amp;B28&amp;"*"))</f>
        <v/>
      </c>
      <c r="J28" s="197" t="str">
        <f t="shared" si="21"/>
        <v/>
      </c>
      <c r="K28" s="161" t="str">
        <f t="shared" si="22"/>
        <v/>
      </c>
      <c r="L28" s="101"/>
      <c r="M28" s="116" t="str">
        <f t="shared" si="23"/>
        <v/>
      </c>
      <c r="N28" s="103"/>
      <c r="O28" s="103"/>
      <c r="P28" s="101"/>
      <c r="Q28" s="27" t="str">
        <f t="shared" si="2"/>
        <v/>
      </c>
      <c r="R28" s="27" t="str">
        <f t="shared" si="3"/>
        <v/>
      </c>
      <c r="S28" s="27" t="str">
        <f t="shared" si="4"/>
        <v/>
      </c>
      <c r="T28" s="113" t="str">
        <f t="shared" si="5"/>
        <v/>
      </c>
      <c r="U28" s="113" t="str">
        <f t="shared" si="6"/>
        <v/>
      </c>
      <c r="V28" s="109" t="str">
        <f t="shared" si="7"/>
        <v/>
      </c>
      <c r="W28" s="109" t="str">
        <f t="shared" si="8"/>
        <v/>
      </c>
      <c r="X28" s="109" t="str">
        <f t="shared" si="9"/>
        <v/>
      </c>
      <c r="Y28" s="110" t="str">
        <f t="shared" si="10"/>
        <v/>
      </c>
      <c r="Z28" s="117" t="str">
        <f t="shared" si="11"/>
        <v/>
      </c>
      <c r="AA28" s="111" t="str">
        <f t="shared" si="12"/>
        <v/>
      </c>
      <c r="AB28" s="104" t="str">
        <f t="shared" si="13"/>
        <v/>
      </c>
      <c r="AC28" s="104" t="str">
        <f t="shared" si="14"/>
        <v/>
      </c>
      <c r="AD28" s="104" t="str">
        <f t="shared" si="15"/>
        <v/>
      </c>
      <c r="AE28" s="15"/>
      <c r="AF28" s="15"/>
      <c r="AG28" s="104" t="str">
        <f t="shared" si="16"/>
        <v/>
      </c>
      <c r="AH28" s="102" t="str">
        <f t="shared" si="17"/>
        <v/>
      </c>
      <c r="AI28" s="102" t="str">
        <f t="shared" si="18"/>
        <v/>
      </c>
      <c r="AJ28" s="104" t="str">
        <f t="shared" si="19"/>
        <v/>
      </c>
      <c r="AK28" s="14">
        <f t="shared" si="24"/>
        <v>2</v>
      </c>
      <c r="AL28" s="14">
        <f t="shared" si="25"/>
        <v>3</v>
      </c>
      <c r="AM28" s="14">
        <f t="shared" si="26"/>
        <v>3</v>
      </c>
    </row>
    <row r="29" spans="1:39">
      <c r="A29" s="189" t="str">
        <f t="shared" si="20"/>
        <v/>
      </c>
      <c r="B29" s="189" t="str">
        <f>IF('附件一之1-開班數'!B29="","",'附件一之1-開班數'!B29)</f>
        <v/>
      </c>
      <c r="C29" s="103"/>
      <c r="D29" s="15"/>
      <c r="E29" s="196" t="str">
        <f>IF(B29="","",SUMIFS('附件一之2-參加學生名單'!$M$6:$M$19996,'附件一之2-參加學生名單'!$J$6:$J$19996,"*"&amp;B29&amp;"*"))</f>
        <v/>
      </c>
      <c r="F29" s="196" t="str">
        <f>IF(B29="","",SUMIFS('附件一之2-參加學生名單'!$N$6:$N$19996,'附件一之2-參加學生名單'!$J$6:$J$19996,"*"&amp;B29&amp;"*"))</f>
        <v/>
      </c>
      <c r="G29" s="196" t="str">
        <f>IF(B29="","",SUMIFS('附件一之2-參加學生名單'!$O$6:$O$19996,'附件一之2-參加學生名單'!$J$6:$J$19996,"*"&amp;B29&amp;"*"))</f>
        <v/>
      </c>
      <c r="H29" s="196" t="str">
        <f>IF(B29="","",SUMIFS('附件一之2-參加學生名單'!$P$6:$P$19996,'附件一之2-參加學生名單'!$J$6:$J$19996,"*"&amp;B29&amp;"*"))</f>
        <v/>
      </c>
      <c r="I29" s="196" t="str">
        <f>IF(B29="","",SUMIFS('附件一之2-參加學生名單'!$Q$6:$Q$19996,'附件一之2-參加學生名單'!$J$6:$J$19996,"*"&amp;B29&amp;"*"))</f>
        <v/>
      </c>
      <c r="J29" s="197" t="str">
        <f t="shared" si="21"/>
        <v/>
      </c>
      <c r="K29" s="161" t="str">
        <f t="shared" si="22"/>
        <v/>
      </c>
      <c r="L29" s="101"/>
      <c r="M29" s="116" t="str">
        <f t="shared" si="23"/>
        <v/>
      </c>
      <c r="N29" s="103"/>
      <c r="O29" s="103"/>
      <c r="P29" s="101"/>
      <c r="Q29" s="27" t="str">
        <f t="shared" si="2"/>
        <v/>
      </c>
      <c r="R29" s="27" t="str">
        <f t="shared" si="3"/>
        <v/>
      </c>
      <c r="S29" s="27" t="str">
        <f t="shared" si="4"/>
        <v/>
      </c>
      <c r="T29" s="113" t="str">
        <f t="shared" si="5"/>
        <v/>
      </c>
      <c r="U29" s="113" t="str">
        <f t="shared" si="6"/>
        <v/>
      </c>
      <c r="V29" s="109" t="str">
        <f t="shared" si="7"/>
        <v/>
      </c>
      <c r="W29" s="109" t="str">
        <f t="shared" si="8"/>
        <v/>
      </c>
      <c r="X29" s="109" t="str">
        <f t="shared" si="9"/>
        <v/>
      </c>
      <c r="Y29" s="110" t="str">
        <f t="shared" si="10"/>
        <v/>
      </c>
      <c r="Z29" s="117" t="str">
        <f t="shared" si="11"/>
        <v/>
      </c>
      <c r="AA29" s="111" t="str">
        <f t="shared" si="12"/>
        <v/>
      </c>
      <c r="AB29" s="104" t="str">
        <f t="shared" si="13"/>
        <v/>
      </c>
      <c r="AC29" s="104" t="str">
        <f t="shared" si="14"/>
        <v/>
      </c>
      <c r="AD29" s="104" t="str">
        <f t="shared" si="15"/>
        <v/>
      </c>
      <c r="AE29" s="15"/>
      <c r="AF29" s="15"/>
      <c r="AG29" s="104" t="str">
        <f t="shared" si="16"/>
        <v/>
      </c>
      <c r="AH29" s="102" t="str">
        <f t="shared" si="17"/>
        <v/>
      </c>
      <c r="AI29" s="102" t="str">
        <f t="shared" si="18"/>
        <v/>
      </c>
      <c r="AJ29" s="104" t="str">
        <f t="shared" si="19"/>
        <v/>
      </c>
      <c r="AK29" s="14">
        <f t="shared" si="24"/>
        <v>2</v>
      </c>
      <c r="AL29" s="14">
        <f t="shared" si="25"/>
        <v>3</v>
      </c>
      <c r="AM29" s="14">
        <f t="shared" si="26"/>
        <v>3</v>
      </c>
    </row>
    <row r="30" spans="1:39">
      <c r="A30" s="189" t="str">
        <f t="shared" si="20"/>
        <v/>
      </c>
      <c r="B30" s="189" t="str">
        <f>IF('附件一之1-開班數'!B30="","",'附件一之1-開班數'!B30)</f>
        <v/>
      </c>
      <c r="C30" s="103"/>
      <c r="D30" s="15"/>
      <c r="E30" s="196" t="str">
        <f>IF(B30="","",SUMIFS('附件一之2-參加學生名單'!$M$6:$M$19996,'附件一之2-參加學生名單'!$J$6:$J$19996,"*"&amp;B30&amp;"*"))</f>
        <v/>
      </c>
      <c r="F30" s="196" t="str">
        <f>IF(B30="","",SUMIFS('附件一之2-參加學生名單'!$N$6:$N$19996,'附件一之2-參加學生名單'!$J$6:$J$19996,"*"&amp;B30&amp;"*"))</f>
        <v/>
      </c>
      <c r="G30" s="196" t="str">
        <f>IF(B30="","",SUMIFS('附件一之2-參加學生名單'!$O$6:$O$19996,'附件一之2-參加學生名單'!$J$6:$J$19996,"*"&amp;B30&amp;"*"))</f>
        <v/>
      </c>
      <c r="H30" s="196" t="str">
        <f>IF(B30="","",SUMIFS('附件一之2-參加學生名單'!$P$6:$P$19996,'附件一之2-參加學生名單'!$J$6:$J$19996,"*"&amp;B30&amp;"*"))</f>
        <v/>
      </c>
      <c r="I30" s="196" t="str">
        <f>IF(B30="","",SUMIFS('附件一之2-參加學生名單'!$Q$6:$Q$19996,'附件一之2-參加學生名單'!$J$6:$J$19996,"*"&amp;B30&amp;"*"))</f>
        <v/>
      </c>
      <c r="J30" s="197" t="str">
        <f t="shared" si="21"/>
        <v/>
      </c>
      <c r="K30" s="161" t="str">
        <f t="shared" si="22"/>
        <v/>
      </c>
      <c r="L30" s="101"/>
      <c r="M30" s="116" t="str">
        <f t="shared" si="23"/>
        <v/>
      </c>
      <c r="N30" s="103"/>
      <c r="O30" s="103"/>
      <c r="P30" s="101"/>
      <c r="Q30" s="27" t="str">
        <f t="shared" si="2"/>
        <v/>
      </c>
      <c r="R30" s="27" t="str">
        <f t="shared" si="3"/>
        <v/>
      </c>
      <c r="S30" s="27" t="str">
        <f t="shared" si="4"/>
        <v/>
      </c>
      <c r="T30" s="113" t="str">
        <f t="shared" si="5"/>
        <v/>
      </c>
      <c r="U30" s="113" t="str">
        <f t="shared" si="6"/>
        <v/>
      </c>
      <c r="V30" s="109" t="str">
        <f t="shared" si="7"/>
        <v/>
      </c>
      <c r="W30" s="109" t="str">
        <f t="shared" si="8"/>
        <v/>
      </c>
      <c r="X30" s="109" t="str">
        <f t="shared" si="9"/>
        <v/>
      </c>
      <c r="Y30" s="110" t="str">
        <f t="shared" si="10"/>
        <v/>
      </c>
      <c r="Z30" s="117" t="str">
        <f t="shared" si="11"/>
        <v/>
      </c>
      <c r="AA30" s="111" t="str">
        <f t="shared" si="12"/>
        <v/>
      </c>
      <c r="AB30" s="104" t="str">
        <f t="shared" si="13"/>
        <v/>
      </c>
      <c r="AC30" s="104" t="str">
        <f t="shared" si="14"/>
        <v/>
      </c>
      <c r="AD30" s="104" t="str">
        <f t="shared" si="15"/>
        <v/>
      </c>
      <c r="AE30" s="15"/>
      <c r="AF30" s="15"/>
      <c r="AG30" s="104" t="str">
        <f t="shared" si="16"/>
        <v/>
      </c>
      <c r="AH30" s="102" t="str">
        <f t="shared" si="17"/>
        <v/>
      </c>
      <c r="AI30" s="102" t="str">
        <f t="shared" si="18"/>
        <v/>
      </c>
      <c r="AJ30" s="104" t="str">
        <f t="shared" si="19"/>
        <v/>
      </c>
      <c r="AK30" s="14">
        <f t="shared" si="24"/>
        <v>2</v>
      </c>
      <c r="AL30" s="14">
        <f t="shared" si="25"/>
        <v>3</v>
      </c>
      <c r="AM30" s="14">
        <f t="shared" si="26"/>
        <v>3</v>
      </c>
    </row>
    <row r="31" spans="1:39">
      <c r="A31" s="189" t="str">
        <f t="shared" si="20"/>
        <v/>
      </c>
      <c r="B31" s="189" t="str">
        <f>IF('附件一之1-開班數'!B31="","",'附件一之1-開班數'!B31)</f>
        <v/>
      </c>
      <c r="C31" s="103"/>
      <c r="D31" s="15"/>
      <c r="E31" s="196" t="str">
        <f>IF(B31="","",SUMIFS('附件一之2-參加學生名單'!$M$6:$M$19996,'附件一之2-參加學生名單'!$J$6:$J$19996,"*"&amp;B31&amp;"*"))</f>
        <v/>
      </c>
      <c r="F31" s="196" t="str">
        <f>IF(B31="","",SUMIFS('附件一之2-參加學生名單'!$N$6:$N$19996,'附件一之2-參加學生名單'!$J$6:$J$19996,"*"&amp;B31&amp;"*"))</f>
        <v/>
      </c>
      <c r="G31" s="196" t="str">
        <f>IF(B31="","",SUMIFS('附件一之2-參加學生名單'!$O$6:$O$19996,'附件一之2-參加學生名單'!$J$6:$J$19996,"*"&amp;B31&amp;"*"))</f>
        <v/>
      </c>
      <c r="H31" s="196" t="str">
        <f>IF(B31="","",SUMIFS('附件一之2-參加學生名單'!$P$6:$P$19996,'附件一之2-參加學生名單'!$J$6:$J$19996,"*"&amp;B31&amp;"*"))</f>
        <v/>
      </c>
      <c r="I31" s="196" t="str">
        <f>IF(B31="","",SUMIFS('附件一之2-參加學生名單'!$Q$6:$Q$19996,'附件一之2-參加學生名單'!$J$6:$J$19996,"*"&amp;B31&amp;"*"))</f>
        <v/>
      </c>
      <c r="J31" s="197" t="str">
        <f t="shared" si="21"/>
        <v/>
      </c>
      <c r="K31" s="161" t="str">
        <f t="shared" si="22"/>
        <v/>
      </c>
      <c r="L31" s="101"/>
      <c r="M31" s="116" t="str">
        <f t="shared" si="23"/>
        <v/>
      </c>
      <c r="N31" s="103"/>
      <c r="O31" s="103"/>
      <c r="P31" s="101"/>
      <c r="Q31" s="27" t="str">
        <f t="shared" si="2"/>
        <v/>
      </c>
      <c r="R31" s="27" t="str">
        <f t="shared" si="3"/>
        <v/>
      </c>
      <c r="S31" s="27" t="str">
        <f t="shared" si="4"/>
        <v/>
      </c>
      <c r="T31" s="113" t="str">
        <f t="shared" si="5"/>
        <v/>
      </c>
      <c r="U31" s="113" t="str">
        <f t="shared" si="6"/>
        <v/>
      </c>
      <c r="V31" s="109" t="str">
        <f t="shared" si="7"/>
        <v/>
      </c>
      <c r="W31" s="109" t="str">
        <f t="shared" si="8"/>
        <v/>
      </c>
      <c r="X31" s="109" t="str">
        <f t="shared" si="9"/>
        <v/>
      </c>
      <c r="Y31" s="110" t="str">
        <f t="shared" si="10"/>
        <v/>
      </c>
      <c r="Z31" s="117" t="str">
        <f t="shared" si="11"/>
        <v/>
      </c>
      <c r="AA31" s="111" t="str">
        <f t="shared" si="12"/>
        <v/>
      </c>
      <c r="AB31" s="104" t="str">
        <f t="shared" si="13"/>
        <v/>
      </c>
      <c r="AC31" s="104" t="str">
        <f t="shared" si="14"/>
        <v/>
      </c>
      <c r="AD31" s="104" t="str">
        <f t="shared" si="15"/>
        <v/>
      </c>
      <c r="AE31" s="15"/>
      <c r="AF31" s="15"/>
      <c r="AG31" s="104" t="str">
        <f t="shared" si="16"/>
        <v/>
      </c>
      <c r="AH31" s="102" t="str">
        <f t="shared" si="17"/>
        <v/>
      </c>
      <c r="AI31" s="102" t="str">
        <f t="shared" si="18"/>
        <v/>
      </c>
      <c r="AJ31" s="104" t="str">
        <f t="shared" si="19"/>
        <v/>
      </c>
      <c r="AK31" s="14">
        <f t="shared" si="24"/>
        <v>2</v>
      </c>
      <c r="AL31" s="14">
        <f t="shared" si="25"/>
        <v>3</v>
      </c>
      <c r="AM31" s="14">
        <f t="shared" si="26"/>
        <v>3</v>
      </c>
    </row>
    <row r="32" spans="1:39">
      <c r="A32" s="189" t="str">
        <f t="shared" si="20"/>
        <v/>
      </c>
      <c r="B32" s="189" t="str">
        <f>IF('附件一之1-開班數'!B32="","",'附件一之1-開班數'!B32)</f>
        <v/>
      </c>
      <c r="C32" s="103"/>
      <c r="D32" s="15"/>
      <c r="E32" s="196" t="str">
        <f>IF(B32="","",SUMIFS('附件一之2-參加學生名單'!$M$6:$M$19996,'附件一之2-參加學生名單'!$J$6:$J$19996,"*"&amp;B32&amp;"*"))</f>
        <v/>
      </c>
      <c r="F32" s="196" t="str">
        <f>IF(B32="","",SUMIFS('附件一之2-參加學生名單'!$N$6:$N$19996,'附件一之2-參加學生名單'!$J$6:$J$19996,"*"&amp;B32&amp;"*"))</f>
        <v/>
      </c>
      <c r="G32" s="196" t="str">
        <f>IF(B32="","",SUMIFS('附件一之2-參加學生名單'!$O$6:$O$19996,'附件一之2-參加學生名單'!$J$6:$J$19996,"*"&amp;B32&amp;"*"))</f>
        <v/>
      </c>
      <c r="H32" s="196" t="str">
        <f>IF(B32="","",SUMIFS('附件一之2-參加學生名單'!$P$6:$P$19996,'附件一之2-參加學生名單'!$J$6:$J$19996,"*"&amp;B32&amp;"*"))</f>
        <v/>
      </c>
      <c r="I32" s="196" t="str">
        <f>IF(B32="","",SUMIFS('附件一之2-參加學生名單'!$Q$6:$Q$19996,'附件一之2-參加學生名單'!$J$6:$J$19996,"*"&amp;B32&amp;"*"))</f>
        <v/>
      </c>
      <c r="J32" s="197" t="str">
        <f t="shared" si="21"/>
        <v/>
      </c>
      <c r="K32" s="161" t="str">
        <f t="shared" si="22"/>
        <v/>
      </c>
      <c r="L32" s="101"/>
      <c r="M32" s="116" t="str">
        <f t="shared" si="23"/>
        <v/>
      </c>
      <c r="N32" s="103"/>
      <c r="O32" s="103"/>
      <c r="P32" s="101"/>
      <c r="Q32" s="27" t="str">
        <f t="shared" si="2"/>
        <v/>
      </c>
      <c r="R32" s="27" t="str">
        <f t="shared" si="3"/>
        <v/>
      </c>
      <c r="S32" s="27" t="str">
        <f t="shared" si="4"/>
        <v/>
      </c>
      <c r="T32" s="113" t="str">
        <f t="shared" si="5"/>
        <v/>
      </c>
      <c r="U32" s="113" t="str">
        <f t="shared" si="6"/>
        <v/>
      </c>
      <c r="V32" s="109" t="str">
        <f t="shared" si="7"/>
        <v/>
      </c>
      <c r="W32" s="109" t="str">
        <f t="shared" si="8"/>
        <v/>
      </c>
      <c r="X32" s="109" t="str">
        <f t="shared" si="9"/>
        <v/>
      </c>
      <c r="Y32" s="110" t="str">
        <f t="shared" si="10"/>
        <v/>
      </c>
      <c r="Z32" s="117" t="str">
        <f t="shared" si="11"/>
        <v/>
      </c>
      <c r="AA32" s="111" t="str">
        <f t="shared" si="12"/>
        <v/>
      </c>
      <c r="AB32" s="104" t="str">
        <f t="shared" si="13"/>
        <v/>
      </c>
      <c r="AC32" s="104" t="str">
        <f t="shared" si="14"/>
        <v/>
      </c>
      <c r="AD32" s="104" t="str">
        <f t="shared" si="15"/>
        <v/>
      </c>
      <c r="AE32" s="15"/>
      <c r="AF32" s="15"/>
      <c r="AG32" s="104" t="str">
        <f t="shared" si="16"/>
        <v/>
      </c>
      <c r="AH32" s="102" t="str">
        <f t="shared" si="17"/>
        <v/>
      </c>
      <c r="AI32" s="102" t="str">
        <f t="shared" si="18"/>
        <v/>
      </c>
      <c r="AJ32" s="104" t="str">
        <f t="shared" si="19"/>
        <v/>
      </c>
      <c r="AK32" s="14">
        <f t="shared" si="24"/>
        <v>2</v>
      </c>
      <c r="AL32" s="14">
        <f t="shared" si="25"/>
        <v>3</v>
      </c>
      <c r="AM32" s="14">
        <f t="shared" si="26"/>
        <v>3</v>
      </c>
    </row>
    <row r="33" spans="1:39">
      <c r="A33" s="189" t="str">
        <f t="shared" si="20"/>
        <v/>
      </c>
      <c r="B33" s="189" t="str">
        <f>IF('附件一之1-開班數'!B33="","",'附件一之1-開班數'!B33)</f>
        <v/>
      </c>
      <c r="C33" s="103"/>
      <c r="D33" s="15"/>
      <c r="E33" s="196" t="str">
        <f>IF(B33="","",SUMIFS('附件一之2-參加學生名單'!$M$6:$M$19996,'附件一之2-參加學生名單'!$J$6:$J$19996,"*"&amp;B33&amp;"*"))</f>
        <v/>
      </c>
      <c r="F33" s="196" t="str">
        <f>IF(B33="","",SUMIFS('附件一之2-參加學生名單'!$N$6:$N$19996,'附件一之2-參加學生名單'!$J$6:$J$19996,"*"&amp;B33&amp;"*"))</f>
        <v/>
      </c>
      <c r="G33" s="196" t="str">
        <f>IF(B33="","",SUMIFS('附件一之2-參加學生名單'!$O$6:$O$19996,'附件一之2-參加學生名單'!$J$6:$J$19996,"*"&amp;B33&amp;"*"))</f>
        <v/>
      </c>
      <c r="H33" s="196" t="str">
        <f>IF(B33="","",SUMIFS('附件一之2-參加學生名單'!$P$6:$P$19996,'附件一之2-參加學生名單'!$J$6:$J$19996,"*"&amp;B33&amp;"*"))</f>
        <v/>
      </c>
      <c r="I33" s="196" t="str">
        <f>IF(B33="","",SUMIFS('附件一之2-參加學生名單'!$Q$6:$Q$19996,'附件一之2-參加學生名單'!$J$6:$J$19996,"*"&amp;B33&amp;"*"))</f>
        <v/>
      </c>
      <c r="J33" s="197" t="str">
        <f t="shared" si="21"/>
        <v/>
      </c>
      <c r="K33" s="161" t="str">
        <f t="shared" si="22"/>
        <v/>
      </c>
      <c r="L33" s="101"/>
      <c r="M33" s="116" t="str">
        <f t="shared" si="23"/>
        <v/>
      </c>
      <c r="N33" s="103"/>
      <c r="O33" s="103"/>
      <c r="P33" s="101"/>
      <c r="Q33" s="27" t="str">
        <f t="shared" si="2"/>
        <v/>
      </c>
      <c r="R33" s="27" t="str">
        <f t="shared" si="3"/>
        <v/>
      </c>
      <c r="S33" s="27" t="str">
        <f t="shared" si="4"/>
        <v/>
      </c>
      <c r="T33" s="113" t="str">
        <f t="shared" si="5"/>
        <v/>
      </c>
      <c r="U33" s="113" t="str">
        <f t="shared" si="6"/>
        <v/>
      </c>
      <c r="V33" s="109" t="str">
        <f t="shared" si="7"/>
        <v/>
      </c>
      <c r="W33" s="109" t="str">
        <f t="shared" si="8"/>
        <v/>
      </c>
      <c r="X33" s="109" t="str">
        <f t="shared" si="9"/>
        <v/>
      </c>
      <c r="Y33" s="110" t="str">
        <f t="shared" si="10"/>
        <v/>
      </c>
      <c r="Z33" s="117" t="str">
        <f t="shared" si="11"/>
        <v/>
      </c>
      <c r="AA33" s="111" t="str">
        <f t="shared" si="12"/>
        <v/>
      </c>
      <c r="AB33" s="104" t="str">
        <f t="shared" si="13"/>
        <v/>
      </c>
      <c r="AC33" s="104" t="str">
        <f t="shared" si="14"/>
        <v/>
      </c>
      <c r="AD33" s="104" t="str">
        <f t="shared" si="15"/>
        <v/>
      </c>
      <c r="AE33" s="15"/>
      <c r="AF33" s="15"/>
      <c r="AG33" s="104" t="str">
        <f t="shared" si="16"/>
        <v/>
      </c>
      <c r="AH33" s="102" t="str">
        <f t="shared" si="17"/>
        <v/>
      </c>
      <c r="AI33" s="102" t="str">
        <f t="shared" si="18"/>
        <v/>
      </c>
      <c r="AJ33" s="104" t="str">
        <f t="shared" si="19"/>
        <v/>
      </c>
      <c r="AK33" s="14">
        <f t="shared" si="24"/>
        <v>2</v>
      </c>
      <c r="AL33" s="14">
        <f t="shared" si="25"/>
        <v>3</v>
      </c>
      <c r="AM33" s="14">
        <f t="shared" si="26"/>
        <v>3</v>
      </c>
    </row>
    <row r="34" spans="1:39">
      <c r="A34" s="189" t="str">
        <f t="shared" si="20"/>
        <v/>
      </c>
      <c r="B34" s="189" t="str">
        <f>IF('附件一之1-開班數'!B34="","",'附件一之1-開班數'!B34)</f>
        <v/>
      </c>
      <c r="C34" s="103"/>
      <c r="D34" s="15"/>
      <c r="E34" s="196" t="str">
        <f>IF(B34="","",SUMIFS('附件一之2-參加學生名單'!$M$6:$M$19996,'附件一之2-參加學生名單'!$J$6:$J$19996,"*"&amp;B34&amp;"*"))</f>
        <v/>
      </c>
      <c r="F34" s="196" t="str">
        <f>IF(B34="","",SUMIFS('附件一之2-參加學生名單'!$N$6:$N$19996,'附件一之2-參加學生名單'!$J$6:$J$19996,"*"&amp;B34&amp;"*"))</f>
        <v/>
      </c>
      <c r="G34" s="196" t="str">
        <f>IF(B34="","",SUMIFS('附件一之2-參加學生名單'!$O$6:$O$19996,'附件一之2-參加學生名單'!$J$6:$J$19996,"*"&amp;B34&amp;"*"))</f>
        <v/>
      </c>
      <c r="H34" s="196" t="str">
        <f>IF(B34="","",SUMIFS('附件一之2-參加學生名單'!$P$6:$P$19996,'附件一之2-參加學生名單'!$J$6:$J$19996,"*"&amp;B34&amp;"*"))</f>
        <v/>
      </c>
      <c r="I34" s="196" t="str">
        <f>IF(B34="","",SUMIFS('附件一之2-參加學生名單'!$Q$6:$Q$19996,'附件一之2-參加學生名單'!$J$6:$J$19996,"*"&amp;B34&amp;"*"))</f>
        <v/>
      </c>
      <c r="J34" s="197" t="str">
        <f t="shared" si="21"/>
        <v/>
      </c>
      <c r="K34" s="161" t="str">
        <f t="shared" si="22"/>
        <v/>
      </c>
      <c r="L34" s="101"/>
      <c r="M34" s="116" t="str">
        <f t="shared" si="23"/>
        <v/>
      </c>
      <c r="N34" s="103"/>
      <c r="O34" s="103"/>
      <c r="P34" s="101"/>
      <c r="Q34" s="27" t="str">
        <f t="shared" si="2"/>
        <v/>
      </c>
      <c r="R34" s="27" t="str">
        <f t="shared" si="3"/>
        <v/>
      </c>
      <c r="S34" s="27" t="str">
        <f t="shared" si="4"/>
        <v/>
      </c>
      <c r="T34" s="113" t="str">
        <f t="shared" si="5"/>
        <v/>
      </c>
      <c r="U34" s="113" t="str">
        <f t="shared" si="6"/>
        <v/>
      </c>
      <c r="V34" s="109" t="str">
        <f t="shared" si="7"/>
        <v/>
      </c>
      <c r="W34" s="109" t="str">
        <f t="shared" si="8"/>
        <v/>
      </c>
      <c r="X34" s="109" t="str">
        <f t="shared" si="9"/>
        <v/>
      </c>
      <c r="Y34" s="110" t="str">
        <f t="shared" si="10"/>
        <v/>
      </c>
      <c r="Z34" s="117" t="str">
        <f t="shared" si="11"/>
        <v/>
      </c>
      <c r="AA34" s="111" t="str">
        <f t="shared" si="12"/>
        <v/>
      </c>
      <c r="AB34" s="104" t="str">
        <f t="shared" si="13"/>
        <v/>
      </c>
      <c r="AC34" s="104" t="str">
        <f t="shared" si="14"/>
        <v/>
      </c>
      <c r="AD34" s="104" t="str">
        <f t="shared" si="15"/>
        <v/>
      </c>
      <c r="AE34" s="15"/>
      <c r="AF34" s="15"/>
      <c r="AG34" s="104" t="str">
        <f t="shared" si="16"/>
        <v/>
      </c>
      <c r="AH34" s="102" t="str">
        <f t="shared" si="17"/>
        <v/>
      </c>
      <c r="AI34" s="102" t="str">
        <f t="shared" si="18"/>
        <v/>
      </c>
      <c r="AJ34" s="104" t="str">
        <f t="shared" si="19"/>
        <v/>
      </c>
      <c r="AK34" s="14">
        <f t="shared" si="24"/>
        <v>2</v>
      </c>
      <c r="AL34" s="14">
        <f t="shared" si="25"/>
        <v>3</v>
      </c>
      <c r="AM34" s="14">
        <f t="shared" si="26"/>
        <v>3</v>
      </c>
    </row>
    <row r="35" spans="1:39">
      <c r="A35" s="189" t="str">
        <f t="shared" si="20"/>
        <v/>
      </c>
      <c r="B35" s="189" t="str">
        <f>IF('附件一之1-開班數'!B35="","",'附件一之1-開班數'!B35)</f>
        <v/>
      </c>
      <c r="C35" s="103"/>
      <c r="D35" s="15"/>
      <c r="E35" s="196" t="str">
        <f>IF(B35="","",SUMIFS('附件一之2-參加學生名單'!$M$6:$M$19996,'附件一之2-參加學生名單'!$J$6:$J$19996,"*"&amp;B35&amp;"*"))</f>
        <v/>
      </c>
      <c r="F35" s="196" t="str">
        <f>IF(B35="","",SUMIFS('附件一之2-參加學生名單'!$N$6:$N$19996,'附件一之2-參加學生名單'!$J$6:$J$19996,"*"&amp;B35&amp;"*"))</f>
        <v/>
      </c>
      <c r="G35" s="196" t="str">
        <f>IF(B35="","",SUMIFS('附件一之2-參加學生名單'!$O$6:$O$19996,'附件一之2-參加學生名單'!$J$6:$J$19996,"*"&amp;B35&amp;"*"))</f>
        <v/>
      </c>
      <c r="H35" s="196" t="str">
        <f>IF(B35="","",SUMIFS('附件一之2-參加學生名單'!$P$6:$P$19996,'附件一之2-參加學生名單'!$J$6:$J$19996,"*"&amp;B35&amp;"*"))</f>
        <v/>
      </c>
      <c r="I35" s="196" t="str">
        <f>IF(B35="","",SUMIFS('附件一之2-參加學生名單'!$Q$6:$Q$19996,'附件一之2-參加學生名單'!$J$6:$J$19996,"*"&amp;B35&amp;"*"))</f>
        <v/>
      </c>
      <c r="J35" s="197" t="str">
        <f t="shared" si="21"/>
        <v/>
      </c>
      <c r="K35" s="161" t="str">
        <f t="shared" si="22"/>
        <v/>
      </c>
      <c r="L35" s="101"/>
      <c r="M35" s="116" t="str">
        <f t="shared" si="23"/>
        <v/>
      </c>
      <c r="N35" s="103"/>
      <c r="O35" s="103"/>
      <c r="P35" s="101"/>
      <c r="Q35" s="27" t="str">
        <f t="shared" si="2"/>
        <v/>
      </c>
      <c r="R35" s="27" t="str">
        <f t="shared" si="3"/>
        <v/>
      </c>
      <c r="S35" s="27" t="str">
        <f t="shared" si="4"/>
        <v/>
      </c>
      <c r="T35" s="113" t="str">
        <f t="shared" si="5"/>
        <v/>
      </c>
      <c r="U35" s="113" t="str">
        <f t="shared" si="6"/>
        <v/>
      </c>
      <c r="V35" s="109" t="str">
        <f t="shared" si="7"/>
        <v/>
      </c>
      <c r="W35" s="109" t="str">
        <f t="shared" si="8"/>
        <v/>
      </c>
      <c r="X35" s="109" t="str">
        <f t="shared" si="9"/>
        <v/>
      </c>
      <c r="Y35" s="110" t="str">
        <f t="shared" si="10"/>
        <v/>
      </c>
      <c r="Z35" s="117" t="str">
        <f t="shared" si="11"/>
        <v/>
      </c>
      <c r="AA35" s="111" t="str">
        <f t="shared" si="12"/>
        <v/>
      </c>
      <c r="AB35" s="104" t="str">
        <f t="shared" si="13"/>
        <v/>
      </c>
      <c r="AC35" s="104" t="str">
        <f t="shared" si="14"/>
        <v/>
      </c>
      <c r="AD35" s="104" t="str">
        <f t="shared" si="15"/>
        <v/>
      </c>
      <c r="AE35" s="15"/>
      <c r="AF35" s="15"/>
      <c r="AG35" s="104" t="str">
        <f t="shared" si="16"/>
        <v/>
      </c>
      <c r="AH35" s="102" t="str">
        <f t="shared" si="17"/>
        <v/>
      </c>
      <c r="AI35" s="102" t="str">
        <f t="shared" si="18"/>
        <v/>
      </c>
      <c r="AJ35" s="104" t="str">
        <f t="shared" si="19"/>
        <v/>
      </c>
      <c r="AK35" s="14">
        <f t="shared" si="24"/>
        <v>2</v>
      </c>
      <c r="AL35" s="14">
        <f t="shared" si="25"/>
        <v>3</v>
      </c>
      <c r="AM35" s="14">
        <f t="shared" si="26"/>
        <v>3</v>
      </c>
    </row>
    <row r="36" spans="1:39">
      <c r="A36" s="189" t="str">
        <f t="shared" si="20"/>
        <v/>
      </c>
      <c r="B36" s="189" t="str">
        <f>IF('附件一之1-開班數'!B36="","",'附件一之1-開班數'!B36)</f>
        <v/>
      </c>
      <c r="C36" s="103"/>
      <c r="D36" s="15"/>
      <c r="E36" s="196" t="str">
        <f>IF(B36="","",SUMIFS('附件一之2-參加學生名單'!$M$6:$M$19996,'附件一之2-參加學生名單'!$J$6:$J$19996,"*"&amp;B36&amp;"*"))</f>
        <v/>
      </c>
      <c r="F36" s="196" t="str">
        <f>IF(B36="","",SUMIFS('附件一之2-參加學生名單'!$N$6:$N$19996,'附件一之2-參加學生名單'!$J$6:$J$19996,"*"&amp;B36&amp;"*"))</f>
        <v/>
      </c>
      <c r="G36" s="196" t="str">
        <f>IF(B36="","",SUMIFS('附件一之2-參加學生名單'!$O$6:$O$19996,'附件一之2-參加學生名單'!$J$6:$J$19996,"*"&amp;B36&amp;"*"))</f>
        <v/>
      </c>
      <c r="H36" s="196" t="str">
        <f>IF(B36="","",SUMIFS('附件一之2-參加學生名單'!$P$6:$P$19996,'附件一之2-參加學生名單'!$J$6:$J$19996,"*"&amp;B36&amp;"*"))</f>
        <v/>
      </c>
      <c r="I36" s="196" t="str">
        <f>IF(B36="","",SUMIFS('附件一之2-參加學生名單'!$Q$6:$Q$19996,'附件一之2-參加學生名單'!$J$6:$J$19996,"*"&amp;B36&amp;"*"))</f>
        <v/>
      </c>
      <c r="J36" s="197" t="str">
        <f t="shared" si="21"/>
        <v/>
      </c>
      <c r="K36" s="161" t="str">
        <f t="shared" si="22"/>
        <v/>
      </c>
      <c r="L36" s="101"/>
      <c r="M36" s="116" t="str">
        <f t="shared" si="23"/>
        <v/>
      </c>
      <c r="N36" s="103"/>
      <c r="O36" s="103"/>
      <c r="P36" s="101"/>
      <c r="Q36" s="27" t="str">
        <f t="shared" si="2"/>
        <v/>
      </c>
      <c r="R36" s="27" t="str">
        <f t="shared" si="3"/>
        <v/>
      </c>
      <c r="S36" s="27" t="str">
        <f t="shared" si="4"/>
        <v/>
      </c>
      <c r="T36" s="113" t="str">
        <f t="shared" si="5"/>
        <v/>
      </c>
      <c r="U36" s="113" t="str">
        <f t="shared" si="6"/>
        <v/>
      </c>
      <c r="V36" s="109" t="str">
        <f t="shared" si="7"/>
        <v/>
      </c>
      <c r="W36" s="109" t="str">
        <f t="shared" si="8"/>
        <v/>
      </c>
      <c r="X36" s="109" t="str">
        <f t="shared" si="9"/>
        <v/>
      </c>
      <c r="Y36" s="110" t="str">
        <f t="shared" si="10"/>
        <v/>
      </c>
      <c r="Z36" s="117" t="str">
        <f t="shared" si="11"/>
        <v/>
      </c>
      <c r="AA36" s="111" t="str">
        <f t="shared" si="12"/>
        <v/>
      </c>
      <c r="AB36" s="104" t="str">
        <f t="shared" si="13"/>
        <v/>
      </c>
      <c r="AC36" s="104" t="str">
        <f t="shared" si="14"/>
        <v/>
      </c>
      <c r="AD36" s="104" t="str">
        <f t="shared" si="15"/>
        <v/>
      </c>
      <c r="AE36" s="15"/>
      <c r="AF36" s="15"/>
      <c r="AG36" s="104" t="str">
        <f t="shared" si="16"/>
        <v/>
      </c>
      <c r="AH36" s="102" t="str">
        <f t="shared" si="17"/>
        <v/>
      </c>
      <c r="AI36" s="102" t="str">
        <f t="shared" si="18"/>
        <v/>
      </c>
      <c r="AJ36" s="104" t="str">
        <f t="shared" si="19"/>
        <v/>
      </c>
      <c r="AK36" s="14">
        <f t="shared" si="24"/>
        <v>2</v>
      </c>
      <c r="AL36" s="14">
        <f t="shared" si="25"/>
        <v>3</v>
      </c>
      <c r="AM36" s="14">
        <f t="shared" si="26"/>
        <v>3</v>
      </c>
    </row>
    <row r="37" spans="1:39">
      <c r="A37" s="189" t="str">
        <f t="shared" si="20"/>
        <v/>
      </c>
      <c r="B37" s="189" t="str">
        <f>IF('附件一之1-開班數'!B37="","",'附件一之1-開班數'!B37)</f>
        <v/>
      </c>
      <c r="C37" s="103"/>
      <c r="D37" s="15"/>
      <c r="E37" s="196" t="str">
        <f>IF(B37="","",SUMIFS('附件一之2-參加學生名單'!$M$6:$M$19996,'附件一之2-參加學生名單'!$J$6:$J$19996,"*"&amp;B37&amp;"*"))</f>
        <v/>
      </c>
      <c r="F37" s="196" t="str">
        <f>IF(B37="","",SUMIFS('附件一之2-參加學生名單'!$N$6:$N$19996,'附件一之2-參加學生名單'!$J$6:$J$19996,"*"&amp;B37&amp;"*"))</f>
        <v/>
      </c>
      <c r="G37" s="196" t="str">
        <f>IF(B37="","",SUMIFS('附件一之2-參加學生名單'!$O$6:$O$19996,'附件一之2-參加學生名單'!$J$6:$J$19996,"*"&amp;B37&amp;"*"))</f>
        <v/>
      </c>
      <c r="H37" s="196" t="str">
        <f>IF(B37="","",SUMIFS('附件一之2-參加學生名單'!$P$6:$P$19996,'附件一之2-參加學生名單'!$J$6:$J$19996,"*"&amp;B37&amp;"*"))</f>
        <v/>
      </c>
      <c r="I37" s="196" t="str">
        <f>IF(B37="","",SUMIFS('附件一之2-參加學生名單'!$Q$6:$Q$19996,'附件一之2-參加學生名單'!$J$6:$J$19996,"*"&amp;B37&amp;"*"))</f>
        <v/>
      </c>
      <c r="J37" s="197" t="str">
        <f t="shared" si="21"/>
        <v/>
      </c>
      <c r="K37" s="161" t="str">
        <f t="shared" si="22"/>
        <v/>
      </c>
      <c r="L37" s="101"/>
      <c r="M37" s="116" t="str">
        <f t="shared" si="23"/>
        <v/>
      </c>
      <c r="N37" s="103"/>
      <c r="O37" s="103"/>
      <c r="P37" s="101"/>
      <c r="Q37" s="27" t="str">
        <f t="shared" si="2"/>
        <v/>
      </c>
      <c r="R37" s="27" t="str">
        <f t="shared" si="3"/>
        <v/>
      </c>
      <c r="S37" s="27" t="str">
        <f t="shared" si="4"/>
        <v/>
      </c>
      <c r="T37" s="113" t="str">
        <f t="shared" si="5"/>
        <v/>
      </c>
      <c r="U37" s="113" t="str">
        <f t="shared" si="6"/>
        <v/>
      </c>
      <c r="V37" s="109" t="str">
        <f t="shared" si="7"/>
        <v/>
      </c>
      <c r="W37" s="109" t="str">
        <f t="shared" si="8"/>
        <v/>
      </c>
      <c r="X37" s="109" t="str">
        <f t="shared" si="9"/>
        <v/>
      </c>
      <c r="Y37" s="110" t="str">
        <f t="shared" si="10"/>
        <v/>
      </c>
      <c r="Z37" s="117" t="str">
        <f t="shared" si="11"/>
        <v/>
      </c>
      <c r="AA37" s="111" t="str">
        <f t="shared" si="12"/>
        <v/>
      </c>
      <c r="AB37" s="104" t="str">
        <f t="shared" si="13"/>
        <v/>
      </c>
      <c r="AC37" s="104" t="str">
        <f t="shared" si="14"/>
        <v/>
      </c>
      <c r="AD37" s="104" t="str">
        <f t="shared" si="15"/>
        <v/>
      </c>
      <c r="AE37" s="15"/>
      <c r="AF37" s="15"/>
      <c r="AG37" s="104" t="str">
        <f t="shared" si="16"/>
        <v/>
      </c>
      <c r="AH37" s="102" t="str">
        <f t="shared" si="17"/>
        <v/>
      </c>
      <c r="AI37" s="102" t="str">
        <f t="shared" si="18"/>
        <v/>
      </c>
      <c r="AJ37" s="104" t="str">
        <f t="shared" si="19"/>
        <v/>
      </c>
      <c r="AK37" s="14">
        <f t="shared" si="24"/>
        <v>2</v>
      </c>
      <c r="AL37" s="14">
        <f t="shared" si="25"/>
        <v>3</v>
      </c>
      <c r="AM37" s="14">
        <f t="shared" si="26"/>
        <v>3</v>
      </c>
    </row>
    <row r="38" spans="1:39">
      <c r="A38" s="189" t="str">
        <f t="shared" si="20"/>
        <v/>
      </c>
      <c r="B38" s="189" t="str">
        <f>IF('附件一之1-開班數'!B38="","",'附件一之1-開班數'!B38)</f>
        <v/>
      </c>
      <c r="C38" s="103"/>
      <c r="D38" s="15"/>
      <c r="E38" s="196" t="str">
        <f>IF(B38="","",SUMIFS('附件一之2-參加學生名單'!$M$6:$M$19996,'附件一之2-參加學生名單'!$J$6:$J$19996,"*"&amp;B38&amp;"*"))</f>
        <v/>
      </c>
      <c r="F38" s="196" t="str">
        <f>IF(B38="","",SUMIFS('附件一之2-參加學生名單'!$N$6:$N$19996,'附件一之2-參加學生名單'!$J$6:$J$19996,"*"&amp;B38&amp;"*"))</f>
        <v/>
      </c>
      <c r="G38" s="196" t="str">
        <f>IF(B38="","",SUMIFS('附件一之2-參加學生名單'!$O$6:$O$19996,'附件一之2-參加學生名單'!$J$6:$J$19996,"*"&amp;B38&amp;"*"))</f>
        <v/>
      </c>
      <c r="H38" s="196" t="str">
        <f>IF(B38="","",SUMIFS('附件一之2-參加學生名單'!$P$6:$P$19996,'附件一之2-參加學生名單'!$J$6:$J$19996,"*"&amp;B38&amp;"*"))</f>
        <v/>
      </c>
      <c r="I38" s="196" t="str">
        <f>IF(B38="","",SUMIFS('附件一之2-參加學生名單'!$Q$6:$Q$19996,'附件一之2-參加學生名單'!$J$6:$J$19996,"*"&amp;B38&amp;"*"))</f>
        <v/>
      </c>
      <c r="J38" s="197" t="str">
        <f t="shared" si="21"/>
        <v/>
      </c>
      <c r="K38" s="161" t="str">
        <f t="shared" si="22"/>
        <v/>
      </c>
      <c r="L38" s="101"/>
      <c r="M38" s="116" t="str">
        <f t="shared" si="23"/>
        <v/>
      </c>
      <c r="N38" s="103"/>
      <c r="O38" s="103"/>
      <c r="P38" s="101"/>
      <c r="Q38" s="27" t="str">
        <f t="shared" ref="Q38:Q65" si="27">IF(B38="","",P38/4)</f>
        <v/>
      </c>
      <c r="R38" s="27" t="str">
        <f t="shared" ref="R38:R65" si="28">IF(B38="","",N38*P38)</f>
        <v/>
      </c>
      <c r="S38" s="27" t="str">
        <f t="shared" ref="S38:S65" si="29">IF(B38="","",O38*P38)</f>
        <v/>
      </c>
      <c r="T38" s="113" t="str">
        <f t="shared" ref="T38:T65" si="30">IF(B38="","",IF(I38&lt;1,0,INT((AB38+AC38)/Q38/J38)))</f>
        <v/>
      </c>
      <c r="U38" s="113" t="str">
        <f t="shared" ref="U38:U65" si="31">IF(B38="","",IF(I38&lt;1,0,INT(AD38/Q38/J38)))</f>
        <v/>
      </c>
      <c r="V38" s="109" t="str">
        <f t="shared" ref="V38:V65" si="32">IF(B38="","",IF(I38&lt;1,0,INT((AE38+AF38)/Q38/J38)))</f>
        <v/>
      </c>
      <c r="W38" s="109" t="str">
        <f t="shared" ref="W38:W65" si="33">IF(B38="","",IF((E38+F38+G38)&lt;1,0,INT(AG38*(E38+F38+G38)/J38)))</f>
        <v/>
      </c>
      <c r="X38" s="109" t="str">
        <f t="shared" ref="X38:X65" si="34">IF(B38="","",IF(H38&lt;1,0,INT(AG38*H38/J38)))</f>
        <v/>
      </c>
      <c r="Y38" s="110" t="str">
        <f t="shared" ref="Y38:Y65" si="35">IF(B38="","",IF(C38=1,IF(AG38*I38/J38-AJ38&lt;1,0,INT(AG38*I38/J38-AJ38)),IF(I38&lt;1,0,INT(AG38*I38/J38))))</f>
        <v/>
      </c>
      <c r="Z38" s="117" t="str">
        <f t="shared" ref="Z38:Z65" si="36">IF(B38="","",IF(Y38=0,0,IF(C38=1,INT(260*(R38-AH38)/0.7/J38*I38+320*(S38-AI38)/0.7/J38*I38),INT(260*R38/0.7/J38*I38+320*S38/0.7/J38*I38))))</f>
        <v/>
      </c>
      <c r="AA38" s="111" t="str">
        <f t="shared" ref="AA38:AA65" si="37">IF(B38="","",IF(AG38=0,0,ROUND(AG38/J38/Q38,0)))</f>
        <v/>
      </c>
      <c r="AB38" s="104" t="str">
        <f t="shared" ref="AB38:AB65" si="38">IF(B38="","",R38*$N$3)</f>
        <v/>
      </c>
      <c r="AC38" s="104" t="str">
        <f t="shared" ref="AC38:AC65" si="39">IF(B38="","",S38*$O$3)</f>
        <v/>
      </c>
      <c r="AD38" s="104" t="str">
        <f t="shared" ref="AD38:AD65" si="40">IF(B38="","",(R38+S38)*10)</f>
        <v/>
      </c>
      <c r="AE38" s="15"/>
      <c r="AF38" s="15"/>
      <c r="AG38" s="104" t="str">
        <f t="shared" ref="AG38:AG65" si="41">IF(B38="","",SUM(AB38:AF38))</f>
        <v/>
      </c>
      <c r="AH38" s="102" t="str">
        <f t="shared" ref="AH38:AH65" si="42">IF(B38="","",IF(N38&lt;$AJ$3,N38,$AJ$3))</f>
        <v/>
      </c>
      <c r="AI38" s="102" t="str">
        <f t="shared" ref="AI38:AI65" si="43">IF(B38="","",IF((N38+O38)&gt;$AJ$3,$AJ$3-AH38,IF(N38&lt;$AJ$3,O38,0)))</f>
        <v/>
      </c>
      <c r="AJ38" s="104" t="str">
        <f t="shared" ref="AJ38:AJ65" si="44">IF(B38="","",IF(C38=1,INT((270*I38/J38*AH38*4+330*I38/J38*AI38*4+(AE38+AF38)/Q38*I38/J38)*Q38),0))</f>
        <v/>
      </c>
      <c r="AK38" s="14">
        <f t="shared" si="24"/>
        <v>2</v>
      </c>
      <c r="AL38" s="14">
        <f t="shared" si="25"/>
        <v>3</v>
      </c>
      <c r="AM38" s="14">
        <f t="shared" si="26"/>
        <v>3</v>
      </c>
    </row>
    <row r="39" spans="1:39">
      <c r="A39" s="189" t="str">
        <f t="shared" si="20"/>
        <v/>
      </c>
      <c r="B39" s="189" t="str">
        <f>IF('附件一之1-開班數'!B39="","",'附件一之1-開班數'!B39)</f>
        <v/>
      </c>
      <c r="C39" s="103"/>
      <c r="D39" s="15"/>
      <c r="E39" s="196" t="str">
        <f>IF(B39="","",SUMIFS('附件一之2-參加學生名單'!$M$6:$M$19996,'附件一之2-參加學生名單'!$J$6:$J$19996,"*"&amp;B39&amp;"*"))</f>
        <v/>
      </c>
      <c r="F39" s="196" t="str">
        <f>IF(B39="","",SUMIFS('附件一之2-參加學生名單'!$N$6:$N$19996,'附件一之2-參加學生名單'!$J$6:$J$19996,"*"&amp;B39&amp;"*"))</f>
        <v/>
      </c>
      <c r="G39" s="196" t="str">
        <f>IF(B39="","",SUMIFS('附件一之2-參加學生名單'!$O$6:$O$19996,'附件一之2-參加學生名單'!$J$6:$J$19996,"*"&amp;B39&amp;"*"))</f>
        <v/>
      </c>
      <c r="H39" s="196" t="str">
        <f>IF(B39="","",SUMIFS('附件一之2-參加學生名單'!$P$6:$P$19996,'附件一之2-參加學生名單'!$J$6:$J$19996,"*"&amp;B39&amp;"*"))</f>
        <v/>
      </c>
      <c r="I39" s="196" t="str">
        <f>IF(B39="","",SUMIFS('附件一之2-參加學生名單'!$Q$6:$Q$19996,'附件一之2-參加學生名單'!$J$6:$J$19996,"*"&amp;B39&amp;"*"))</f>
        <v/>
      </c>
      <c r="J39" s="197" t="str">
        <f t="shared" si="21"/>
        <v/>
      </c>
      <c r="K39" s="161" t="str">
        <f t="shared" si="22"/>
        <v/>
      </c>
      <c r="L39" s="101"/>
      <c r="M39" s="116" t="str">
        <f t="shared" si="23"/>
        <v/>
      </c>
      <c r="N39" s="103"/>
      <c r="O39" s="103"/>
      <c r="P39" s="101"/>
      <c r="Q39" s="27" t="str">
        <f t="shared" si="27"/>
        <v/>
      </c>
      <c r="R39" s="27" t="str">
        <f t="shared" si="28"/>
        <v/>
      </c>
      <c r="S39" s="27" t="str">
        <f t="shared" si="29"/>
        <v/>
      </c>
      <c r="T39" s="113" t="str">
        <f t="shared" si="30"/>
        <v/>
      </c>
      <c r="U39" s="113" t="str">
        <f t="shared" si="31"/>
        <v/>
      </c>
      <c r="V39" s="109" t="str">
        <f t="shared" si="32"/>
        <v/>
      </c>
      <c r="W39" s="109" t="str">
        <f t="shared" si="33"/>
        <v/>
      </c>
      <c r="X39" s="109" t="str">
        <f t="shared" si="34"/>
        <v/>
      </c>
      <c r="Y39" s="110" t="str">
        <f t="shared" si="35"/>
        <v/>
      </c>
      <c r="Z39" s="117" t="str">
        <f t="shared" si="36"/>
        <v/>
      </c>
      <c r="AA39" s="111" t="str">
        <f t="shared" si="37"/>
        <v/>
      </c>
      <c r="AB39" s="104" t="str">
        <f t="shared" si="38"/>
        <v/>
      </c>
      <c r="AC39" s="104" t="str">
        <f t="shared" si="39"/>
        <v/>
      </c>
      <c r="AD39" s="104" t="str">
        <f t="shared" si="40"/>
        <v/>
      </c>
      <c r="AE39" s="15"/>
      <c r="AF39" s="15"/>
      <c r="AG39" s="104" t="str">
        <f t="shared" si="41"/>
        <v/>
      </c>
      <c r="AH39" s="102" t="str">
        <f t="shared" si="42"/>
        <v/>
      </c>
      <c r="AI39" s="102" t="str">
        <f t="shared" si="43"/>
        <v/>
      </c>
      <c r="AJ39" s="104" t="str">
        <f t="shared" si="44"/>
        <v/>
      </c>
      <c r="AK39" s="14">
        <f t="shared" si="24"/>
        <v>2</v>
      </c>
      <c r="AL39" s="14">
        <f t="shared" si="25"/>
        <v>3</v>
      </c>
      <c r="AM39" s="14">
        <f t="shared" si="26"/>
        <v>3</v>
      </c>
    </row>
    <row r="40" spans="1:39">
      <c r="A40" s="189" t="str">
        <f t="shared" si="20"/>
        <v/>
      </c>
      <c r="B40" s="189" t="str">
        <f>IF('附件一之1-開班數'!B40="","",'附件一之1-開班數'!B40)</f>
        <v/>
      </c>
      <c r="C40" s="103"/>
      <c r="D40" s="15"/>
      <c r="E40" s="196" t="str">
        <f>IF(B40="","",SUMIFS('附件一之2-參加學生名單'!$M$6:$M$19996,'附件一之2-參加學生名單'!$J$6:$J$19996,"*"&amp;B40&amp;"*"))</f>
        <v/>
      </c>
      <c r="F40" s="196" t="str">
        <f>IF(B40="","",SUMIFS('附件一之2-參加學生名單'!$N$6:$N$19996,'附件一之2-參加學生名單'!$J$6:$J$19996,"*"&amp;B40&amp;"*"))</f>
        <v/>
      </c>
      <c r="G40" s="196" t="str">
        <f>IF(B40="","",SUMIFS('附件一之2-參加學生名單'!$O$6:$O$19996,'附件一之2-參加學生名單'!$J$6:$J$19996,"*"&amp;B40&amp;"*"))</f>
        <v/>
      </c>
      <c r="H40" s="196" t="str">
        <f>IF(B40="","",SUMIFS('附件一之2-參加學生名單'!$P$6:$P$19996,'附件一之2-參加學生名單'!$J$6:$J$19996,"*"&amp;B40&amp;"*"))</f>
        <v/>
      </c>
      <c r="I40" s="196" t="str">
        <f>IF(B40="","",SUMIFS('附件一之2-參加學生名單'!$Q$6:$Q$19996,'附件一之2-參加學生名單'!$J$6:$J$19996,"*"&amp;B40&amp;"*"))</f>
        <v/>
      </c>
      <c r="J40" s="197" t="str">
        <f t="shared" si="21"/>
        <v/>
      </c>
      <c r="K40" s="161" t="str">
        <f t="shared" si="22"/>
        <v/>
      </c>
      <c r="L40" s="101"/>
      <c r="M40" s="116" t="str">
        <f t="shared" si="23"/>
        <v/>
      </c>
      <c r="N40" s="103"/>
      <c r="O40" s="103"/>
      <c r="P40" s="101"/>
      <c r="Q40" s="27" t="str">
        <f t="shared" si="27"/>
        <v/>
      </c>
      <c r="R40" s="27" t="str">
        <f t="shared" si="28"/>
        <v/>
      </c>
      <c r="S40" s="27" t="str">
        <f t="shared" si="29"/>
        <v/>
      </c>
      <c r="T40" s="113" t="str">
        <f t="shared" si="30"/>
        <v/>
      </c>
      <c r="U40" s="113" t="str">
        <f t="shared" si="31"/>
        <v/>
      </c>
      <c r="V40" s="109" t="str">
        <f t="shared" si="32"/>
        <v/>
      </c>
      <c r="W40" s="109" t="str">
        <f t="shared" si="33"/>
        <v/>
      </c>
      <c r="X40" s="109" t="str">
        <f t="shared" si="34"/>
        <v/>
      </c>
      <c r="Y40" s="110" t="str">
        <f t="shared" si="35"/>
        <v/>
      </c>
      <c r="Z40" s="117" t="str">
        <f t="shared" si="36"/>
        <v/>
      </c>
      <c r="AA40" s="111" t="str">
        <f t="shared" si="37"/>
        <v/>
      </c>
      <c r="AB40" s="104" t="str">
        <f t="shared" si="38"/>
        <v/>
      </c>
      <c r="AC40" s="104" t="str">
        <f t="shared" si="39"/>
        <v/>
      </c>
      <c r="AD40" s="104" t="str">
        <f t="shared" si="40"/>
        <v/>
      </c>
      <c r="AE40" s="15"/>
      <c r="AF40" s="15"/>
      <c r="AG40" s="104" t="str">
        <f t="shared" si="41"/>
        <v/>
      </c>
      <c r="AH40" s="102" t="str">
        <f t="shared" si="42"/>
        <v/>
      </c>
      <c r="AI40" s="102" t="str">
        <f t="shared" si="43"/>
        <v/>
      </c>
      <c r="AJ40" s="104" t="str">
        <f t="shared" si="44"/>
        <v/>
      </c>
      <c r="AK40" s="14">
        <f t="shared" si="24"/>
        <v>2</v>
      </c>
      <c r="AL40" s="14">
        <f t="shared" si="25"/>
        <v>3</v>
      </c>
      <c r="AM40" s="14">
        <f t="shared" si="26"/>
        <v>3</v>
      </c>
    </row>
    <row r="41" spans="1:39">
      <c r="A41" s="189" t="str">
        <f t="shared" si="20"/>
        <v/>
      </c>
      <c r="B41" s="189" t="str">
        <f>IF('附件一之1-開班數'!B41="","",'附件一之1-開班數'!B41)</f>
        <v/>
      </c>
      <c r="C41" s="103"/>
      <c r="D41" s="15"/>
      <c r="E41" s="196" t="str">
        <f>IF(B41="","",SUMIFS('附件一之2-參加學生名單'!$M$6:$M$19996,'附件一之2-參加學生名單'!$J$6:$J$19996,"*"&amp;B41&amp;"*"))</f>
        <v/>
      </c>
      <c r="F41" s="196" t="str">
        <f>IF(B41="","",SUMIFS('附件一之2-參加學生名單'!$N$6:$N$19996,'附件一之2-參加學生名單'!$J$6:$J$19996,"*"&amp;B41&amp;"*"))</f>
        <v/>
      </c>
      <c r="G41" s="196" t="str">
        <f>IF(B41="","",SUMIFS('附件一之2-參加學生名單'!$O$6:$O$19996,'附件一之2-參加學生名單'!$J$6:$J$19996,"*"&amp;B41&amp;"*"))</f>
        <v/>
      </c>
      <c r="H41" s="196" t="str">
        <f>IF(B41="","",SUMIFS('附件一之2-參加學生名單'!$P$6:$P$19996,'附件一之2-參加學生名單'!$J$6:$J$19996,"*"&amp;B41&amp;"*"))</f>
        <v/>
      </c>
      <c r="I41" s="196" t="str">
        <f>IF(B41="","",SUMIFS('附件一之2-參加學生名單'!$Q$6:$Q$19996,'附件一之2-參加學生名單'!$J$6:$J$19996,"*"&amp;B41&amp;"*"))</f>
        <v/>
      </c>
      <c r="J41" s="197" t="str">
        <f t="shared" si="21"/>
        <v/>
      </c>
      <c r="K41" s="161" t="str">
        <f t="shared" si="22"/>
        <v/>
      </c>
      <c r="L41" s="101"/>
      <c r="M41" s="116" t="str">
        <f t="shared" si="23"/>
        <v/>
      </c>
      <c r="N41" s="103"/>
      <c r="O41" s="103"/>
      <c r="P41" s="101"/>
      <c r="Q41" s="27" t="str">
        <f t="shared" si="27"/>
        <v/>
      </c>
      <c r="R41" s="27" t="str">
        <f t="shared" si="28"/>
        <v/>
      </c>
      <c r="S41" s="27" t="str">
        <f t="shared" si="29"/>
        <v/>
      </c>
      <c r="T41" s="113" t="str">
        <f t="shared" si="30"/>
        <v/>
      </c>
      <c r="U41" s="113" t="str">
        <f t="shared" si="31"/>
        <v/>
      </c>
      <c r="V41" s="109" t="str">
        <f t="shared" si="32"/>
        <v/>
      </c>
      <c r="W41" s="109" t="str">
        <f t="shared" si="33"/>
        <v/>
      </c>
      <c r="X41" s="109" t="str">
        <f t="shared" si="34"/>
        <v/>
      </c>
      <c r="Y41" s="110" t="str">
        <f t="shared" si="35"/>
        <v/>
      </c>
      <c r="Z41" s="117" t="str">
        <f t="shared" si="36"/>
        <v/>
      </c>
      <c r="AA41" s="111" t="str">
        <f t="shared" si="37"/>
        <v/>
      </c>
      <c r="AB41" s="104" t="str">
        <f t="shared" si="38"/>
        <v/>
      </c>
      <c r="AC41" s="104" t="str">
        <f t="shared" si="39"/>
        <v/>
      </c>
      <c r="AD41" s="104" t="str">
        <f t="shared" si="40"/>
        <v/>
      </c>
      <c r="AE41" s="15"/>
      <c r="AF41" s="15"/>
      <c r="AG41" s="104" t="str">
        <f t="shared" si="41"/>
        <v/>
      </c>
      <c r="AH41" s="102" t="str">
        <f t="shared" si="42"/>
        <v/>
      </c>
      <c r="AI41" s="102" t="str">
        <f t="shared" si="43"/>
        <v/>
      </c>
      <c r="AJ41" s="104" t="str">
        <f t="shared" si="44"/>
        <v/>
      </c>
      <c r="AK41" s="14">
        <f t="shared" si="24"/>
        <v>2</v>
      </c>
      <c r="AL41" s="14">
        <f t="shared" si="25"/>
        <v>3</v>
      </c>
      <c r="AM41" s="14">
        <f t="shared" si="26"/>
        <v>3</v>
      </c>
    </row>
    <row r="42" spans="1:39">
      <c r="A42" s="189" t="str">
        <f t="shared" si="20"/>
        <v/>
      </c>
      <c r="B42" s="189" t="str">
        <f>IF('附件一之1-開班數'!B42="","",'附件一之1-開班數'!B42)</f>
        <v/>
      </c>
      <c r="C42" s="103"/>
      <c r="D42" s="15"/>
      <c r="E42" s="196" t="str">
        <f>IF(B42="","",SUMIFS('附件一之2-參加學生名單'!$M$6:$M$19996,'附件一之2-參加學生名單'!$J$6:$J$19996,"*"&amp;B42&amp;"*"))</f>
        <v/>
      </c>
      <c r="F42" s="196" t="str">
        <f>IF(B42="","",SUMIFS('附件一之2-參加學生名單'!$N$6:$N$19996,'附件一之2-參加學生名單'!$J$6:$J$19996,"*"&amp;B42&amp;"*"))</f>
        <v/>
      </c>
      <c r="G42" s="196" t="str">
        <f>IF(B42="","",SUMIFS('附件一之2-參加學生名單'!$O$6:$O$19996,'附件一之2-參加學生名單'!$J$6:$J$19996,"*"&amp;B42&amp;"*"))</f>
        <v/>
      </c>
      <c r="H42" s="196" t="str">
        <f>IF(B42="","",SUMIFS('附件一之2-參加學生名單'!$P$6:$P$19996,'附件一之2-參加學生名單'!$J$6:$J$19996,"*"&amp;B42&amp;"*"))</f>
        <v/>
      </c>
      <c r="I42" s="196" t="str">
        <f>IF(B42="","",SUMIFS('附件一之2-參加學生名單'!$Q$6:$Q$19996,'附件一之2-參加學生名單'!$J$6:$J$19996,"*"&amp;B42&amp;"*"))</f>
        <v/>
      </c>
      <c r="J42" s="197" t="str">
        <f t="shared" si="21"/>
        <v/>
      </c>
      <c r="K42" s="161" t="str">
        <f t="shared" si="22"/>
        <v/>
      </c>
      <c r="L42" s="101"/>
      <c r="M42" s="116" t="str">
        <f t="shared" si="23"/>
        <v/>
      </c>
      <c r="N42" s="103"/>
      <c r="O42" s="103"/>
      <c r="P42" s="101"/>
      <c r="Q42" s="27" t="str">
        <f t="shared" si="27"/>
        <v/>
      </c>
      <c r="R42" s="27" t="str">
        <f t="shared" si="28"/>
        <v/>
      </c>
      <c r="S42" s="27" t="str">
        <f t="shared" si="29"/>
        <v/>
      </c>
      <c r="T42" s="113" t="str">
        <f t="shared" si="30"/>
        <v/>
      </c>
      <c r="U42" s="113" t="str">
        <f t="shared" si="31"/>
        <v/>
      </c>
      <c r="V42" s="109" t="str">
        <f t="shared" si="32"/>
        <v/>
      </c>
      <c r="W42" s="109" t="str">
        <f t="shared" si="33"/>
        <v/>
      </c>
      <c r="X42" s="109" t="str">
        <f t="shared" si="34"/>
        <v/>
      </c>
      <c r="Y42" s="110" t="str">
        <f t="shared" si="35"/>
        <v/>
      </c>
      <c r="Z42" s="117" t="str">
        <f t="shared" si="36"/>
        <v/>
      </c>
      <c r="AA42" s="111" t="str">
        <f t="shared" si="37"/>
        <v/>
      </c>
      <c r="AB42" s="104" t="str">
        <f t="shared" si="38"/>
        <v/>
      </c>
      <c r="AC42" s="104" t="str">
        <f t="shared" si="39"/>
        <v/>
      </c>
      <c r="AD42" s="104" t="str">
        <f t="shared" si="40"/>
        <v/>
      </c>
      <c r="AE42" s="15"/>
      <c r="AF42" s="15"/>
      <c r="AG42" s="104" t="str">
        <f t="shared" si="41"/>
        <v/>
      </c>
      <c r="AH42" s="102" t="str">
        <f t="shared" si="42"/>
        <v/>
      </c>
      <c r="AI42" s="102" t="str">
        <f t="shared" si="43"/>
        <v/>
      </c>
      <c r="AJ42" s="104" t="str">
        <f t="shared" si="44"/>
        <v/>
      </c>
      <c r="AK42" s="14">
        <f t="shared" si="24"/>
        <v>2</v>
      </c>
      <c r="AL42" s="14">
        <f t="shared" si="25"/>
        <v>3</v>
      </c>
      <c r="AM42" s="14">
        <f t="shared" si="26"/>
        <v>3</v>
      </c>
    </row>
    <row r="43" spans="1:39">
      <c r="A43" s="189" t="str">
        <f t="shared" si="20"/>
        <v/>
      </c>
      <c r="B43" s="189" t="str">
        <f>IF('附件一之1-開班數'!B43="","",'附件一之1-開班數'!B43)</f>
        <v/>
      </c>
      <c r="C43" s="103"/>
      <c r="D43" s="15"/>
      <c r="E43" s="196" t="str">
        <f>IF(B43="","",SUMIFS('附件一之2-參加學生名單'!$M$6:$M$19996,'附件一之2-參加學生名單'!$J$6:$J$19996,"*"&amp;B43&amp;"*"))</f>
        <v/>
      </c>
      <c r="F43" s="196" t="str">
        <f>IF(B43="","",SUMIFS('附件一之2-參加學生名單'!$N$6:$N$19996,'附件一之2-參加學生名單'!$J$6:$J$19996,"*"&amp;B43&amp;"*"))</f>
        <v/>
      </c>
      <c r="G43" s="196" t="str">
        <f>IF(B43="","",SUMIFS('附件一之2-參加學生名單'!$O$6:$O$19996,'附件一之2-參加學生名單'!$J$6:$J$19996,"*"&amp;B43&amp;"*"))</f>
        <v/>
      </c>
      <c r="H43" s="196" t="str">
        <f>IF(B43="","",SUMIFS('附件一之2-參加學生名單'!$P$6:$P$19996,'附件一之2-參加學生名單'!$J$6:$J$19996,"*"&amp;B43&amp;"*"))</f>
        <v/>
      </c>
      <c r="I43" s="196" t="str">
        <f>IF(B43="","",SUMIFS('附件一之2-參加學生名單'!$Q$6:$Q$19996,'附件一之2-參加學生名單'!$J$6:$J$19996,"*"&amp;B43&amp;"*"))</f>
        <v/>
      </c>
      <c r="J43" s="197" t="str">
        <f t="shared" si="21"/>
        <v/>
      </c>
      <c r="K43" s="161" t="str">
        <f t="shared" si="22"/>
        <v/>
      </c>
      <c r="L43" s="101"/>
      <c r="M43" s="116" t="str">
        <f t="shared" si="23"/>
        <v/>
      </c>
      <c r="N43" s="103"/>
      <c r="O43" s="103"/>
      <c r="P43" s="101"/>
      <c r="Q43" s="27" t="str">
        <f t="shared" si="27"/>
        <v/>
      </c>
      <c r="R43" s="27" t="str">
        <f t="shared" si="28"/>
        <v/>
      </c>
      <c r="S43" s="27" t="str">
        <f t="shared" si="29"/>
        <v/>
      </c>
      <c r="T43" s="113" t="str">
        <f t="shared" si="30"/>
        <v/>
      </c>
      <c r="U43" s="113" t="str">
        <f t="shared" si="31"/>
        <v/>
      </c>
      <c r="V43" s="109" t="str">
        <f t="shared" si="32"/>
        <v/>
      </c>
      <c r="W43" s="109" t="str">
        <f t="shared" si="33"/>
        <v/>
      </c>
      <c r="X43" s="109" t="str">
        <f t="shared" si="34"/>
        <v/>
      </c>
      <c r="Y43" s="110" t="str">
        <f t="shared" si="35"/>
        <v/>
      </c>
      <c r="Z43" s="117" t="str">
        <f t="shared" si="36"/>
        <v/>
      </c>
      <c r="AA43" s="111" t="str">
        <f t="shared" si="37"/>
        <v/>
      </c>
      <c r="AB43" s="104" t="str">
        <f t="shared" si="38"/>
        <v/>
      </c>
      <c r="AC43" s="104" t="str">
        <f t="shared" si="39"/>
        <v/>
      </c>
      <c r="AD43" s="104" t="str">
        <f t="shared" si="40"/>
        <v/>
      </c>
      <c r="AE43" s="15"/>
      <c r="AF43" s="15"/>
      <c r="AG43" s="104" t="str">
        <f t="shared" si="41"/>
        <v/>
      </c>
      <c r="AH43" s="102" t="str">
        <f t="shared" si="42"/>
        <v/>
      </c>
      <c r="AI43" s="102" t="str">
        <f t="shared" si="43"/>
        <v/>
      </c>
      <c r="AJ43" s="104" t="str">
        <f t="shared" si="44"/>
        <v/>
      </c>
      <c r="AK43" s="14">
        <f t="shared" si="24"/>
        <v>2</v>
      </c>
      <c r="AL43" s="14">
        <f t="shared" si="25"/>
        <v>3</v>
      </c>
      <c r="AM43" s="14">
        <f t="shared" si="26"/>
        <v>3</v>
      </c>
    </row>
    <row r="44" spans="1:39">
      <c r="A44" s="189" t="str">
        <f t="shared" si="20"/>
        <v/>
      </c>
      <c r="B44" s="189" t="str">
        <f>IF('附件一之1-開班數'!B44="","",'附件一之1-開班數'!B44)</f>
        <v/>
      </c>
      <c r="C44" s="103"/>
      <c r="D44" s="15"/>
      <c r="E44" s="196" t="str">
        <f>IF(B44="","",SUMIFS('附件一之2-參加學生名單'!$M$6:$M$19996,'附件一之2-參加學生名單'!$J$6:$J$19996,"*"&amp;B44&amp;"*"))</f>
        <v/>
      </c>
      <c r="F44" s="196" t="str">
        <f>IF(B44="","",SUMIFS('附件一之2-參加學生名單'!$N$6:$N$19996,'附件一之2-參加學生名單'!$J$6:$J$19996,"*"&amp;B44&amp;"*"))</f>
        <v/>
      </c>
      <c r="G44" s="196" t="str">
        <f>IF(B44="","",SUMIFS('附件一之2-參加學生名單'!$O$6:$O$19996,'附件一之2-參加學生名單'!$J$6:$J$19996,"*"&amp;B44&amp;"*"))</f>
        <v/>
      </c>
      <c r="H44" s="196" t="str">
        <f>IF(B44="","",SUMIFS('附件一之2-參加學生名單'!$P$6:$P$19996,'附件一之2-參加學生名單'!$J$6:$J$19996,"*"&amp;B44&amp;"*"))</f>
        <v/>
      </c>
      <c r="I44" s="196" t="str">
        <f>IF(B44="","",SUMIFS('附件一之2-參加學生名單'!$Q$6:$Q$19996,'附件一之2-參加學生名單'!$J$6:$J$19996,"*"&amp;B44&amp;"*"))</f>
        <v/>
      </c>
      <c r="J44" s="197" t="str">
        <f t="shared" si="21"/>
        <v/>
      </c>
      <c r="K44" s="161" t="str">
        <f t="shared" si="22"/>
        <v/>
      </c>
      <c r="L44" s="101"/>
      <c r="M44" s="116" t="str">
        <f t="shared" si="23"/>
        <v/>
      </c>
      <c r="N44" s="103"/>
      <c r="O44" s="103"/>
      <c r="P44" s="101"/>
      <c r="Q44" s="27" t="str">
        <f t="shared" si="27"/>
        <v/>
      </c>
      <c r="R44" s="27" t="str">
        <f t="shared" si="28"/>
        <v/>
      </c>
      <c r="S44" s="27" t="str">
        <f t="shared" si="29"/>
        <v/>
      </c>
      <c r="T44" s="113" t="str">
        <f t="shared" si="30"/>
        <v/>
      </c>
      <c r="U44" s="113" t="str">
        <f t="shared" si="31"/>
        <v/>
      </c>
      <c r="V44" s="109" t="str">
        <f t="shared" si="32"/>
        <v/>
      </c>
      <c r="W44" s="109" t="str">
        <f t="shared" si="33"/>
        <v/>
      </c>
      <c r="X44" s="109" t="str">
        <f t="shared" si="34"/>
        <v/>
      </c>
      <c r="Y44" s="110" t="str">
        <f t="shared" si="35"/>
        <v/>
      </c>
      <c r="Z44" s="117" t="str">
        <f t="shared" si="36"/>
        <v/>
      </c>
      <c r="AA44" s="111" t="str">
        <f t="shared" si="37"/>
        <v/>
      </c>
      <c r="AB44" s="104" t="str">
        <f t="shared" si="38"/>
        <v/>
      </c>
      <c r="AC44" s="104" t="str">
        <f t="shared" si="39"/>
        <v/>
      </c>
      <c r="AD44" s="104" t="str">
        <f t="shared" si="40"/>
        <v/>
      </c>
      <c r="AE44" s="15"/>
      <c r="AF44" s="15"/>
      <c r="AG44" s="104" t="str">
        <f t="shared" si="41"/>
        <v/>
      </c>
      <c r="AH44" s="102" t="str">
        <f t="shared" si="42"/>
        <v/>
      </c>
      <c r="AI44" s="102" t="str">
        <f t="shared" si="43"/>
        <v/>
      </c>
      <c r="AJ44" s="104" t="str">
        <f t="shared" si="44"/>
        <v/>
      </c>
      <c r="AK44" s="14">
        <f t="shared" si="24"/>
        <v>2</v>
      </c>
      <c r="AL44" s="14">
        <f t="shared" si="25"/>
        <v>3</v>
      </c>
      <c r="AM44" s="14">
        <f t="shared" si="26"/>
        <v>3</v>
      </c>
    </row>
    <row r="45" spans="1:39">
      <c r="A45" s="189" t="str">
        <f t="shared" si="20"/>
        <v/>
      </c>
      <c r="B45" s="189" t="str">
        <f>IF('附件一之1-開班數'!B45="","",'附件一之1-開班數'!B45)</f>
        <v/>
      </c>
      <c r="C45" s="103"/>
      <c r="D45" s="15"/>
      <c r="E45" s="196" t="str">
        <f>IF(B45="","",SUMIFS('附件一之2-參加學生名單'!$M$6:$M$19996,'附件一之2-參加學生名單'!$J$6:$J$19996,"*"&amp;B45&amp;"*"))</f>
        <v/>
      </c>
      <c r="F45" s="196" t="str">
        <f>IF(B45="","",SUMIFS('附件一之2-參加學生名單'!$N$6:$N$19996,'附件一之2-參加學生名單'!$J$6:$J$19996,"*"&amp;B45&amp;"*"))</f>
        <v/>
      </c>
      <c r="G45" s="196" t="str">
        <f>IF(B45="","",SUMIFS('附件一之2-參加學生名單'!$O$6:$O$19996,'附件一之2-參加學生名單'!$J$6:$J$19996,"*"&amp;B45&amp;"*"))</f>
        <v/>
      </c>
      <c r="H45" s="196" t="str">
        <f>IF(B45="","",SUMIFS('附件一之2-參加學生名單'!$P$6:$P$19996,'附件一之2-參加學生名單'!$J$6:$J$19996,"*"&amp;B45&amp;"*"))</f>
        <v/>
      </c>
      <c r="I45" s="196" t="str">
        <f>IF(B45="","",SUMIFS('附件一之2-參加學生名單'!$Q$6:$Q$19996,'附件一之2-參加學生名單'!$J$6:$J$19996,"*"&amp;B45&amp;"*"))</f>
        <v/>
      </c>
      <c r="J45" s="197" t="str">
        <f t="shared" si="21"/>
        <v/>
      </c>
      <c r="K45" s="161" t="str">
        <f t="shared" si="22"/>
        <v/>
      </c>
      <c r="L45" s="101"/>
      <c r="M45" s="116" t="str">
        <f t="shared" si="23"/>
        <v/>
      </c>
      <c r="N45" s="103"/>
      <c r="O45" s="103"/>
      <c r="P45" s="101"/>
      <c r="Q45" s="27" t="str">
        <f t="shared" si="27"/>
        <v/>
      </c>
      <c r="R45" s="27" t="str">
        <f t="shared" si="28"/>
        <v/>
      </c>
      <c r="S45" s="27" t="str">
        <f t="shared" si="29"/>
        <v/>
      </c>
      <c r="T45" s="113" t="str">
        <f t="shared" si="30"/>
        <v/>
      </c>
      <c r="U45" s="113" t="str">
        <f t="shared" si="31"/>
        <v/>
      </c>
      <c r="V45" s="109" t="str">
        <f t="shared" si="32"/>
        <v/>
      </c>
      <c r="W45" s="109" t="str">
        <f t="shared" si="33"/>
        <v/>
      </c>
      <c r="X45" s="109" t="str">
        <f t="shared" si="34"/>
        <v/>
      </c>
      <c r="Y45" s="110" t="str">
        <f t="shared" si="35"/>
        <v/>
      </c>
      <c r="Z45" s="117" t="str">
        <f t="shared" si="36"/>
        <v/>
      </c>
      <c r="AA45" s="111" t="str">
        <f t="shared" si="37"/>
        <v/>
      </c>
      <c r="AB45" s="104" t="str">
        <f t="shared" si="38"/>
        <v/>
      </c>
      <c r="AC45" s="104" t="str">
        <f t="shared" si="39"/>
        <v/>
      </c>
      <c r="AD45" s="104" t="str">
        <f t="shared" si="40"/>
        <v/>
      </c>
      <c r="AE45" s="15"/>
      <c r="AF45" s="15"/>
      <c r="AG45" s="104" t="str">
        <f t="shared" si="41"/>
        <v/>
      </c>
      <c r="AH45" s="102" t="str">
        <f t="shared" si="42"/>
        <v/>
      </c>
      <c r="AI45" s="102" t="str">
        <f t="shared" si="43"/>
        <v/>
      </c>
      <c r="AJ45" s="104" t="str">
        <f t="shared" si="44"/>
        <v/>
      </c>
      <c r="AK45" s="14">
        <f t="shared" si="24"/>
        <v>2</v>
      </c>
      <c r="AL45" s="14">
        <f t="shared" si="25"/>
        <v>3</v>
      </c>
      <c r="AM45" s="14">
        <f t="shared" si="26"/>
        <v>3</v>
      </c>
    </row>
    <row r="46" spans="1:39">
      <c r="A46" s="189" t="str">
        <f t="shared" si="20"/>
        <v/>
      </c>
      <c r="B46" s="189" t="str">
        <f>IF('附件一之1-開班數'!B46="","",'附件一之1-開班數'!B46)</f>
        <v/>
      </c>
      <c r="C46" s="103"/>
      <c r="D46" s="15"/>
      <c r="E46" s="196" t="str">
        <f>IF(B46="","",SUMIFS('附件一之2-參加學生名單'!$M$6:$M$19996,'附件一之2-參加學生名單'!$J$6:$J$19996,"*"&amp;B46&amp;"*"))</f>
        <v/>
      </c>
      <c r="F46" s="196" t="str">
        <f>IF(B46="","",SUMIFS('附件一之2-參加學生名單'!$N$6:$N$19996,'附件一之2-參加學生名單'!$J$6:$J$19996,"*"&amp;B46&amp;"*"))</f>
        <v/>
      </c>
      <c r="G46" s="196" t="str">
        <f>IF(B46="","",SUMIFS('附件一之2-參加學生名單'!$O$6:$O$19996,'附件一之2-參加學生名單'!$J$6:$J$19996,"*"&amp;B46&amp;"*"))</f>
        <v/>
      </c>
      <c r="H46" s="196" t="str">
        <f>IF(B46="","",SUMIFS('附件一之2-參加學生名單'!$P$6:$P$19996,'附件一之2-參加學生名單'!$J$6:$J$19996,"*"&amp;B46&amp;"*"))</f>
        <v/>
      </c>
      <c r="I46" s="196" t="str">
        <f>IF(B46="","",SUMIFS('附件一之2-參加學生名單'!$Q$6:$Q$19996,'附件一之2-參加學生名單'!$J$6:$J$19996,"*"&amp;B46&amp;"*"))</f>
        <v/>
      </c>
      <c r="J46" s="197" t="str">
        <f t="shared" si="21"/>
        <v/>
      </c>
      <c r="K46" s="161" t="str">
        <f t="shared" si="22"/>
        <v/>
      </c>
      <c r="L46" s="101"/>
      <c r="M46" s="116" t="str">
        <f t="shared" si="23"/>
        <v/>
      </c>
      <c r="N46" s="103"/>
      <c r="O46" s="103"/>
      <c r="P46" s="101"/>
      <c r="Q46" s="27" t="str">
        <f t="shared" si="27"/>
        <v/>
      </c>
      <c r="R46" s="27" t="str">
        <f t="shared" si="28"/>
        <v/>
      </c>
      <c r="S46" s="27" t="str">
        <f t="shared" si="29"/>
        <v/>
      </c>
      <c r="T46" s="113" t="str">
        <f t="shared" si="30"/>
        <v/>
      </c>
      <c r="U46" s="113" t="str">
        <f t="shared" si="31"/>
        <v/>
      </c>
      <c r="V46" s="109" t="str">
        <f t="shared" si="32"/>
        <v/>
      </c>
      <c r="W46" s="109" t="str">
        <f t="shared" si="33"/>
        <v/>
      </c>
      <c r="X46" s="109" t="str">
        <f t="shared" si="34"/>
        <v/>
      </c>
      <c r="Y46" s="110" t="str">
        <f t="shared" si="35"/>
        <v/>
      </c>
      <c r="Z46" s="117" t="str">
        <f t="shared" si="36"/>
        <v/>
      </c>
      <c r="AA46" s="111" t="str">
        <f t="shared" si="37"/>
        <v/>
      </c>
      <c r="AB46" s="104" t="str">
        <f t="shared" si="38"/>
        <v/>
      </c>
      <c r="AC46" s="104" t="str">
        <f t="shared" si="39"/>
        <v/>
      </c>
      <c r="AD46" s="104" t="str">
        <f t="shared" si="40"/>
        <v/>
      </c>
      <c r="AE46" s="15"/>
      <c r="AF46" s="15"/>
      <c r="AG46" s="104" t="str">
        <f t="shared" si="41"/>
        <v/>
      </c>
      <c r="AH46" s="102" t="str">
        <f t="shared" si="42"/>
        <v/>
      </c>
      <c r="AI46" s="102" t="str">
        <f t="shared" si="43"/>
        <v/>
      </c>
      <c r="AJ46" s="104" t="str">
        <f t="shared" si="44"/>
        <v/>
      </c>
      <c r="AK46" s="14">
        <f t="shared" si="24"/>
        <v>2</v>
      </c>
      <c r="AL46" s="14">
        <f t="shared" si="25"/>
        <v>3</v>
      </c>
      <c r="AM46" s="14">
        <f t="shared" si="26"/>
        <v>3</v>
      </c>
    </row>
    <row r="47" spans="1:39">
      <c r="A47" s="189" t="str">
        <f t="shared" si="20"/>
        <v/>
      </c>
      <c r="B47" s="189" t="str">
        <f>IF('附件一之1-開班數'!B47="","",'附件一之1-開班數'!B47)</f>
        <v/>
      </c>
      <c r="C47" s="103"/>
      <c r="D47" s="15"/>
      <c r="E47" s="196" t="str">
        <f>IF(B47="","",SUMIFS('附件一之2-參加學生名單'!$M$6:$M$19996,'附件一之2-參加學生名單'!$J$6:$J$19996,"*"&amp;B47&amp;"*"))</f>
        <v/>
      </c>
      <c r="F47" s="196" t="str">
        <f>IF(B47="","",SUMIFS('附件一之2-參加學生名單'!$N$6:$N$19996,'附件一之2-參加學生名單'!$J$6:$J$19996,"*"&amp;B47&amp;"*"))</f>
        <v/>
      </c>
      <c r="G47" s="196" t="str">
        <f>IF(B47="","",SUMIFS('附件一之2-參加學生名單'!$O$6:$O$19996,'附件一之2-參加學生名單'!$J$6:$J$19996,"*"&amp;B47&amp;"*"))</f>
        <v/>
      </c>
      <c r="H47" s="196" t="str">
        <f>IF(B47="","",SUMIFS('附件一之2-參加學生名單'!$P$6:$P$19996,'附件一之2-參加學生名單'!$J$6:$J$19996,"*"&amp;B47&amp;"*"))</f>
        <v/>
      </c>
      <c r="I47" s="196" t="str">
        <f>IF(B47="","",SUMIFS('附件一之2-參加學生名單'!$Q$6:$Q$19996,'附件一之2-參加學生名單'!$J$6:$J$19996,"*"&amp;B47&amp;"*"))</f>
        <v/>
      </c>
      <c r="J47" s="197" t="str">
        <f t="shared" si="21"/>
        <v/>
      </c>
      <c r="K47" s="161" t="str">
        <f t="shared" si="22"/>
        <v/>
      </c>
      <c r="L47" s="101"/>
      <c r="M47" s="116" t="str">
        <f t="shared" si="23"/>
        <v/>
      </c>
      <c r="N47" s="103"/>
      <c r="O47" s="103"/>
      <c r="P47" s="101"/>
      <c r="Q47" s="27" t="str">
        <f t="shared" si="27"/>
        <v/>
      </c>
      <c r="R47" s="27" t="str">
        <f t="shared" si="28"/>
        <v/>
      </c>
      <c r="S47" s="27" t="str">
        <f t="shared" si="29"/>
        <v/>
      </c>
      <c r="T47" s="113" t="str">
        <f t="shared" si="30"/>
        <v/>
      </c>
      <c r="U47" s="113" t="str">
        <f t="shared" si="31"/>
        <v/>
      </c>
      <c r="V47" s="109" t="str">
        <f t="shared" si="32"/>
        <v/>
      </c>
      <c r="W47" s="109" t="str">
        <f t="shared" si="33"/>
        <v/>
      </c>
      <c r="X47" s="109" t="str">
        <f t="shared" si="34"/>
        <v/>
      </c>
      <c r="Y47" s="110" t="str">
        <f t="shared" si="35"/>
        <v/>
      </c>
      <c r="Z47" s="117" t="str">
        <f t="shared" si="36"/>
        <v/>
      </c>
      <c r="AA47" s="111" t="str">
        <f t="shared" si="37"/>
        <v/>
      </c>
      <c r="AB47" s="104" t="str">
        <f t="shared" si="38"/>
        <v/>
      </c>
      <c r="AC47" s="104" t="str">
        <f t="shared" si="39"/>
        <v/>
      </c>
      <c r="AD47" s="104" t="str">
        <f t="shared" si="40"/>
        <v/>
      </c>
      <c r="AE47" s="15"/>
      <c r="AF47" s="15"/>
      <c r="AG47" s="104" t="str">
        <f t="shared" si="41"/>
        <v/>
      </c>
      <c r="AH47" s="102" t="str">
        <f t="shared" si="42"/>
        <v/>
      </c>
      <c r="AI47" s="102" t="str">
        <f t="shared" si="43"/>
        <v/>
      </c>
      <c r="AJ47" s="104" t="str">
        <f t="shared" si="44"/>
        <v/>
      </c>
      <c r="AK47" s="14">
        <f t="shared" si="24"/>
        <v>2</v>
      </c>
      <c r="AL47" s="14">
        <f t="shared" si="25"/>
        <v>3</v>
      </c>
      <c r="AM47" s="14">
        <f t="shared" si="26"/>
        <v>3</v>
      </c>
    </row>
    <row r="48" spans="1:39">
      <c r="A48" s="189" t="str">
        <f t="shared" si="20"/>
        <v/>
      </c>
      <c r="B48" s="189" t="str">
        <f>IF('附件一之1-開班數'!B48="","",'附件一之1-開班數'!B48)</f>
        <v/>
      </c>
      <c r="C48" s="103"/>
      <c r="D48" s="15"/>
      <c r="E48" s="196" t="str">
        <f>IF(B48="","",SUMIFS('附件一之2-參加學生名單'!$M$6:$M$19996,'附件一之2-參加學生名單'!$J$6:$J$19996,"*"&amp;B48&amp;"*"))</f>
        <v/>
      </c>
      <c r="F48" s="196" t="str">
        <f>IF(B48="","",SUMIFS('附件一之2-參加學生名單'!$N$6:$N$19996,'附件一之2-參加學生名單'!$J$6:$J$19996,"*"&amp;B48&amp;"*"))</f>
        <v/>
      </c>
      <c r="G48" s="196" t="str">
        <f>IF(B48="","",SUMIFS('附件一之2-參加學生名單'!$O$6:$O$19996,'附件一之2-參加學生名單'!$J$6:$J$19996,"*"&amp;B48&amp;"*"))</f>
        <v/>
      </c>
      <c r="H48" s="196" t="str">
        <f>IF(B48="","",SUMIFS('附件一之2-參加學生名單'!$P$6:$P$19996,'附件一之2-參加學生名單'!$J$6:$J$19996,"*"&amp;B48&amp;"*"))</f>
        <v/>
      </c>
      <c r="I48" s="196" t="str">
        <f>IF(B48="","",SUMIFS('附件一之2-參加學生名單'!$Q$6:$Q$19996,'附件一之2-參加學生名單'!$J$6:$J$19996,"*"&amp;B48&amp;"*"))</f>
        <v/>
      </c>
      <c r="J48" s="197" t="str">
        <f t="shared" si="21"/>
        <v/>
      </c>
      <c r="K48" s="161" t="str">
        <f t="shared" si="22"/>
        <v/>
      </c>
      <c r="L48" s="101"/>
      <c r="M48" s="116" t="str">
        <f t="shared" si="23"/>
        <v/>
      </c>
      <c r="N48" s="103"/>
      <c r="O48" s="103"/>
      <c r="P48" s="101"/>
      <c r="Q48" s="27" t="str">
        <f t="shared" si="27"/>
        <v/>
      </c>
      <c r="R48" s="27" t="str">
        <f t="shared" si="28"/>
        <v/>
      </c>
      <c r="S48" s="27" t="str">
        <f t="shared" si="29"/>
        <v/>
      </c>
      <c r="T48" s="113" t="str">
        <f t="shared" si="30"/>
        <v/>
      </c>
      <c r="U48" s="113" t="str">
        <f t="shared" si="31"/>
        <v/>
      </c>
      <c r="V48" s="109" t="str">
        <f t="shared" si="32"/>
        <v/>
      </c>
      <c r="W48" s="109" t="str">
        <f t="shared" si="33"/>
        <v/>
      </c>
      <c r="X48" s="109" t="str">
        <f t="shared" si="34"/>
        <v/>
      </c>
      <c r="Y48" s="110" t="str">
        <f t="shared" si="35"/>
        <v/>
      </c>
      <c r="Z48" s="117" t="str">
        <f t="shared" si="36"/>
        <v/>
      </c>
      <c r="AA48" s="111" t="str">
        <f t="shared" si="37"/>
        <v/>
      </c>
      <c r="AB48" s="104" t="str">
        <f t="shared" si="38"/>
        <v/>
      </c>
      <c r="AC48" s="104" t="str">
        <f t="shared" si="39"/>
        <v/>
      </c>
      <c r="AD48" s="104" t="str">
        <f t="shared" si="40"/>
        <v/>
      </c>
      <c r="AE48" s="15"/>
      <c r="AF48" s="15"/>
      <c r="AG48" s="104" t="str">
        <f t="shared" si="41"/>
        <v/>
      </c>
      <c r="AH48" s="102" t="str">
        <f t="shared" si="42"/>
        <v/>
      </c>
      <c r="AI48" s="102" t="str">
        <f t="shared" si="43"/>
        <v/>
      </c>
      <c r="AJ48" s="104" t="str">
        <f t="shared" si="44"/>
        <v/>
      </c>
      <c r="AK48" s="14">
        <f t="shared" si="24"/>
        <v>2</v>
      </c>
      <c r="AL48" s="14">
        <f t="shared" si="25"/>
        <v>3</v>
      </c>
      <c r="AM48" s="14">
        <f t="shared" si="26"/>
        <v>3</v>
      </c>
    </row>
    <row r="49" spans="1:39">
      <c r="A49" s="189" t="str">
        <f t="shared" si="20"/>
        <v/>
      </c>
      <c r="B49" s="189" t="str">
        <f>IF('附件一之1-開班數'!B49="","",'附件一之1-開班數'!B49)</f>
        <v/>
      </c>
      <c r="C49" s="15"/>
      <c r="D49" s="15"/>
      <c r="E49" s="196" t="str">
        <f>IF(B49="","",SUMIFS('附件一之2-參加學生名單'!$M$6:$M$19996,'附件一之2-參加學生名單'!$J$6:$J$19996,"*"&amp;B49&amp;"*"))</f>
        <v/>
      </c>
      <c r="F49" s="196" t="str">
        <f>IF(B49="","",SUMIFS('附件一之2-參加學生名單'!$N$6:$N$19996,'附件一之2-參加學生名單'!$J$6:$J$19996,"*"&amp;B49&amp;"*"))</f>
        <v/>
      </c>
      <c r="G49" s="196" t="str">
        <f>IF(B49="","",SUMIFS('附件一之2-參加學生名單'!$O$6:$O$19996,'附件一之2-參加學生名單'!$J$6:$J$19996,"*"&amp;B49&amp;"*"))</f>
        <v/>
      </c>
      <c r="H49" s="196" t="str">
        <f>IF(B49="","",SUMIFS('附件一之2-參加學生名單'!$P$6:$P$19996,'附件一之2-參加學生名單'!$J$6:$J$19996,"*"&amp;B49&amp;"*"))</f>
        <v/>
      </c>
      <c r="I49" s="196" t="str">
        <f>IF(B49="","",SUMIFS('附件一之2-參加學生名單'!$Q$6:$Q$19996,'附件一之2-參加學生名單'!$J$6:$J$19996,"*"&amp;B49&amp;"*"))</f>
        <v/>
      </c>
      <c r="J49" s="197" t="str">
        <f t="shared" si="21"/>
        <v/>
      </c>
      <c r="K49" s="161" t="str">
        <f t="shared" si="22"/>
        <v/>
      </c>
      <c r="L49" s="101"/>
      <c r="M49" s="116" t="str">
        <f t="shared" si="23"/>
        <v/>
      </c>
      <c r="N49" s="103"/>
      <c r="O49" s="103"/>
      <c r="P49" s="101"/>
      <c r="Q49" s="27" t="str">
        <f t="shared" si="27"/>
        <v/>
      </c>
      <c r="R49" s="27" t="str">
        <f t="shared" si="28"/>
        <v/>
      </c>
      <c r="S49" s="27" t="str">
        <f t="shared" si="29"/>
        <v/>
      </c>
      <c r="T49" s="113" t="str">
        <f t="shared" si="30"/>
        <v/>
      </c>
      <c r="U49" s="113" t="str">
        <f t="shared" si="31"/>
        <v/>
      </c>
      <c r="V49" s="109" t="str">
        <f t="shared" si="32"/>
        <v/>
      </c>
      <c r="W49" s="109" t="str">
        <f t="shared" si="33"/>
        <v/>
      </c>
      <c r="X49" s="109" t="str">
        <f t="shared" si="34"/>
        <v/>
      </c>
      <c r="Y49" s="110" t="str">
        <f t="shared" si="35"/>
        <v/>
      </c>
      <c r="Z49" s="117" t="str">
        <f t="shared" si="36"/>
        <v/>
      </c>
      <c r="AA49" s="111" t="str">
        <f t="shared" si="37"/>
        <v/>
      </c>
      <c r="AB49" s="104" t="str">
        <f t="shared" si="38"/>
        <v/>
      </c>
      <c r="AC49" s="104" t="str">
        <f t="shared" si="39"/>
        <v/>
      </c>
      <c r="AD49" s="104" t="str">
        <f t="shared" si="40"/>
        <v/>
      </c>
      <c r="AE49" s="15"/>
      <c r="AF49" s="15"/>
      <c r="AG49" s="104" t="str">
        <f t="shared" si="41"/>
        <v/>
      </c>
      <c r="AH49" s="102" t="str">
        <f t="shared" si="42"/>
        <v/>
      </c>
      <c r="AI49" s="102" t="str">
        <f t="shared" si="43"/>
        <v/>
      </c>
      <c r="AJ49" s="104" t="str">
        <f t="shared" si="44"/>
        <v/>
      </c>
      <c r="AK49" s="14">
        <f t="shared" si="24"/>
        <v>2</v>
      </c>
      <c r="AL49" s="14">
        <f t="shared" si="25"/>
        <v>3</v>
      </c>
      <c r="AM49" s="14">
        <f t="shared" si="26"/>
        <v>3</v>
      </c>
    </row>
    <row r="50" spans="1:39">
      <c r="A50" s="189" t="str">
        <f t="shared" si="20"/>
        <v/>
      </c>
      <c r="B50" s="189" t="str">
        <f>IF('附件一之1-開班數'!B50="","",'附件一之1-開班數'!B50)</f>
        <v/>
      </c>
      <c r="C50" s="15"/>
      <c r="D50" s="15"/>
      <c r="E50" s="196" t="str">
        <f>IF(B50="","",SUMIFS('附件一之2-參加學生名單'!$M$6:$M$19996,'附件一之2-參加學生名單'!$J$6:$J$19996,"*"&amp;B50&amp;"*"))</f>
        <v/>
      </c>
      <c r="F50" s="196" t="str">
        <f>IF(B50="","",SUMIFS('附件一之2-參加學生名單'!$N$6:$N$19996,'附件一之2-參加學生名單'!$J$6:$J$19996,"*"&amp;B50&amp;"*"))</f>
        <v/>
      </c>
      <c r="G50" s="196" t="str">
        <f>IF(B50="","",SUMIFS('附件一之2-參加學生名單'!$O$6:$O$19996,'附件一之2-參加學生名單'!$J$6:$J$19996,"*"&amp;B50&amp;"*"))</f>
        <v/>
      </c>
      <c r="H50" s="196" t="str">
        <f>IF(B50="","",SUMIFS('附件一之2-參加學生名單'!$P$6:$P$19996,'附件一之2-參加學生名單'!$J$6:$J$19996,"*"&amp;B50&amp;"*"))</f>
        <v/>
      </c>
      <c r="I50" s="196" t="str">
        <f>IF(B50="","",SUMIFS('附件一之2-參加學生名單'!$Q$6:$Q$19996,'附件一之2-參加學生名單'!$J$6:$J$19996,"*"&amp;B50&amp;"*"))</f>
        <v/>
      </c>
      <c r="J50" s="197" t="str">
        <f t="shared" si="21"/>
        <v/>
      </c>
      <c r="K50" s="161" t="str">
        <f t="shared" si="22"/>
        <v/>
      </c>
      <c r="L50" s="101"/>
      <c r="M50" s="116" t="str">
        <f t="shared" si="23"/>
        <v/>
      </c>
      <c r="N50" s="103"/>
      <c r="O50" s="103"/>
      <c r="P50" s="101"/>
      <c r="Q50" s="27" t="str">
        <f t="shared" si="27"/>
        <v/>
      </c>
      <c r="R50" s="27" t="str">
        <f t="shared" si="28"/>
        <v/>
      </c>
      <c r="S50" s="27" t="str">
        <f t="shared" si="29"/>
        <v/>
      </c>
      <c r="T50" s="113" t="str">
        <f t="shared" si="30"/>
        <v/>
      </c>
      <c r="U50" s="113" t="str">
        <f t="shared" si="31"/>
        <v/>
      </c>
      <c r="V50" s="109" t="str">
        <f t="shared" si="32"/>
        <v/>
      </c>
      <c r="W50" s="109" t="str">
        <f t="shared" si="33"/>
        <v/>
      </c>
      <c r="X50" s="109" t="str">
        <f t="shared" si="34"/>
        <v/>
      </c>
      <c r="Y50" s="110" t="str">
        <f t="shared" si="35"/>
        <v/>
      </c>
      <c r="Z50" s="117" t="str">
        <f t="shared" si="36"/>
        <v/>
      </c>
      <c r="AA50" s="111" t="str">
        <f t="shared" si="37"/>
        <v/>
      </c>
      <c r="AB50" s="104" t="str">
        <f t="shared" si="38"/>
        <v/>
      </c>
      <c r="AC50" s="104" t="str">
        <f t="shared" si="39"/>
        <v/>
      </c>
      <c r="AD50" s="104" t="str">
        <f t="shared" si="40"/>
        <v/>
      </c>
      <c r="AE50" s="15"/>
      <c r="AF50" s="15"/>
      <c r="AG50" s="104" t="str">
        <f t="shared" si="41"/>
        <v/>
      </c>
      <c r="AH50" s="102" t="str">
        <f t="shared" si="42"/>
        <v/>
      </c>
      <c r="AI50" s="102" t="str">
        <f t="shared" si="43"/>
        <v/>
      </c>
      <c r="AJ50" s="104" t="str">
        <f t="shared" si="44"/>
        <v/>
      </c>
      <c r="AK50" s="14">
        <f t="shared" si="24"/>
        <v>2</v>
      </c>
      <c r="AL50" s="14">
        <f t="shared" si="25"/>
        <v>3</v>
      </c>
      <c r="AM50" s="14">
        <f t="shared" si="26"/>
        <v>3</v>
      </c>
    </row>
    <row r="51" spans="1:39">
      <c r="A51" s="189" t="str">
        <f t="shared" si="20"/>
        <v/>
      </c>
      <c r="B51" s="189" t="str">
        <f>IF('附件一之1-開班數'!B51="","",'附件一之1-開班數'!B51)</f>
        <v/>
      </c>
      <c r="C51" s="15"/>
      <c r="D51" s="15"/>
      <c r="E51" s="196" t="str">
        <f>IF(B51="","",SUMIFS('附件一之2-參加學生名單'!$M$6:$M$19996,'附件一之2-參加學生名單'!$J$6:$J$19996,"*"&amp;B51&amp;"*"))</f>
        <v/>
      </c>
      <c r="F51" s="196" t="str">
        <f>IF(B51="","",SUMIFS('附件一之2-參加學生名單'!$N$6:$N$19996,'附件一之2-參加學生名單'!$J$6:$J$19996,"*"&amp;B51&amp;"*"))</f>
        <v/>
      </c>
      <c r="G51" s="196" t="str">
        <f>IF(B51="","",SUMIFS('附件一之2-參加學生名單'!$O$6:$O$19996,'附件一之2-參加學生名單'!$J$6:$J$19996,"*"&amp;B51&amp;"*"))</f>
        <v/>
      </c>
      <c r="H51" s="196" t="str">
        <f>IF(B51="","",SUMIFS('附件一之2-參加學生名單'!$P$6:$P$19996,'附件一之2-參加學生名單'!$J$6:$J$19996,"*"&amp;B51&amp;"*"))</f>
        <v/>
      </c>
      <c r="I51" s="196" t="str">
        <f>IF(B51="","",SUMIFS('附件一之2-參加學生名單'!$Q$6:$Q$19996,'附件一之2-參加學生名單'!$J$6:$J$19996,"*"&amp;B51&amp;"*"))</f>
        <v/>
      </c>
      <c r="J51" s="197" t="str">
        <f t="shared" si="21"/>
        <v/>
      </c>
      <c r="K51" s="161" t="str">
        <f t="shared" si="22"/>
        <v/>
      </c>
      <c r="L51" s="101"/>
      <c r="M51" s="116" t="str">
        <f t="shared" si="23"/>
        <v/>
      </c>
      <c r="N51" s="103"/>
      <c r="O51" s="103"/>
      <c r="P51" s="101"/>
      <c r="Q51" s="27" t="str">
        <f t="shared" si="27"/>
        <v/>
      </c>
      <c r="R51" s="27" t="str">
        <f t="shared" si="28"/>
        <v/>
      </c>
      <c r="S51" s="27" t="str">
        <f t="shared" si="29"/>
        <v/>
      </c>
      <c r="T51" s="113" t="str">
        <f t="shared" si="30"/>
        <v/>
      </c>
      <c r="U51" s="113" t="str">
        <f t="shared" si="31"/>
        <v/>
      </c>
      <c r="V51" s="109" t="str">
        <f t="shared" si="32"/>
        <v/>
      </c>
      <c r="W51" s="109" t="str">
        <f t="shared" si="33"/>
        <v/>
      </c>
      <c r="X51" s="109" t="str">
        <f t="shared" si="34"/>
        <v/>
      </c>
      <c r="Y51" s="110" t="str">
        <f t="shared" si="35"/>
        <v/>
      </c>
      <c r="Z51" s="117" t="str">
        <f t="shared" si="36"/>
        <v/>
      </c>
      <c r="AA51" s="111" t="str">
        <f t="shared" si="37"/>
        <v/>
      </c>
      <c r="AB51" s="104" t="str">
        <f t="shared" si="38"/>
        <v/>
      </c>
      <c r="AC51" s="104" t="str">
        <f t="shared" si="39"/>
        <v/>
      </c>
      <c r="AD51" s="104" t="str">
        <f t="shared" si="40"/>
        <v/>
      </c>
      <c r="AE51" s="15"/>
      <c r="AF51" s="15"/>
      <c r="AG51" s="104" t="str">
        <f t="shared" si="41"/>
        <v/>
      </c>
      <c r="AH51" s="102" t="str">
        <f t="shared" si="42"/>
        <v/>
      </c>
      <c r="AI51" s="102" t="str">
        <f t="shared" si="43"/>
        <v/>
      </c>
      <c r="AJ51" s="104" t="str">
        <f t="shared" si="44"/>
        <v/>
      </c>
      <c r="AK51" s="14">
        <f t="shared" si="24"/>
        <v>2</v>
      </c>
      <c r="AL51" s="14">
        <f t="shared" si="25"/>
        <v>3</v>
      </c>
      <c r="AM51" s="14">
        <f t="shared" si="26"/>
        <v>3</v>
      </c>
    </row>
    <row r="52" spans="1:39">
      <c r="A52" s="189" t="str">
        <f t="shared" si="20"/>
        <v/>
      </c>
      <c r="B52" s="189" t="str">
        <f>IF('附件一之1-開班數'!B52="","",'附件一之1-開班數'!B52)</f>
        <v/>
      </c>
      <c r="C52" s="15"/>
      <c r="D52" s="15"/>
      <c r="E52" s="196" t="str">
        <f>IF(B52="","",SUMIFS('附件一之2-參加學生名單'!$M$6:$M$19996,'附件一之2-參加學生名單'!$J$6:$J$19996,"*"&amp;B52&amp;"*"))</f>
        <v/>
      </c>
      <c r="F52" s="196" t="str">
        <f>IF(B52="","",SUMIFS('附件一之2-參加學生名單'!$N$6:$N$19996,'附件一之2-參加學生名單'!$J$6:$J$19996,"*"&amp;B52&amp;"*"))</f>
        <v/>
      </c>
      <c r="G52" s="196" t="str">
        <f>IF(B52="","",SUMIFS('附件一之2-參加學生名單'!$O$6:$O$19996,'附件一之2-參加學生名單'!$J$6:$J$19996,"*"&amp;B52&amp;"*"))</f>
        <v/>
      </c>
      <c r="H52" s="196" t="str">
        <f>IF(B52="","",SUMIFS('附件一之2-參加學生名單'!$P$6:$P$19996,'附件一之2-參加學生名單'!$J$6:$J$19996,"*"&amp;B52&amp;"*"))</f>
        <v/>
      </c>
      <c r="I52" s="196" t="str">
        <f>IF(B52="","",SUMIFS('附件一之2-參加學生名單'!$Q$6:$Q$19996,'附件一之2-參加學生名單'!$J$6:$J$19996,"*"&amp;B52&amp;"*"))</f>
        <v/>
      </c>
      <c r="J52" s="197" t="str">
        <f t="shared" si="21"/>
        <v/>
      </c>
      <c r="K52" s="161" t="str">
        <f t="shared" si="22"/>
        <v/>
      </c>
      <c r="L52" s="101"/>
      <c r="M52" s="116" t="str">
        <f t="shared" si="23"/>
        <v/>
      </c>
      <c r="N52" s="103"/>
      <c r="O52" s="103"/>
      <c r="P52" s="101"/>
      <c r="Q52" s="27" t="str">
        <f t="shared" si="27"/>
        <v/>
      </c>
      <c r="R52" s="27" t="str">
        <f t="shared" si="28"/>
        <v/>
      </c>
      <c r="S52" s="27" t="str">
        <f t="shared" si="29"/>
        <v/>
      </c>
      <c r="T52" s="113" t="str">
        <f t="shared" si="30"/>
        <v/>
      </c>
      <c r="U52" s="113" t="str">
        <f t="shared" si="31"/>
        <v/>
      </c>
      <c r="V52" s="109" t="str">
        <f t="shared" si="32"/>
        <v/>
      </c>
      <c r="W52" s="109" t="str">
        <f t="shared" si="33"/>
        <v/>
      </c>
      <c r="X52" s="109" t="str">
        <f t="shared" si="34"/>
        <v/>
      </c>
      <c r="Y52" s="110" t="str">
        <f t="shared" si="35"/>
        <v/>
      </c>
      <c r="Z52" s="117" t="str">
        <f t="shared" si="36"/>
        <v/>
      </c>
      <c r="AA52" s="111" t="str">
        <f t="shared" si="37"/>
        <v/>
      </c>
      <c r="AB52" s="104" t="str">
        <f t="shared" si="38"/>
        <v/>
      </c>
      <c r="AC52" s="104" t="str">
        <f t="shared" si="39"/>
        <v/>
      </c>
      <c r="AD52" s="104" t="str">
        <f t="shared" si="40"/>
        <v/>
      </c>
      <c r="AE52" s="15"/>
      <c r="AF52" s="15"/>
      <c r="AG52" s="104" t="str">
        <f t="shared" si="41"/>
        <v/>
      </c>
      <c r="AH52" s="102" t="str">
        <f t="shared" si="42"/>
        <v/>
      </c>
      <c r="AI52" s="102" t="str">
        <f t="shared" si="43"/>
        <v/>
      </c>
      <c r="AJ52" s="104" t="str">
        <f t="shared" si="44"/>
        <v/>
      </c>
      <c r="AK52" s="14">
        <f t="shared" si="24"/>
        <v>2</v>
      </c>
      <c r="AL52" s="14">
        <f t="shared" si="25"/>
        <v>3</v>
      </c>
      <c r="AM52" s="14">
        <f t="shared" si="26"/>
        <v>3</v>
      </c>
    </row>
    <row r="53" spans="1:39">
      <c r="A53" s="189" t="str">
        <f t="shared" si="20"/>
        <v/>
      </c>
      <c r="B53" s="189" t="str">
        <f>IF('附件一之1-開班數'!B53="","",'附件一之1-開班數'!B53)</f>
        <v/>
      </c>
      <c r="C53" s="15"/>
      <c r="D53" s="15"/>
      <c r="E53" s="196" t="str">
        <f>IF(B53="","",SUMIFS('附件一之2-參加學生名單'!$M$6:$M$19996,'附件一之2-參加學生名單'!$J$6:$J$19996,"*"&amp;B53&amp;"*"))</f>
        <v/>
      </c>
      <c r="F53" s="196" t="str">
        <f>IF(B53="","",SUMIFS('附件一之2-參加學生名單'!$N$6:$N$19996,'附件一之2-參加學生名單'!$J$6:$J$19996,"*"&amp;B53&amp;"*"))</f>
        <v/>
      </c>
      <c r="G53" s="196" t="str">
        <f>IF(B53="","",SUMIFS('附件一之2-參加學生名單'!$O$6:$O$19996,'附件一之2-參加學生名單'!$J$6:$J$19996,"*"&amp;B53&amp;"*"))</f>
        <v/>
      </c>
      <c r="H53" s="196" t="str">
        <f>IF(B53="","",SUMIFS('附件一之2-參加學生名單'!$P$6:$P$19996,'附件一之2-參加學生名單'!$J$6:$J$19996,"*"&amp;B53&amp;"*"))</f>
        <v/>
      </c>
      <c r="I53" s="196" t="str">
        <f>IF(B53="","",SUMIFS('附件一之2-參加學生名單'!$Q$6:$Q$19996,'附件一之2-參加學生名單'!$J$6:$J$19996,"*"&amp;B53&amp;"*"))</f>
        <v/>
      </c>
      <c r="J53" s="197" t="str">
        <f t="shared" si="21"/>
        <v/>
      </c>
      <c r="K53" s="161" t="str">
        <f t="shared" si="22"/>
        <v/>
      </c>
      <c r="L53" s="101"/>
      <c r="M53" s="116" t="str">
        <f t="shared" si="23"/>
        <v/>
      </c>
      <c r="N53" s="103"/>
      <c r="O53" s="103"/>
      <c r="P53" s="101"/>
      <c r="Q53" s="27" t="str">
        <f t="shared" si="27"/>
        <v/>
      </c>
      <c r="R53" s="27" t="str">
        <f t="shared" si="28"/>
        <v/>
      </c>
      <c r="S53" s="27" t="str">
        <f t="shared" si="29"/>
        <v/>
      </c>
      <c r="T53" s="113" t="str">
        <f t="shared" si="30"/>
        <v/>
      </c>
      <c r="U53" s="113" t="str">
        <f t="shared" si="31"/>
        <v/>
      </c>
      <c r="V53" s="109" t="str">
        <f t="shared" si="32"/>
        <v/>
      </c>
      <c r="W53" s="109" t="str">
        <f t="shared" si="33"/>
        <v/>
      </c>
      <c r="X53" s="109" t="str">
        <f t="shared" si="34"/>
        <v/>
      </c>
      <c r="Y53" s="110" t="str">
        <f t="shared" si="35"/>
        <v/>
      </c>
      <c r="Z53" s="117" t="str">
        <f t="shared" si="36"/>
        <v/>
      </c>
      <c r="AA53" s="111" t="str">
        <f t="shared" si="37"/>
        <v/>
      </c>
      <c r="AB53" s="104" t="str">
        <f t="shared" si="38"/>
        <v/>
      </c>
      <c r="AC53" s="104" t="str">
        <f t="shared" si="39"/>
        <v/>
      </c>
      <c r="AD53" s="104" t="str">
        <f t="shared" si="40"/>
        <v/>
      </c>
      <c r="AE53" s="15"/>
      <c r="AF53" s="15"/>
      <c r="AG53" s="104" t="str">
        <f t="shared" si="41"/>
        <v/>
      </c>
      <c r="AH53" s="102" t="str">
        <f t="shared" si="42"/>
        <v/>
      </c>
      <c r="AI53" s="102" t="str">
        <f t="shared" si="43"/>
        <v/>
      </c>
      <c r="AJ53" s="104" t="str">
        <f t="shared" si="44"/>
        <v/>
      </c>
      <c r="AK53" s="14">
        <f t="shared" si="24"/>
        <v>2</v>
      </c>
      <c r="AL53" s="14">
        <f t="shared" si="25"/>
        <v>3</v>
      </c>
      <c r="AM53" s="14">
        <f t="shared" si="26"/>
        <v>3</v>
      </c>
    </row>
    <row r="54" spans="1:39">
      <c r="A54" s="189" t="str">
        <f t="shared" si="20"/>
        <v/>
      </c>
      <c r="B54" s="189" t="str">
        <f>IF('附件一之1-開班數'!B54="","",'附件一之1-開班數'!B54)</f>
        <v/>
      </c>
      <c r="C54" s="15"/>
      <c r="D54" s="15"/>
      <c r="E54" s="196" t="str">
        <f>IF(B54="","",SUMIFS('附件一之2-參加學生名單'!$M$6:$M$19996,'附件一之2-參加學生名單'!$J$6:$J$19996,"*"&amp;B54&amp;"*"))</f>
        <v/>
      </c>
      <c r="F54" s="196" t="str">
        <f>IF(B54="","",SUMIFS('附件一之2-參加學生名單'!$N$6:$N$19996,'附件一之2-參加學生名單'!$J$6:$J$19996,"*"&amp;B54&amp;"*"))</f>
        <v/>
      </c>
      <c r="G54" s="196" t="str">
        <f>IF(B54="","",SUMIFS('附件一之2-參加學生名單'!$O$6:$O$19996,'附件一之2-參加學生名單'!$J$6:$J$19996,"*"&amp;B54&amp;"*"))</f>
        <v/>
      </c>
      <c r="H54" s="196" t="str">
        <f>IF(B54="","",SUMIFS('附件一之2-參加學生名單'!$P$6:$P$19996,'附件一之2-參加學生名單'!$J$6:$J$19996,"*"&amp;B54&amp;"*"))</f>
        <v/>
      </c>
      <c r="I54" s="196" t="str">
        <f>IF(B54="","",SUMIFS('附件一之2-參加學生名單'!$Q$6:$Q$19996,'附件一之2-參加學生名單'!$J$6:$J$19996,"*"&amp;B54&amp;"*"))</f>
        <v/>
      </c>
      <c r="J54" s="197" t="str">
        <f t="shared" si="21"/>
        <v/>
      </c>
      <c r="K54" s="161" t="str">
        <f t="shared" si="22"/>
        <v/>
      </c>
      <c r="L54" s="101"/>
      <c r="M54" s="116" t="str">
        <f t="shared" si="23"/>
        <v/>
      </c>
      <c r="N54" s="103"/>
      <c r="O54" s="103"/>
      <c r="P54" s="101"/>
      <c r="Q54" s="27" t="str">
        <f t="shared" si="27"/>
        <v/>
      </c>
      <c r="R54" s="27" t="str">
        <f t="shared" si="28"/>
        <v/>
      </c>
      <c r="S54" s="27" t="str">
        <f t="shared" si="29"/>
        <v/>
      </c>
      <c r="T54" s="113" t="str">
        <f t="shared" si="30"/>
        <v/>
      </c>
      <c r="U54" s="113" t="str">
        <f t="shared" si="31"/>
        <v/>
      </c>
      <c r="V54" s="109" t="str">
        <f t="shared" si="32"/>
        <v/>
      </c>
      <c r="W54" s="109" t="str">
        <f t="shared" si="33"/>
        <v/>
      </c>
      <c r="X54" s="109" t="str">
        <f t="shared" si="34"/>
        <v/>
      </c>
      <c r="Y54" s="110" t="str">
        <f t="shared" si="35"/>
        <v/>
      </c>
      <c r="Z54" s="117" t="str">
        <f t="shared" si="36"/>
        <v/>
      </c>
      <c r="AA54" s="111" t="str">
        <f t="shared" si="37"/>
        <v/>
      </c>
      <c r="AB54" s="104" t="str">
        <f t="shared" si="38"/>
        <v/>
      </c>
      <c r="AC54" s="104" t="str">
        <f t="shared" si="39"/>
        <v/>
      </c>
      <c r="AD54" s="104" t="str">
        <f t="shared" si="40"/>
        <v/>
      </c>
      <c r="AE54" s="15"/>
      <c r="AF54" s="15"/>
      <c r="AG54" s="104" t="str">
        <f t="shared" si="41"/>
        <v/>
      </c>
      <c r="AH54" s="102" t="str">
        <f t="shared" si="42"/>
        <v/>
      </c>
      <c r="AI54" s="102" t="str">
        <f t="shared" si="43"/>
        <v/>
      </c>
      <c r="AJ54" s="104" t="str">
        <f t="shared" si="44"/>
        <v/>
      </c>
      <c r="AK54" s="14">
        <f t="shared" si="24"/>
        <v>2</v>
      </c>
      <c r="AL54" s="14">
        <f t="shared" si="25"/>
        <v>3</v>
      </c>
      <c r="AM54" s="14">
        <f t="shared" si="26"/>
        <v>3</v>
      </c>
    </row>
    <row r="55" spans="1:39">
      <c r="A55" s="189" t="str">
        <f t="shared" si="20"/>
        <v/>
      </c>
      <c r="B55" s="189" t="str">
        <f>IF('附件一之1-開班數'!B55="","",'附件一之1-開班數'!B55)</f>
        <v/>
      </c>
      <c r="C55" s="15"/>
      <c r="D55" s="15"/>
      <c r="E55" s="196" t="str">
        <f>IF(B55="","",SUMIFS('附件一之2-參加學生名單'!$M$6:$M$19996,'附件一之2-參加學生名單'!$J$6:$J$19996,"*"&amp;B55&amp;"*"))</f>
        <v/>
      </c>
      <c r="F55" s="196" t="str">
        <f>IF(B55="","",SUMIFS('附件一之2-參加學生名單'!$N$6:$N$19996,'附件一之2-參加學生名單'!$J$6:$J$19996,"*"&amp;B55&amp;"*"))</f>
        <v/>
      </c>
      <c r="G55" s="196" t="str">
        <f>IF(B55="","",SUMIFS('附件一之2-參加學生名單'!$O$6:$O$19996,'附件一之2-參加學生名單'!$J$6:$J$19996,"*"&amp;B55&amp;"*"))</f>
        <v/>
      </c>
      <c r="H55" s="196" t="str">
        <f>IF(B55="","",SUMIFS('附件一之2-參加學生名單'!$P$6:$P$19996,'附件一之2-參加學生名單'!$J$6:$J$19996,"*"&amp;B55&amp;"*"))</f>
        <v/>
      </c>
      <c r="I55" s="196" t="str">
        <f>IF(B55="","",SUMIFS('附件一之2-參加學生名單'!$Q$6:$Q$19996,'附件一之2-參加學生名單'!$J$6:$J$19996,"*"&amp;B55&amp;"*"))</f>
        <v/>
      </c>
      <c r="J55" s="197" t="str">
        <f t="shared" si="21"/>
        <v/>
      </c>
      <c r="K55" s="161" t="str">
        <f t="shared" si="22"/>
        <v/>
      </c>
      <c r="L55" s="101"/>
      <c r="M55" s="116" t="str">
        <f t="shared" si="23"/>
        <v/>
      </c>
      <c r="N55" s="103"/>
      <c r="O55" s="103"/>
      <c r="P55" s="101"/>
      <c r="Q55" s="27" t="str">
        <f t="shared" si="27"/>
        <v/>
      </c>
      <c r="R55" s="27" t="str">
        <f t="shared" si="28"/>
        <v/>
      </c>
      <c r="S55" s="27" t="str">
        <f t="shared" si="29"/>
        <v/>
      </c>
      <c r="T55" s="113" t="str">
        <f t="shared" si="30"/>
        <v/>
      </c>
      <c r="U55" s="113" t="str">
        <f t="shared" si="31"/>
        <v/>
      </c>
      <c r="V55" s="109" t="str">
        <f t="shared" si="32"/>
        <v/>
      </c>
      <c r="W55" s="109" t="str">
        <f t="shared" si="33"/>
        <v/>
      </c>
      <c r="X55" s="109" t="str">
        <f t="shared" si="34"/>
        <v/>
      </c>
      <c r="Y55" s="110" t="str">
        <f t="shared" si="35"/>
        <v/>
      </c>
      <c r="Z55" s="117" t="str">
        <f t="shared" si="36"/>
        <v/>
      </c>
      <c r="AA55" s="111" t="str">
        <f t="shared" si="37"/>
        <v/>
      </c>
      <c r="AB55" s="104" t="str">
        <f t="shared" si="38"/>
        <v/>
      </c>
      <c r="AC55" s="104" t="str">
        <f t="shared" si="39"/>
        <v/>
      </c>
      <c r="AD55" s="104" t="str">
        <f t="shared" si="40"/>
        <v/>
      </c>
      <c r="AE55" s="15"/>
      <c r="AF55" s="15"/>
      <c r="AG55" s="104" t="str">
        <f t="shared" si="41"/>
        <v/>
      </c>
      <c r="AH55" s="102" t="str">
        <f t="shared" si="42"/>
        <v/>
      </c>
      <c r="AI55" s="102" t="str">
        <f t="shared" si="43"/>
        <v/>
      </c>
      <c r="AJ55" s="104" t="str">
        <f t="shared" si="44"/>
        <v/>
      </c>
      <c r="AK55" s="14">
        <f t="shared" si="24"/>
        <v>2</v>
      </c>
      <c r="AL55" s="14">
        <f t="shared" si="25"/>
        <v>3</v>
      </c>
      <c r="AM55" s="14">
        <f t="shared" si="26"/>
        <v>3</v>
      </c>
    </row>
    <row r="56" spans="1:39">
      <c r="A56" s="189" t="str">
        <f t="shared" si="20"/>
        <v/>
      </c>
      <c r="B56" s="189" t="str">
        <f>IF('附件一之1-開班數'!B56="","",'附件一之1-開班數'!B56)</f>
        <v/>
      </c>
      <c r="C56" s="15"/>
      <c r="D56" s="15"/>
      <c r="E56" s="196" t="str">
        <f>IF(B56="","",SUMIFS('附件一之2-參加學生名單'!$M$6:$M$19996,'附件一之2-參加學生名單'!$J$6:$J$19996,"*"&amp;B56&amp;"*"))</f>
        <v/>
      </c>
      <c r="F56" s="196" t="str">
        <f>IF(B56="","",SUMIFS('附件一之2-參加學生名單'!$N$6:$N$19996,'附件一之2-參加學生名單'!$J$6:$J$19996,"*"&amp;B56&amp;"*"))</f>
        <v/>
      </c>
      <c r="G56" s="196" t="str">
        <f>IF(B56="","",SUMIFS('附件一之2-參加學生名單'!$O$6:$O$19996,'附件一之2-參加學生名單'!$J$6:$J$19996,"*"&amp;B56&amp;"*"))</f>
        <v/>
      </c>
      <c r="H56" s="196" t="str">
        <f>IF(B56="","",SUMIFS('附件一之2-參加學生名單'!$P$6:$P$19996,'附件一之2-參加學生名單'!$J$6:$J$19996,"*"&amp;B56&amp;"*"))</f>
        <v/>
      </c>
      <c r="I56" s="196" t="str">
        <f>IF(B56="","",SUMIFS('附件一之2-參加學生名單'!$Q$6:$Q$19996,'附件一之2-參加學生名單'!$J$6:$J$19996,"*"&amp;B56&amp;"*"))</f>
        <v/>
      </c>
      <c r="J56" s="197" t="str">
        <f t="shared" si="21"/>
        <v/>
      </c>
      <c r="K56" s="161" t="str">
        <f t="shared" si="22"/>
        <v/>
      </c>
      <c r="L56" s="101"/>
      <c r="M56" s="116" t="str">
        <f t="shared" si="23"/>
        <v/>
      </c>
      <c r="N56" s="103"/>
      <c r="O56" s="103"/>
      <c r="P56" s="101"/>
      <c r="Q56" s="27" t="str">
        <f t="shared" si="27"/>
        <v/>
      </c>
      <c r="R56" s="27" t="str">
        <f t="shared" si="28"/>
        <v/>
      </c>
      <c r="S56" s="27" t="str">
        <f t="shared" si="29"/>
        <v/>
      </c>
      <c r="T56" s="113" t="str">
        <f t="shared" si="30"/>
        <v/>
      </c>
      <c r="U56" s="113" t="str">
        <f t="shared" si="31"/>
        <v/>
      </c>
      <c r="V56" s="109" t="str">
        <f t="shared" si="32"/>
        <v/>
      </c>
      <c r="W56" s="109" t="str">
        <f t="shared" si="33"/>
        <v/>
      </c>
      <c r="X56" s="109" t="str">
        <f t="shared" si="34"/>
        <v/>
      </c>
      <c r="Y56" s="110" t="str">
        <f t="shared" si="35"/>
        <v/>
      </c>
      <c r="Z56" s="117" t="str">
        <f t="shared" si="36"/>
        <v/>
      </c>
      <c r="AA56" s="111" t="str">
        <f t="shared" si="37"/>
        <v/>
      </c>
      <c r="AB56" s="104" t="str">
        <f t="shared" si="38"/>
        <v/>
      </c>
      <c r="AC56" s="104" t="str">
        <f t="shared" si="39"/>
        <v/>
      </c>
      <c r="AD56" s="104" t="str">
        <f t="shared" si="40"/>
        <v/>
      </c>
      <c r="AE56" s="15"/>
      <c r="AF56" s="15"/>
      <c r="AG56" s="104" t="str">
        <f t="shared" si="41"/>
        <v/>
      </c>
      <c r="AH56" s="102" t="str">
        <f t="shared" si="42"/>
        <v/>
      </c>
      <c r="AI56" s="102" t="str">
        <f t="shared" si="43"/>
        <v/>
      </c>
      <c r="AJ56" s="104" t="str">
        <f t="shared" si="44"/>
        <v/>
      </c>
      <c r="AK56" s="14">
        <f t="shared" si="24"/>
        <v>2</v>
      </c>
      <c r="AL56" s="14">
        <f t="shared" si="25"/>
        <v>3</v>
      </c>
      <c r="AM56" s="14">
        <f t="shared" si="26"/>
        <v>3</v>
      </c>
    </row>
    <row r="57" spans="1:39">
      <c r="A57" s="189" t="str">
        <f t="shared" si="20"/>
        <v/>
      </c>
      <c r="B57" s="189" t="str">
        <f>IF('附件一之1-開班數'!B57="","",'附件一之1-開班數'!B57)</f>
        <v/>
      </c>
      <c r="C57" s="15"/>
      <c r="D57" s="15"/>
      <c r="E57" s="196" t="str">
        <f>IF(B57="","",SUMIFS('附件一之2-參加學生名單'!$M$6:$M$19996,'附件一之2-參加學生名單'!$J$6:$J$19996,"*"&amp;B57&amp;"*"))</f>
        <v/>
      </c>
      <c r="F57" s="196" t="str">
        <f>IF(B57="","",SUMIFS('附件一之2-參加學生名單'!$N$6:$N$19996,'附件一之2-參加學生名單'!$J$6:$J$19996,"*"&amp;B57&amp;"*"))</f>
        <v/>
      </c>
      <c r="G57" s="196" t="str">
        <f>IF(B57="","",SUMIFS('附件一之2-參加學生名單'!$O$6:$O$19996,'附件一之2-參加學生名單'!$J$6:$J$19996,"*"&amp;B57&amp;"*"))</f>
        <v/>
      </c>
      <c r="H57" s="196" t="str">
        <f>IF(B57="","",SUMIFS('附件一之2-參加學生名單'!$P$6:$P$19996,'附件一之2-參加學生名單'!$J$6:$J$19996,"*"&amp;B57&amp;"*"))</f>
        <v/>
      </c>
      <c r="I57" s="196" t="str">
        <f>IF(B57="","",SUMIFS('附件一之2-參加學生名單'!$Q$6:$Q$19996,'附件一之2-參加學生名單'!$J$6:$J$19996,"*"&amp;B57&amp;"*"))</f>
        <v/>
      </c>
      <c r="J57" s="197" t="str">
        <f t="shared" si="21"/>
        <v/>
      </c>
      <c r="K57" s="161" t="str">
        <f t="shared" si="22"/>
        <v/>
      </c>
      <c r="L57" s="101"/>
      <c r="M57" s="116" t="str">
        <f t="shared" si="23"/>
        <v/>
      </c>
      <c r="N57" s="103"/>
      <c r="O57" s="103"/>
      <c r="P57" s="101"/>
      <c r="Q57" s="27" t="str">
        <f t="shared" si="27"/>
        <v/>
      </c>
      <c r="R57" s="27" t="str">
        <f t="shared" si="28"/>
        <v/>
      </c>
      <c r="S57" s="27" t="str">
        <f t="shared" si="29"/>
        <v/>
      </c>
      <c r="T57" s="113" t="str">
        <f t="shared" si="30"/>
        <v/>
      </c>
      <c r="U57" s="113" t="str">
        <f t="shared" si="31"/>
        <v/>
      </c>
      <c r="V57" s="109" t="str">
        <f t="shared" si="32"/>
        <v/>
      </c>
      <c r="W57" s="109" t="str">
        <f t="shared" si="33"/>
        <v/>
      </c>
      <c r="X57" s="109" t="str">
        <f t="shared" si="34"/>
        <v/>
      </c>
      <c r="Y57" s="110" t="str">
        <f t="shared" si="35"/>
        <v/>
      </c>
      <c r="Z57" s="117" t="str">
        <f t="shared" si="36"/>
        <v/>
      </c>
      <c r="AA57" s="111" t="str">
        <f t="shared" si="37"/>
        <v/>
      </c>
      <c r="AB57" s="104" t="str">
        <f t="shared" si="38"/>
        <v/>
      </c>
      <c r="AC57" s="104" t="str">
        <f t="shared" si="39"/>
        <v/>
      </c>
      <c r="AD57" s="104" t="str">
        <f t="shared" si="40"/>
        <v/>
      </c>
      <c r="AE57" s="15"/>
      <c r="AF57" s="15"/>
      <c r="AG57" s="104" t="str">
        <f t="shared" si="41"/>
        <v/>
      </c>
      <c r="AH57" s="102" t="str">
        <f t="shared" si="42"/>
        <v/>
      </c>
      <c r="AI57" s="102" t="str">
        <f t="shared" si="43"/>
        <v/>
      </c>
      <c r="AJ57" s="104" t="str">
        <f t="shared" si="44"/>
        <v/>
      </c>
      <c r="AK57" s="14">
        <f t="shared" si="24"/>
        <v>2</v>
      </c>
      <c r="AL57" s="14">
        <f t="shared" si="25"/>
        <v>3</v>
      </c>
      <c r="AM57" s="14">
        <f t="shared" si="26"/>
        <v>3</v>
      </c>
    </row>
    <row r="58" spans="1:39">
      <c r="A58" s="189" t="str">
        <f t="shared" si="20"/>
        <v/>
      </c>
      <c r="B58" s="189" t="str">
        <f>IF('附件一之1-開班數'!B58="","",'附件一之1-開班數'!B58)</f>
        <v/>
      </c>
      <c r="C58" s="15"/>
      <c r="D58" s="15"/>
      <c r="E58" s="196" t="str">
        <f>IF(B58="","",SUMIFS('附件一之2-參加學生名單'!$M$6:$M$19996,'附件一之2-參加學生名單'!$J$6:$J$19996,"*"&amp;B58&amp;"*"))</f>
        <v/>
      </c>
      <c r="F58" s="196" t="str">
        <f>IF(B58="","",SUMIFS('附件一之2-參加學生名單'!$N$6:$N$19996,'附件一之2-參加學生名單'!$J$6:$J$19996,"*"&amp;B58&amp;"*"))</f>
        <v/>
      </c>
      <c r="G58" s="196" t="str">
        <f>IF(B58="","",SUMIFS('附件一之2-參加學生名單'!$O$6:$O$19996,'附件一之2-參加學生名單'!$J$6:$J$19996,"*"&amp;B58&amp;"*"))</f>
        <v/>
      </c>
      <c r="H58" s="196" t="str">
        <f>IF(B58="","",SUMIFS('附件一之2-參加學生名單'!$P$6:$P$19996,'附件一之2-參加學生名單'!$J$6:$J$19996,"*"&amp;B58&amp;"*"))</f>
        <v/>
      </c>
      <c r="I58" s="196" t="str">
        <f>IF(B58="","",SUMIFS('附件一之2-參加學生名單'!$Q$6:$Q$19996,'附件一之2-參加學生名單'!$J$6:$J$19996,"*"&amp;B58&amp;"*"))</f>
        <v/>
      </c>
      <c r="J58" s="197" t="str">
        <f t="shared" si="21"/>
        <v/>
      </c>
      <c r="K58" s="161" t="str">
        <f t="shared" si="22"/>
        <v/>
      </c>
      <c r="L58" s="101"/>
      <c r="M58" s="116" t="str">
        <f t="shared" si="23"/>
        <v/>
      </c>
      <c r="N58" s="103"/>
      <c r="O58" s="103"/>
      <c r="P58" s="101"/>
      <c r="Q58" s="27" t="str">
        <f t="shared" si="27"/>
        <v/>
      </c>
      <c r="R58" s="27" t="str">
        <f t="shared" si="28"/>
        <v/>
      </c>
      <c r="S58" s="27" t="str">
        <f t="shared" si="29"/>
        <v/>
      </c>
      <c r="T58" s="113" t="str">
        <f t="shared" si="30"/>
        <v/>
      </c>
      <c r="U58" s="113" t="str">
        <f t="shared" si="31"/>
        <v/>
      </c>
      <c r="V58" s="109" t="str">
        <f t="shared" si="32"/>
        <v/>
      </c>
      <c r="W58" s="109" t="str">
        <f t="shared" si="33"/>
        <v/>
      </c>
      <c r="X58" s="109" t="str">
        <f t="shared" si="34"/>
        <v/>
      </c>
      <c r="Y58" s="110" t="str">
        <f t="shared" si="35"/>
        <v/>
      </c>
      <c r="Z58" s="117" t="str">
        <f t="shared" si="36"/>
        <v/>
      </c>
      <c r="AA58" s="111" t="str">
        <f t="shared" si="37"/>
        <v/>
      </c>
      <c r="AB58" s="104" t="str">
        <f t="shared" si="38"/>
        <v/>
      </c>
      <c r="AC58" s="104" t="str">
        <f t="shared" si="39"/>
        <v/>
      </c>
      <c r="AD58" s="104" t="str">
        <f t="shared" si="40"/>
        <v/>
      </c>
      <c r="AE58" s="15"/>
      <c r="AF58" s="15"/>
      <c r="AG58" s="104" t="str">
        <f t="shared" si="41"/>
        <v/>
      </c>
      <c r="AH58" s="102" t="str">
        <f t="shared" si="42"/>
        <v/>
      </c>
      <c r="AI58" s="102" t="str">
        <f t="shared" si="43"/>
        <v/>
      </c>
      <c r="AJ58" s="104" t="str">
        <f t="shared" si="44"/>
        <v/>
      </c>
      <c r="AK58" s="14">
        <f t="shared" si="24"/>
        <v>2</v>
      </c>
      <c r="AL58" s="14">
        <f t="shared" si="25"/>
        <v>3</v>
      </c>
      <c r="AM58" s="14">
        <f t="shared" si="26"/>
        <v>3</v>
      </c>
    </row>
    <row r="59" spans="1:39">
      <c r="A59" s="189" t="str">
        <f t="shared" si="20"/>
        <v/>
      </c>
      <c r="B59" s="189" t="str">
        <f>IF('附件一之1-開班數'!B59="","",'附件一之1-開班數'!B59)</f>
        <v/>
      </c>
      <c r="C59" s="15"/>
      <c r="D59" s="15"/>
      <c r="E59" s="196" t="str">
        <f>IF(B59="","",SUMIFS('附件一之2-參加學生名單'!$M$6:$M$19996,'附件一之2-參加學生名單'!$J$6:$J$19996,"*"&amp;B59&amp;"*"))</f>
        <v/>
      </c>
      <c r="F59" s="196" t="str">
        <f>IF(B59="","",SUMIFS('附件一之2-參加學生名單'!$N$6:$N$19996,'附件一之2-參加學生名單'!$J$6:$J$19996,"*"&amp;B59&amp;"*"))</f>
        <v/>
      </c>
      <c r="G59" s="196" t="str">
        <f>IF(B59="","",SUMIFS('附件一之2-參加學生名單'!$O$6:$O$19996,'附件一之2-參加學生名單'!$J$6:$J$19996,"*"&amp;B59&amp;"*"))</f>
        <v/>
      </c>
      <c r="H59" s="196" t="str">
        <f>IF(B59="","",SUMIFS('附件一之2-參加學生名單'!$P$6:$P$19996,'附件一之2-參加學生名單'!$J$6:$J$19996,"*"&amp;B59&amp;"*"))</f>
        <v/>
      </c>
      <c r="I59" s="196" t="str">
        <f>IF(B59="","",SUMIFS('附件一之2-參加學生名單'!$Q$6:$Q$19996,'附件一之2-參加學生名單'!$J$6:$J$19996,"*"&amp;B59&amp;"*"))</f>
        <v/>
      </c>
      <c r="J59" s="197" t="str">
        <f t="shared" si="21"/>
        <v/>
      </c>
      <c r="K59" s="161" t="str">
        <f t="shared" si="22"/>
        <v/>
      </c>
      <c r="L59" s="101"/>
      <c r="M59" s="116" t="str">
        <f t="shared" si="23"/>
        <v/>
      </c>
      <c r="N59" s="103"/>
      <c r="O59" s="103"/>
      <c r="P59" s="101"/>
      <c r="Q59" s="27" t="str">
        <f t="shared" si="27"/>
        <v/>
      </c>
      <c r="R59" s="27" t="str">
        <f t="shared" si="28"/>
        <v/>
      </c>
      <c r="S59" s="27" t="str">
        <f t="shared" si="29"/>
        <v/>
      </c>
      <c r="T59" s="113" t="str">
        <f t="shared" si="30"/>
        <v/>
      </c>
      <c r="U59" s="113" t="str">
        <f t="shared" si="31"/>
        <v/>
      </c>
      <c r="V59" s="109" t="str">
        <f t="shared" si="32"/>
        <v/>
      </c>
      <c r="W59" s="109" t="str">
        <f t="shared" si="33"/>
        <v/>
      </c>
      <c r="X59" s="109" t="str">
        <f t="shared" si="34"/>
        <v/>
      </c>
      <c r="Y59" s="110" t="str">
        <f t="shared" si="35"/>
        <v/>
      </c>
      <c r="Z59" s="117" t="str">
        <f t="shared" si="36"/>
        <v/>
      </c>
      <c r="AA59" s="111" t="str">
        <f t="shared" si="37"/>
        <v/>
      </c>
      <c r="AB59" s="104" t="str">
        <f t="shared" si="38"/>
        <v/>
      </c>
      <c r="AC59" s="104" t="str">
        <f t="shared" si="39"/>
        <v/>
      </c>
      <c r="AD59" s="104" t="str">
        <f t="shared" si="40"/>
        <v/>
      </c>
      <c r="AE59" s="15"/>
      <c r="AF59" s="15"/>
      <c r="AG59" s="104" t="str">
        <f t="shared" si="41"/>
        <v/>
      </c>
      <c r="AH59" s="102" t="str">
        <f t="shared" si="42"/>
        <v/>
      </c>
      <c r="AI59" s="102" t="str">
        <f t="shared" si="43"/>
        <v/>
      </c>
      <c r="AJ59" s="104" t="str">
        <f t="shared" si="44"/>
        <v/>
      </c>
      <c r="AK59" s="14">
        <f t="shared" si="24"/>
        <v>2</v>
      </c>
      <c r="AL59" s="14">
        <f t="shared" si="25"/>
        <v>3</v>
      </c>
      <c r="AM59" s="14">
        <f t="shared" si="26"/>
        <v>3</v>
      </c>
    </row>
    <row r="60" spans="1:39">
      <c r="A60" s="189" t="str">
        <f t="shared" si="20"/>
        <v/>
      </c>
      <c r="B60" s="189" t="str">
        <f>IF('附件一之1-開班數'!B60="","",'附件一之1-開班數'!B60)</f>
        <v/>
      </c>
      <c r="C60" s="15"/>
      <c r="D60" s="15"/>
      <c r="E60" s="196" t="str">
        <f>IF(B60="","",SUMIFS('附件一之2-參加學生名單'!$M$6:$M$19996,'附件一之2-參加學生名單'!$J$6:$J$19996,"*"&amp;B60&amp;"*"))</f>
        <v/>
      </c>
      <c r="F60" s="196" t="str">
        <f>IF(B60="","",SUMIFS('附件一之2-參加學生名單'!$N$6:$N$19996,'附件一之2-參加學生名單'!$J$6:$J$19996,"*"&amp;B60&amp;"*"))</f>
        <v/>
      </c>
      <c r="G60" s="196" t="str">
        <f>IF(B60="","",SUMIFS('附件一之2-參加學生名單'!$O$6:$O$19996,'附件一之2-參加學生名單'!$J$6:$J$19996,"*"&amp;B60&amp;"*"))</f>
        <v/>
      </c>
      <c r="H60" s="196" t="str">
        <f>IF(B60="","",SUMIFS('附件一之2-參加學生名單'!$P$6:$P$19996,'附件一之2-參加學生名單'!$J$6:$J$19996,"*"&amp;B60&amp;"*"))</f>
        <v/>
      </c>
      <c r="I60" s="196" t="str">
        <f>IF(B60="","",SUMIFS('附件一之2-參加學生名單'!$Q$6:$Q$19996,'附件一之2-參加學生名單'!$J$6:$J$19996,"*"&amp;B60&amp;"*"))</f>
        <v/>
      </c>
      <c r="J60" s="197" t="str">
        <f t="shared" si="21"/>
        <v/>
      </c>
      <c r="K60" s="161" t="str">
        <f t="shared" si="22"/>
        <v/>
      </c>
      <c r="L60" s="101"/>
      <c r="M60" s="116" t="str">
        <f t="shared" si="23"/>
        <v/>
      </c>
      <c r="N60" s="103"/>
      <c r="O60" s="103"/>
      <c r="P60" s="101"/>
      <c r="Q60" s="27" t="str">
        <f t="shared" si="27"/>
        <v/>
      </c>
      <c r="R60" s="27" t="str">
        <f t="shared" si="28"/>
        <v/>
      </c>
      <c r="S60" s="27" t="str">
        <f t="shared" si="29"/>
        <v/>
      </c>
      <c r="T60" s="113" t="str">
        <f t="shared" si="30"/>
        <v/>
      </c>
      <c r="U60" s="113" t="str">
        <f t="shared" si="31"/>
        <v/>
      </c>
      <c r="V60" s="109" t="str">
        <f t="shared" si="32"/>
        <v/>
      </c>
      <c r="W60" s="109" t="str">
        <f t="shared" si="33"/>
        <v/>
      </c>
      <c r="X60" s="109" t="str">
        <f t="shared" si="34"/>
        <v/>
      </c>
      <c r="Y60" s="110" t="str">
        <f t="shared" si="35"/>
        <v/>
      </c>
      <c r="Z60" s="117" t="str">
        <f t="shared" si="36"/>
        <v/>
      </c>
      <c r="AA60" s="111" t="str">
        <f t="shared" si="37"/>
        <v/>
      </c>
      <c r="AB60" s="104" t="str">
        <f t="shared" si="38"/>
        <v/>
      </c>
      <c r="AC60" s="104" t="str">
        <f t="shared" si="39"/>
        <v/>
      </c>
      <c r="AD60" s="104" t="str">
        <f t="shared" si="40"/>
        <v/>
      </c>
      <c r="AE60" s="15"/>
      <c r="AF60" s="15"/>
      <c r="AG60" s="104" t="str">
        <f t="shared" si="41"/>
        <v/>
      </c>
      <c r="AH60" s="102" t="str">
        <f t="shared" si="42"/>
        <v/>
      </c>
      <c r="AI60" s="102" t="str">
        <f t="shared" si="43"/>
        <v/>
      </c>
      <c r="AJ60" s="104" t="str">
        <f t="shared" si="44"/>
        <v/>
      </c>
      <c r="AK60" s="14">
        <f t="shared" si="24"/>
        <v>2</v>
      </c>
      <c r="AL60" s="14">
        <f t="shared" si="25"/>
        <v>3</v>
      </c>
      <c r="AM60" s="14">
        <f t="shared" si="26"/>
        <v>3</v>
      </c>
    </row>
    <row r="61" spans="1:39">
      <c r="A61" s="189" t="str">
        <f t="shared" si="20"/>
        <v/>
      </c>
      <c r="B61" s="189" t="str">
        <f>IF('附件一之1-開班數'!B61="","",'附件一之1-開班數'!B61)</f>
        <v/>
      </c>
      <c r="C61" s="15"/>
      <c r="D61" s="15"/>
      <c r="E61" s="196" t="str">
        <f>IF(B61="","",SUMIFS('附件一之2-參加學生名單'!$M$6:$M$19996,'附件一之2-參加學生名單'!$J$6:$J$19996,"*"&amp;B61&amp;"*"))</f>
        <v/>
      </c>
      <c r="F61" s="196" t="str">
        <f>IF(B61="","",SUMIFS('附件一之2-參加學生名單'!$N$6:$N$19996,'附件一之2-參加學生名單'!$J$6:$J$19996,"*"&amp;B61&amp;"*"))</f>
        <v/>
      </c>
      <c r="G61" s="196" t="str">
        <f>IF(B61="","",SUMIFS('附件一之2-參加學生名單'!$O$6:$O$19996,'附件一之2-參加學生名單'!$J$6:$J$19996,"*"&amp;B61&amp;"*"))</f>
        <v/>
      </c>
      <c r="H61" s="196" t="str">
        <f>IF(B61="","",SUMIFS('附件一之2-參加學生名單'!$P$6:$P$19996,'附件一之2-參加學生名單'!$J$6:$J$19996,"*"&amp;B61&amp;"*"))</f>
        <v/>
      </c>
      <c r="I61" s="196" t="str">
        <f>IF(B61="","",SUMIFS('附件一之2-參加學生名單'!$Q$6:$Q$19996,'附件一之2-參加學生名單'!$J$6:$J$19996,"*"&amp;B61&amp;"*"))</f>
        <v/>
      </c>
      <c r="J61" s="197" t="str">
        <f t="shared" si="21"/>
        <v/>
      </c>
      <c r="K61" s="161" t="str">
        <f t="shared" si="22"/>
        <v/>
      </c>
      <c r="L61" s="101"/>
      <c r="M61" s="116" t="str">
        <f t="shared" si="23"/>
        <v/>
      </c>
      <c r="N61" s="103"/>
      <c r="O61" s="103"/>
      <c r="P61" s="101"/>
      <c r="Q61" s="27" t="str">
        <f t="shared" si="27"/>
        <v/>
      </c>
      <c r="R61" s="27" t="str">
        <f t="shared" si="28"/>
        <v/>
      </c>
      <c r="S61" s="27" t="str">
        <f t="shared" si="29"/>
        <v/>
      </c>
      <c r="T61" s="113" t="str">
        <f t="shared" si="30"/>
        <v/>
      </c>
      <c r="U61" s="113" t="str">
        <f t="shared" si="31"/>
        <v/>
      </c>
      <c r="V61" s="109" t="str">
        <f t="shared" si="32"/>
        <v/>
      </c>
      <c r="W61" s="109" t="str">
        <f t="shared" si="33"/>
        <v/>
      </c>
      <c r="X61" s="109" t="str">
        <f t="shared" si="34"/>
        <v/>
      </c>
      <c r="Y61" s="110" t="str">
        <f t="shared" si="35"/>
        <v/>
      </c>
      <c r="Z61" s="117" t="str">
        <f t="shared" si="36"/>
        <v/>
      </c>
      <c r="AA61" s="111" t="str">
        <f t="shared" si="37"/>
        <v/>
      </c>
      <c r="AB61" s="104" t="str">
        <f t="shared" si="38"/>
        <v/>
      </c>
      <c r="AC61" s="104" t="str">
        <f t="shared" si="39"/>
        <v/>
      </c>
      <c r="AD61" s="104" t="str">
        <f t="shared" si="40"/>
        <v/>
      </c>
      <c r="AE61" s="15"/>
      <c r="AF61" s="15"/>
      <c r="AG61" s="104" t="str">
        <f t="shared" si="41"/>
        <v/>
      </c>
      <c r="AH61" s="102" t="str">
        <f t="shared" si="42"/>
        <v/>
      </c>
      <c r="AI61" s="102" t="str">
        <f t="shared" si="43"/>
        <v/>
      </c>
      <c r="AJ61" s="104" t="str">
        <f t="shared" si="44"/>
        <v/>
      </c>
      <c r="AK61" s="14">
        <f t="shared" si="24"/>
        <v>2</v>
      </c>
      <c r="AL61" s="14">
        <f t="shared" si="25"/>
        <v>3</v>
      </c>
      <c r="AM61" s="14">
        <f t="shared" si="26"/>
        <v>3</v>
      </c>
    </row>
    <row r="62" spans="1:39">
      <c r="A62" s="189" t="str">
        <f t="shared" si="20"/>
        <v/>
      </c>
      <c r="B62" s="189" t="str">
        <f>IF('附件一之1-開班數'!B62="","",'附件一之1-開班數'!B62)</f>
        <v/>
      </c>
      <c r="C62" s="15"/>
      <c r="D62" s="15"/>
      <c r="E62" s="196" t="str">
        <f>IF(B62="","",SUMIFS('附件一之2-參加學生名單'!$M$6:$M$19996,'附件一之2-參加學生名單'!$J$6:$J$19996,"*"&amp;B62&amp;"*"))</f>
        <v/>
      </c>
      <c r="F62" s="196" t="str">
        <f>IF(B62="","",SUMIFS('附件一之2-參加學生名單'!$N$6:$N$19996,'附件一之2-參加學生名單'!$J$6:$J$19996,"*"&amp;B62&amp;"*"))</f>
        <v/>
      </c>
      <c r="G62" s="196" t="str">
        <f>IF(B62="","",SUMIFS('附件一之2-參加學生名單'!$O$6:$O$19996,'附件一之2-參加學生名單'!$J$6:$J$19996,"*"&amp;B62&amp;"*"))</f>
        <v/>
      </c>
      <c r="H62" s="196" t="str">
        <f>IF(B62="","",SUMIFS('附件一之2-參加學生名單'!$P$6:$P$19996,'附件一之2-參加學生名單'!$J$6:$J$19996,"*"&amp;B62&amp;"*"))</f>
        <v/>
      </c>
      <c r="I62" s="196" t="str">
        <f>IF(B62="","",SUMIFS('附件一之2-參加學生名單'!$Q$6:$Q$19996,'附件一之2-參加學生名單'!$J$6:$J$19996,"*"&amp;B62&amp;"*"))</f>
        <v/>
      </c>
      <c r="J62" s="197" t="str">
        <f t="shared" si="21"/>
        <v/>
      </c>
      <c r="K62" s="161" t="str">
        <f t="shared" si="22"/>
        <v/>
      </c>
      <c r="L62" s="101"/>
      <c r="M62" s="116" t="str">
        <f t="shared" si="23"/>
        <v/>
      </c>
      <c r="N62" s="103"/>
      <c r="O62" s="103"/>
      <c r="P62" s="101"/>
      <c r="Q62" s="27" t="str">
        <f t="shared" si="27"/>
        <v/>
      </c>
      <c r="R62" s="27" t="str">
        <f t="shared" si="28"/>
        <v/>
      </c>
      <c r="S62" s="27" t="str">
        <f t="shared" si="29"/>
        <v/>
      </c>
      <c r="T62" s="113" t="str">
        <f t="shared" si="30"/>
        <v/>
      </c>
      <c r="U62" s="113" t="str">
        <f t="shared" si="31"/>
        <v/>
      </c>
      <c r="V62" s="109" t="str">
        <f t="shared" si="32"/>
        <v/>
      </c>
      <c r="W62" s="109" t="str">
        <f t="shared" si="33"/>
        <v/>
      </c>
      <c r="X62" s="109" t="str">
        <f t="shared" si="34"/>
        <v/>
      </c>
      <c r="Y62" s="110" t="str">
        <f t="shared" si="35"/>
        <v/>
      </c>
      <c r="Z62" s="117" t="str">
        <f t="shared" si="36"/>
        <v/>
      </c>
      <c r="AA62" s="111" t="str">
        <f t="shared" si="37"/>
        <v/>
      </c>
      <c r="AB62" s="104" t="str">
        <f t="shared" si="38"/>
        <v/>
      </c>
      <c r="AC62" s="104" t="str">
        <f t="shared" si="39"/>
        <v/>
      </c>
      <c r="AD62" s="104" t="str">
        <f t="shared" si="40"/>
        <v/>
      </c>
      <c r="AE62" s="15"/>
      <c r="AF62" s="15"/>
      <c r="AG62" s="104" t="str">
        <f t="shared" si="41"/>
        <v/>
      </c>
      <c r="AH62" s="102" t="str">
        <f t="shared" si="42"/>
        <v/>
      </c>
      <c r="AI62" s="102" t="str">
        <f t="shared" si="43"/>
        <v/>
      </c>
      <c r="AJ62" s="104" t="str">
        <f t="shared" si="44"/>
        <v/>
      </c>
      <c r="AK62" s="14">
        <f t="shared" si="24"/>
        <v>2</v>
      </c>
      <c r="AL62" s="14">
        <f t="shared" si="25"/>
        <v>3</v>
      </c>
      <c r="AM62" s="14">
        <f t="shared" si="26"/>
        <v>3</v>
      </c>
    </row>
    <row r="63" spans="1:39">
      <c r="A63" s="189" t="str">
        <f t="shared" si="20"/>
        <v/>
      </c>
      <c r="B63" s="189" t="str">
        <f>IF('附件一之1-開班數'!B63="","",'附件一之1-開班數'!B63)</f>
        <v/>
      </c>
      <c r="C63" s="15"/>
      <c r="D63" s="15"/>
      <c r="E63" s="196" t="str">
        <f>IF(B63="","",SUMIFS('附件一之2-參加學生名單'!$M$6:$M$19996,'附件一之2-參加學生名單'!$J$6:$J$19996,"*"&amp;B63&amp;"*"))</f>
        <v/>
      </c>
      <c r="F63" s="196" t="str">
        <f>IF(B63="","",SUMIFS('附件一之2-參加學生名單'!$N$6:$N$19996,'附件一之2-參加學生名單'!$J$6:$J$19996,"*"&amp;B63&amp;"*"))</f>
        <v/>
      </c>
      <c r="G63" s="196" t="str">
        <f>IF(B63="","",SUMIFS('附件一之2-參加學生名單'!$O$6:$O$19996,'附件一之2-參加學生名單'!$J$6:$J$19996,"*"&amp;B63&amp;"*"))</f>
        <v/>
      </c>
      <c r="H63" s="196" t="str">
        <f>IF(B63="","",SUMIFS('附件一之2-參加學生名單'!$P$6:$P$19996,'附件一之2-參加學生名單'!$J$6:$J$19996,"*"&amp;B63&amp;"*"))</f>
        <v/>
      </c>
      <c r="I63" s="196" t="str">
        <f>IF(B63="","",SUMIFS('附件一之2-參加學生名單'!$Q$6:$Q$19996,'附件一之2-參加學生名單'!$J$6:$J$19996,"*"&amp;B63&amp;"*"))</f>
        <v/>
      </c>
      <c r="J63" s="197" t="str">
        <f t="shared" si="21"/>
        <v/>
      </c>
      <c r="K63" s="161" t="str">
        <f t="shared" si="22"/>
        <v/>
      </c>
      <c r="L63" s="101"/>
      <c r="M63" s="116" t="str">
        <f t="shared" si="23"/>
        <v/>
      </c>
      <c r="N63" s="103"/>
      <c r="O63" s="103"/>
      <c r="P63" s="101"/>
      <c r="Q63" s="27" t="str">
        <f t="shared" si="27"/>
        <v/>
      </c>
      <c r="R63" s="27" t="str">
        <f t="shared" si="28"/>
        <v/>
      </c>
      <c r="S63" s="27" t="str">
        <f t="shared" si="29"/>
        <v/>
      </c>
      <c r="T63" s="113" t="str">
        <f t="shared" si="30"/>
        <v/>
      </c>
      <c r="U63" s="113" t="str">
        <f t="shared" si="31"/>
        <v/>
      </c>
      <c r="V63" s="109" t="str">
        <f t="shared" si="32"/>
        <v/>
      </c>
      <c r="W63" s="109" t="str">
        <f t="shared" si="33"/>
        <v/>
      </c>
      <c r="X63" s="109" t="str">
        <f t="shared" si="34"/>
        <v/>
      </c>
      <c r="Y63" s="110" t="str">
        <f t="shared" si="35"/>
        <v/>
      </c>
      <c r="Z63" s="117" t="str">
        <f t="shared" si="36"/>
        <v/>
      </c>
      <c r="AA63" s="111" t="str">
        <f t="shared" si="37"/>
        <v/>
      </c>
      <c r="AB63" s="104" t="str">
        <f t="shared" si="38"/>
        <v/>
      </c>
      <c r="AC63" s="104" t="str">
        <f t="shared" si="39"/>
        <v/>
      </c>
      <c r="AD63" s="104" t="str">
        <f t="shared" si="40"/>
        <v/>
      </c>
      <c r="AE63" s="15"/>
      <c r="AF63" s="15"/>
      <c r="AG63" s="104" t="str">
        <f t="shared" si="41"/>
        <v/>
      </c>
      <c r="AH63" s="102" t="str">
        <f t="shared" si="42"/>
        <v/>
      </c>
      <c r="AI63" s="102" t="str">
        <f t="shared" si="43"/>
        <v/>
      </c>
      <c r="AJ63" s="104" t="str">
        <f t="shared" si="44"/>
        <v/>
      </c>
      <c r="AK63" s="14">
        <f t="shared" si="24"/>
        <v>2</v>
      </c>
      <c r="AL63" s="14">
        <f t="shared" si="25"/>
        <v>3</v>
      </c>
      <c r="AM63" s="14">
        <f t="shared" si="26"/>
        <v>3</v>
      </c>
    </row>
    <row r="64" spans="1:39">
      <c r="A64" s="189" t="str">
        <f t="shared" si="20"/>
        <v/>
      </c>
      <c r="B64" s="189" t="str">
        <f>IF('附件一之1-開班數'!B64="","",'附件一之1-開班數'!B64)</f>
        <v/>
      </c>
      <c r="C64" s="15"/>
      <c r="D64" s="15"/>
      <c r="E64" s="196" t="str">
        <f>IF(B64="","",SUMIFS('附件一之2-參加學生名單'!$M$6:$M$19996,'附件一之2-參加學生名單'!$J$6:$J$19996,"*"&amp;B64&amp;"*"))</f>
        <v/>
      </c>
      <c r="F64" s="196" t="str">
        <f>IF(B64="","",SUMIFS('附件一之2-參加學生名單'!$N$6:$N$19996,'附件一之2-參加學生名單'!$J$6:$J$19996,"*"&amp;B64&amp;"*"))</f>
        <v/>
      </c>
      <c r="G64" s="196" t="str">
        <f>IF(B64="","",SUMIFS('附件一之2-參加學生名單'!$O$6:$O$19996,'附件一之2-參加學生名單'!$J$6:$J$19996,"*"&amp;B64&amp;"*"))</f>
        <v/>
      </c>
      <c r="H64" s="196" t="str">
        <f>IF(B64="","",SUMIFS('附件一之2-參加學生名單'!$P$6:$P$19996,'附件一之2-參加學生名單'!$J$6:$J$19996,"*"&amp;B64&amp;"*"))</f>
        <v/>
      </c>
      <c r="I64" s="196" t="str">
        <f>IF(B64="","",SUMIFS('附件一之2-參加學生名單'!$Q$6:$Q$19996,'附件一之2-參加學生名單'!$J$6:$J$19996,"*"&amp;B64&amp;"*"))</f>
        <v/>
      </c>
      <c r="J64" s="197" t="str">
        <f t="shared" si="21"/>
        <v/>
      </c>
      <c r="K64" s="161" t="str">
        <f t="shared" si="22"/>
        <v/>
      </c>
      <c r="L64" s="101"/>
      <c r="M64" s="116" t="str">
        <f t="shared" si="23"/>
        <v/>
      </c>
      <c r="N64" s="103"/>
      <c r="O64" s="103"/>
      <c r="P64" s="101"/>
      <c r="Q64" s="27" t="str">
        <f t="shared" si="27"/>
        <v/>
      </c>
      <c r="R64" s="27" t="str">
        <f t="shared" si="28"/>
        <v/>
      </c>
      <c r="S64" s="27" t="str">
        <f t="shared" si="29"/>
        <v/>
      </c>
      <c r="T64" s="113" t="str">
        <f t="shared" si="30"/>
        <v/>
      </c>
      <c r="U64" s="113" t="str">
        <f t="shared" si="31"/>
        <v/>
      </c>
      <c r="V64" s="109" t="str">
        <f t="shared" si="32"/>
        <v/>
      </c>
      <c r="W64" s="109" t="str">
        <f t="shared" si="33"/>
        <v/>
      </c>
      <c r="X64" s="109" t="str">
        <f t="shared" si="34"/>
        <v/>
      </c>
      <c r="Y64" s="110" t="str">
        <f t="shared" si="35"/>
        <v/>
      </c>
      <c r="Z64" s="117" t="str">
        <f t="shared" si="36"/>
        <v/>
      </c>
      <c r="AA64" s="111" t="str">
        <f t="shared" si="37"/>
        <v/>
      </c>
      <c r="AB64" s="104" t="str">
        <f t="shared" si="38"/>
        <v/>
      </c>
      <c r="AC64" s="104" t="str">
        <f t="shared" si="39"/>
        <v/>
      </c>
      <c r="AD64" s="104" t="str">
        <f t="shared" si="40"/>
        <v/>
      </c>
      <c r="AE64" s="15"/>
      <c r="AF64" s="15"/>
      <c r="AG64" s="104" t="str">
        <f t="shared" si="41"/>
        <v/>
      </c>
      <c r="AH64" s="102" t="str">
        <f t="shared" si="42"/>
        <v/>
      </c>
      <c r="AI64" s="102" t="str">
        <f t="shared" si="43"/>
        <v/>
      </c>
      <c r="AJ64" s="104" t="str">
        <f t="shared" si="44"/>
        <v/>
      </c>
      <c r="AK64" s="14">
        <f t="shared" si="24"/>
        <v>2</v>
      </c>
      <c r="AL64" s="14">
        <f t="shared" si="25"/>
        <v>3</v>
      </c>
      <c r="AM64" s="14">
        <f t="shared" si="26"/>
        <v>3</v>
      </c>
    </row>
    <row r="65" spans="1:39">
      <c r="A65" s="189" t="str">
        <f t="shared" si="20"/>
        <v/>
      </c>
      <c r="B65" s="189" t="str">
        <f>IF('附件一之1-開班數'!B65="","",'附件一之1-開班數'!B65)</f>
        <v/>
      </c>
      <c r="C65" s="15"/>
      <c r="D65" s="15"/>
      <c r="E65" s="196" t="str">
        <f>IF(B65="","",SUMIFS('附件一之2-參加學生名單'!$M$6:$M$19996,'附件一之2-參加學生名單'!$J$6:$J$19996,"*"&amp;B65&amp;"*"))</f>
        <v/>
      </c>
      <c r="F65" s="196" t="str">
        <f>IF(B65="","",SUMIFS('附件一之2-參加學生名單'!$N$6:$N$19996,'附件一之2-參加學生名單'!$J$6:$J$19996,"*"&amp;B65&amp;"*"))</f>
        <v/>
      </c>
      <c r="G65" s="196" t="str">
        <f>IF(B65="","",SUMIFS('附件一之2-參加學生名單'!$O$6:$O$19996,'附件一之2-參加學生名單'!$J$6:$J$19996,"*"&amp;B65&amp;"*"))</f>
        <v/>
      </c>
      <c r="H65" s="196" t="str">
        <f>IF(B65="","",SUMIFS('附件一之2-參加學生名單'!$P$6:$P$19996,'附件一之2-參加學生名單'!$J$6:$J$19996,"*"&amp;B65&amp;"*"))</f>
        <v/>
      </c>
      <c r="I65" s="196" t="str">
        <f>IF(B65="","",SUMIFS('附件一之2-參加學生名單'!$Q$6:$Q$19996,'附件一之2-參加學生名單'!$J$6:$J$19996,"*"&amp;B65&amp;"*"))</f>
        <v/>
      </c>
      <c r="J65" s="197" t="str">
        <f t="shared" si="21"/>
        <v/>
      </c>
      <c r="K65" s="161" t="str">
        <f t="shared" si="22"/>
        <v/>
      </c>
      <c r="L65" s="101"/>
      <c r="M65" s="116" t="str">
        <f t="shared" si="23"/>
        <v/>
      </c>
      <c r="N65" s="103"/>
      <c r="O65" s="103"/>
      <c r="P65" s="101"/>
      <c r="Q65" s="27" t="str">
        <f t="shared" si="27"/>
        <v/>
      </c>
      <c r="R65" s="27" t="str">
        <f t="shared" si="28"/>
        <v/>
      </c>
      <c r="S65" s="27" t="str">
        <f t="shared" si="29"/>
        <v/>
      </c>
      <c r="T65" s="113" t="str">
        <f t="shared" si="30"/>
        <v/>
      </c>
      <c r="U65" s="113" t="str">
        <f t="shared" si="31"/>
        <v/>
      </c>
      <c r="V65" s="109" t="str">
        <f t="shared" si="32"/>
        <v/>
      </c>
      <c r="W65" s="109" t="str">
        <f t="shared" si="33"/>
        <v/>
      </c>
      <c r="X65" s="109" t="str">
        <f t="shared" si="34"/>
        <v/>
      </c>
      <c r="Y65" s="110" t="str">
        <f t="shared" si="35"/>
        <v/>
      </c>
      <c r="Z65" s="117" t="str">
        <f t="shared" si="36"/>
        <v/>
      </c>
      <c r="AA65" s="111" t="str">
        <f t="shared" si="37"/>
        <v/>
      </c>
      <c r="AB65" s="104" t="str">
        <f t="shared" si="38"/>
        <v/>
      </c>
      <c r="AC65" s="104" t="str">
        <f t="shared" si="39"/>
        <v/>
      </c>
      <c r="AD65" s="104" t="str">
        <f t="shared" si="40"/>
        <v/>
      </c>
      <c r="AE65" s="15"/>
      <c r="AF65" s="15"/>
      <c r="AG65" s="104" t="str">
        <f t="shared" si="41"/>
        <v/>
      </c>
      <c r="AH65" s="102" t="str">
        <f t="shared" si="42"/>
        <v/>
      </c>
      <c r="AI65" s="102" t="str">
        <f t="shared" si="43"/>
        <v/>
      </c>
      <c r="AJ65" s="104" t="str">
        <f t="shared" si="44"/>
        <v/>
      </c>
      <c r="AK65" s="14">
        <f t="shared" si="24"/>
        <v>2</v>
      </c>
      <c r="AL65" s="14">
        <f t="shared" si="25"/>
        <v>3</v>
      </c>
      <c r="AM65" s="14">
        <f t="shared" si="26"/>
        <v>3</v>
      </c>
    </row>
  </sheetData>
  <sheetProtection password="CF4A" sheet="1" objects="1" scenarios="1" selectLockedCells="1"/>
  <mergeCells count="17">
    <mergeCell ref="AB2:AC2"/>
    <mergeCell ref="AB3:AC3"/>
    <mergeCell ref="B3:B4"/>
    <mergeCell ref="Y2:AA2"/>
    <mergeCell ref="Y3:AA3"/>
    <mergeCell ref="A1:AJ1"/>
    <mergeCell ref="AE3:AG3"/>
    <mergeCell ref="E3:J3"/>
    <mergeCell ref="E2:J2"/>
    <mergeCell ref="C2:D2"/>
    <mergeCell ref="A3:A5"/>
    <mergeCell ref="C3:D3"/>
    <mergeCell ref="T2:U2"/>
    <mergeCell ref="T3:U3"/>
    <mergeCell ref="AE2:AG2"/>
    <mergeCell ref="V2:X2"/>
    <mergeCell ref="V3:X3"/>
  </mergeCells>
  <phoneticPr fontId="2" type="noConversion"/>
  <conditionalFormatting sqref="L5">
    <cfRule type="expression" dxfId="14" priority="24" stopIfTrue="1">
      <formula>$L$5&lt;&gt;SUM($L$6:$L$60)</formula>
    </cfRule>
  </conditionalFormatting>
  <conditionalFormatting sqref="B6:B9 B11:B65">
    <cfRule type="expression" dxfId="13" priority="21" stopIfTrue="1">
      <formula>SUM($C6:$D6)&lt;&gt;1</formula>
    </cfRule>
  </conditionalFormatting>
  <conditionalFormatting sqref="B6:B9 B11:B65">
    <cfRule type="containsBlanks" priority="20" stopIfTrue="1">
      <formula>LEN(TRIM(B6))=0</formula>
    </cfRule>
  </conditionalFormatting>
  <conditionalFormatting sqref="P7:P65">
    <cfRule type="cellIs" dxfId="12" priority="19" stopIfTrue="1" operator="greaterThan">
      <formula>18</formula>
    </cfRule>
  </conditionalFormatting>
  <conditionalFormatting sqref="J6:J65">
    <cfRule type="cellIs" dxfId="11" priority="18" stopIfTrue="1" operator="lessThan">
      <formula>15</formula>
    </cfRule>
  </conditionalFormatting>
  <conditionalFormatting sqref="L6">
    <cfRule type="expression" dxfId="10" priority="15">
      <formula>K6=0</formula>
    </cfRule>
  </conditionalFormatting>
  <conditionalFormatting sqref="L7:L65">
    <cfRule type="expression" dxfId="9" priority="11">
      <formula>K7=0</formula>
    </cfRule>
  </conditionalFormatting>
  <conditionalFormatting sqref="B6:B65">
    <cfRule type="expression" dxfId="8" priority="9">
      <formula>$AK6=1</formula>
    </cfRule>
    <cfRule type="expression" dxfId="7" priority="10">
      <formula>$AK6=2</formula>
    </cfRule>
  </conditionalFormatting>
  <conditionalFormatting sqref="C6:D65">
    <cfRule type="expression" dxfId="6" priority="5">
      <formula>$AL6=2</formula>
    </cfRule>
    <cfRule type="expression" dxfId="5" priority="6">
      <formula>$AL6=1</formula>
    </cfRule>
    <cfRule type="expression" dxfId="4" priority="7">
      <formula>$AL6=3</formula>
    </cfRule>
  </conditionalFormatting>
  <conditionalFormatting sqref="P6:P65">
    <cfRule type="expression" dxfId="3" priority="1">
      <formula>$P6&gt;18</formula>
    </cfRule>
    <cfRule type="expression" dxfId="2" priority="2">
      <formula>$AM6=2</formula>
    </cfRule>
    <cfRule type="expression" dxfId="1" priority="3">
      <formula>$AM6=1</formula>
    </cfRule>
    <cfRule type="expression" dxfId="0" priority="4">
      <formula>$AM6=3</formula>
    </cfRule>
  </conditionalFormatting>
  <printOptions horizontalCentered="1"/>
  <pageMargins left="0.25" right="0.25" top="0.75" bottom="0.75" header="0.3" footer="0.3"/>
  <pageSetup paperSize="8" fitToHeight="0" orientation="landscape" r:id="rId1"/>
  <ignoredErrors>
    <ignoredError sqref="L5" formula="1"/>
    <ignoredError sqref="B10" unlockedFormula="1"/>
  </ignoredError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A1:AG28"/>
  <sheetViews>
    <sheetView zoomScaleNormal="100" workbookViewId="0">
      <selection activeCell="A17" sqref="A17"/>
    </sheetView>
  </sheetViews>
  <sheetFormatPr defaultColWidth="8.6640625" defaultRowHeight="16.2"/>
  <cols>
    <col min="1" max="1" width="10.88671875" style="60" customWidth="1"/>
    <col min="2" max="2" width="11.88671875" style="58" customWidth="1"/>
    <col min="3" max="3" width="9" style="60" customWidth="1"/>
    <col min="4" max="9" width="6.88671875" style="58" customWidth="1"/>
    <col min="10" max="17" width="11.109375" style="58" customWidth="1"/>
    <col min="18" max="18" width="12.6640625" style="58" customWidth="1"/>
    <col min="19" max="23" width="11.109375" style="58" customWidth="1"/>
    <col min="24" max="29" width="6.88671875" style="58" customWidth="1"/>
    <col min="30" max="30" width="11.88671875" style="58" customWidth="1"/>
    <col min="31" max="31" width="4.109375" style="58" customWidth="1"/>
    <col min="32" max="33" width="6.88671875" style="58" customWidth="1"/>
    <col min="34" max="16384" width="8.6640625" style="58"/>
  </cols>
  <sheetData>
    <row r="1" spans="1:33" ht="48.75" customHeight="1">
      <c r="A1" s="288" t="str">
        <f>"國小附件六    花蓮縣"&amp;'附件四-學校代號暨類型表'!E2&amp;"國民小學辦理課後輔導-低收入戶、身心障礙、原住民及情況特殊學生參加費用調查表(表1)"</f>
        <v>國小附件六    花蓮縣110學年度第2學期國民小學辦理課後輔導-低收入戶、身心障礙、原住民及情況特殊學生參加費用調查表(表1)</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row>
    <row r="2" spans="1:33" ht="25.35" customHeight="1">
      <c r="A2" s="289" t="s">
        <v>306</v>
      </c>
      <c r="B2" s="289"/>
      <c r="C2" s="289"/>
      <c r="D2" s="289"/>
      <c r="E2" s="289"/>
      <c r="F2" s="289"/>
      <c r="G2" s="289"/>
      <c r="H2" s="289"/>
      <c r="I2" s="289"/>
      <c r="J2" s="289"/>
      <c r="K2" s="289"/>
      <c r="L2" s="289"/>
      <c r="M2" s="289"/>
      <c r="N2" s="289"/>
      <c r="O2" s="289"/>
      <c r="P2" s="289"/>
      <c r="Q2" s="289"/>
      <c r="R2" s="289"/>
      <c r="S2" s="289"/>
      <c r="T2" s="289"/>
      <c r="U2" s="289"/>
      <c r="V2" s="289"/>
      <c r="W2" s="289"/>
      <c r="X2" s="289"/>
      <c r="Y2" s="289"/>
      <c r="Z2" s="289"/>
      <c r="AA2" s="289"/>
      <c r="AB2" s="289"/>
      <c r="AC2" s="289"/>
      <c r="AD2" s="289"/>
      <c r="AE2" s="289"/>
      <c r="AF2" s="289"/>
      <c r="AG2" s="289"/>
    </row>
    <row r="3" spans="1:33" s="59" customFormat="1" ht="24.75" customHeight="1">
      <c r="A3" s="309" t="s">
        <v>3</v>
      </c>
      <c r="B3" s="309" t="s">
        <v>2</v>
      </c>
      <c r="C3" s="309" t="s">
        <v>114</v>
      </c>
      <c r="D3" s="296" t="s">
        <v>279</v>
      </c>
      <c r="E3" s="297"/>
      <c r="F3" s="297"/>
      <c r="G3" s="297"/>
      <c r="H3" s="297"/>
      <c r="I3" s="298"/>
      <c r="J3" s="296" t="s">
        <v>312</v>
      </c>
      <c r="K3" s="297"/>
      <c r="L3" s="297"/>
      <c r="M3" s="297"/>
      <c r="N3" s="297"/>
      <c r="O3" s="297"/>
      <c r="P3" s="297"/>
      <c r="Q3" s="297"/>
      <c r="R3" s="297"/>
      <c r="S3" s="297"/>
      <c r="T3" s="297"/>
      <c r="U3" s="297"/>
      <c r="V3" s="297"/>
      <c r="W3" s="298"/>
      <c r="X3" s="297" t="s">
        <v>280</v>
      </c>
      <c r="Y3" s="297"/>
      <c r="Z3" s="297"/>
      <c r="AA3" s="297"/>
      <c r="AB3" s="297"/>
      <c r="AC3" s="298"/>
      <c r="AD3" s="293" t="s">
        <v>112</v>
      </c>
      <c r="AE3" s="80"/>
      <c r="AF3" s="299"/>
      <c r="AG3" s="300"/>
    </row>
    <row r="4" spans="1:33" s="59" customFormat="1" ht="24.75" customHeight="1" thickBot="1">
      <c r="A4" s="310"/>
      <c r="B4" s="310"/>
      <c r="C4" s="310"/>
      <c r="D4" s="323" t="s">
        <v>115</v>
      </c>
      <c r="E4" s="323"/>
      <c r="F4" s="323"/>
      <c r="G4" s="323"/>
      <c r="H4" s="323"/>
      <c r="I4" s="323"/>
      <c r="J4" s="305" t="s">
        <v>113</v>
      </c>
      <c r="K4" s="306"/>
      <c r="L4" s="306"/>
      <c r="M4" s="306"/>
      <c r="N4" s="306"/>
      <c r="O4" s="306"/>
      <c r="P4" s="306"/>
      <c r="Q4" s="306"/>
      <c r="R4" s="306"/>
      <c r="S4" s="307"/>
      <c r="T4" s="307"/>
      <c r="U4" s="307"/>
      <c r="V4" s="307"/>
      <c r="W4" s="308"/>
      <c r="X4" s="329" t="s">
        <v>118</v>
      </c>
      <c r="Y4" s="307"/>
      <c r="Z4" s="307"/>
      <c r="AA4" s="307"/>
      <c r="AB4" s="307"/>
      <c r="AC4" s="308"/>
      <c r="AD4" s="293"/>
      <c r="AE4" s="80"/>
      <c r="AF4" s="290" t="s">
        <v>191</v>
      </c>
      <c r="AG4" s="291"/>
    </row>
    <row r="5" spans="1:33" s="60" customFormat="1" ht="119.25" customHeight="1" thickTop="1">
      <c r="A5" s="310"/>
      <c r="B5" s="310"/>
      <c r="C5" s="310"/>
      <c r="D5" s="325" t="s">
        <v>181</v>
      </c>
      <c r="E5" s="328"/>
      <c r="F5" s="325" t="s">
        <v>237</v>
      </c>
      <c r="G5" s="328"/>
      <c r="H5" s="325" t="s">
        <v>116</v>
      </c>
      <c r="I5" s="326"/>
      <c r="J5" s="303" t="s">
        <v>298</v>
      </c>
      <c r="K5" s="294" t="s">
        <v>299</v>
      </c>
      <c r="L5" s="294" t="s">
        <v>281</v>
      </c>
      <c r="M5" s="294" t="s">
        <v>193</v>
      </c>
      <c r="N5" s="294" t="s">
        <v>199</v>
      </c>
      <c r="O5" s="294" t="s">
        <v>194</v>
      </c>
      <c r="P5" s="294" t="s">
        <v>195</v>
      </c>
      <c r="Q5" s="294" t="s">
        <v>305</v>
      </c>
      <c r="R5" s="330" t="s">
        <v>183</v>
      </c>
      <c r="S5" s="314" t="s">
        <v>184</v>
      </c>
      <c r="T5" s="301" t="s">
        <v>186</v>
      </c>
      <c r="U5" s="327"/>
      <c r="V5" s="302"/>
      <c r="W5" s="312" t="s">
        <v>182</v>
      </c>
      <c r="X5" s="301" t="s">
        <v>117</v>
      </c>
      <c r="Y5" s="302"/>
      <c r="Z5" s="301" t="s">
        <v>189</v>
      </c>
      <c r="AA5" s="302"/>
      <c r="AB5" s="301" t="s">
        <v>192</v>
      </c>
      <c r="AC5" s="302"/>
      <c r="AD5" s="293"/>
      <c r="AE5" s="81"/>
      <c r="AF5" s="292" t="s">
        <v>314</v>
      </c>
      <c r="AG5" s="292"/>
    </row>
    <row r="6" spans="1:33" s="60" customFormat="1" ht="37.5" customHeight="1">
      <c r="A6" s="311"/>
      <c r="B6" s="311"/>
      <c r="C6" s="311"/>
      <c r="D6" s="164" t="s">
        <v>137</v>
      </c>
      <c r="E6" s="164" t="s">
        <v>185</v>
      </c>
      <c r="F6" s="164" t="s">
        <v>137</v>
      </c>
      <c r="G6" s="164" t="s">
        <v>185</v>
      </c>
      <c r="H6" s="164" t="s">
        <v>137</v>
      </c>
      <c r="I6" s="165" t="s">
        <v>185</v>
      </c>
      <c r="J6" s="304"/>
      <c r="K6" s="295"/>
      <c r="L6" s="295"/>
      <c r="M6" s="295"/>
      <c r="N6" s="295"/>
      <c r="O6" s="295"/>
      <c r="P6" s="295"/>
      <c r="Q6" s="295"/>
      <c r="R6" s="331"/>
      <c r="S6" s="315"/>
      <c r="T6" s="82" t="s">
        <v>190</v>
      </c>
      <c r="U6" s="82" t="s">
        <v>187</v>
      </c>
      <c r="V6" s="82" t="s">
        <v>188</v>
      </c>
      <c r="W6" s="313"/>
      <c r="X6" s="36" t="s">
        <v>137</v>
      </c>
      <c r="Y6" s="36" t="s">
        <v>185</v>
      </c>
      <c r="Z6" s="36" t="s">
        <v>137</v>
      </c>
      <c r="AA6" s="36" t="s">
        <v>185</v>
      </c>
      <c r="AB6" s="36" t="s">
        <v>137</v>
      </c>
      <c r="AC6" s="36" t="s">
        <v>185</v>
      </c>
      <c r="AD6" s="83"/>
      <c r="AE6" s="81"/>
      <c r="AF6" s="37" t="s">
        <v>137</v>
      </c>
      <c r="AG6" s="37" t="s">
        <v>138</v>
      </c>
    </row>
    <row r="7" spans="1:33" ht="33" customHeight="1" thickBot="1">
      <c r="A7" s="28">
        <f>'附件五-經費申請表'!B2</f>
        <v>601</v>
      </c>
      <c r="B7" s="29" t="str">
        <f>'附件五-經費申請表'!E2</f>
        <v>明禮國小</v>
      </c>
      <c r="C7" s="28" t="str">
        <f>VLOOKUP(A7,'附件四-學校代號暨類型表'!$A$4:$C$108,3,FALSE)</f>
        <v>一般</v>
      </c>
      <c r="D7" s="30">
        <f>SUMIFS('附件一之2-參加學生名單'!M6:M20000,'附件一之2-參加學生名單'!M6:M20000,1,'附件一之2-參加學生名單'!K6:K20000,1)</f>
        <v>0</v>
      </c>
      <c r="E7" s="30">
        <f>SUMIFS('附件一之2-參加學生名單'!M6:M20000,'附件一之2-參加學生名單'!M6:M20000,1,'附件一之2-參加學生名單'!L6:L20000,1)</f>
        <v>0</v>
      </c>
      <c r="F7" s="30">
        <f>SUMIFS('附件一之2-參加學生名單'!N6:N20000,'附件一之2-參加學生名單'!N6:N20000,1,'附件一之2-參加學生名單'!K6:K20000,1)</f>
        <v>1</v>
      </c>
      <c r="G7" s="30">
        <f>SUMIFS('附件一之2-參加學生名單'!N6:N20000,'附件一之2-參加學生名單'!N6:N20000,1,'附件一之2-參加學生名單'!L6:L20000,1)</f>
        <v>0</v>
      </c>
      <c r="H7" s="30">
        <f>SUMIFS('附件一之2-參加學生名單'!O6:O20000,'附件一之2-參加學生名單'!O6:O20000,1,'附件一之2-參加學生名單'!K6:K20000,1)</f>
        <v>0</v>
      </c>
      <c r="I7" s="129">
        <f>SUMIFS('附件一之2-參加學生名單'!O6:O20000,'附件一之2-參加學生名單'!O6:O20000,1,'附件一之2-參加學生名單'!L6:L20000,1)</f>
        <v>0</v>
      </c>
      <c r="J7" s="131">
        <f>'附件五-經費申請表'!AB5</f>
        <v>18980</v>
      </c>
      <c r="K7" s="132">
        <f>'附件五-經費申請表'!AC5</f>
        <v>320</v>
      </c>
      <c r="L7" s="132">
        <f>'附件五-經費申請表'!R5*60</f>
        <v>4380</v>
      </c>
      <c r="M7" s="132">
        <f>'附件五-經費申請表'!AD5</f>
        <v>740</v>
      </c>
      <c r="N7" s="132">
        <f>'附件五-經費申請表'!AE5</f>
        <v>100000</v>
      </c>
      <c r="O7" s="132">
        <f>'附件五-經費申請表'!AF5</f>
        <v>200000</v>
      </c>
      <c r="P7" s="132">
        <f>'附件五-經費申請表'!Y5</f>
        <v>600</v>
      </c>
      <c r="Q7" s="156">
        <f>'附件五-經費申請表'!AB3</f>
        <v>200000</v>
      </c>
      <c r="R7" s="133">
        <f>'附件五-經費申請表'!M5</f>
        <v>0</v>
      </c>
      <c r="S7" s="130">
        <f>'附件五-經費申請表'!W5</f>
        <v>17460</v>
      </c>
      <c r="T7" s="31">
        <f>'附件五-經費申請表'!AJ5</f>
        <v>301080</v>
      </c>
      <c r="U7" s="31">
        <f>'附件五-經費申請表'!X5</f>
        <v>900</v>
      </c>
      <c r="V7" s="31">
        <f>S7-W7-R7</f>
        <v>6984</v>
      </c>
      <c r="W7" s="31">
        <f>INT(S7*0.6)</f>
        <v>10476</v>
      </c>
      <c r="X7" s="30">
        <f>SUMIFS('附件一之2-參加學生名單'!P6:P20000,'附件一之2-參加學生名單'!P6:P20000,1,'附件一之2-參加學生名單'!K6:K20000,1)</f>
        <v>0</v>
      </c>
      <c r="Y7" s="30">
        <f>SUMIFS('附件一之2-參加學生名單'!P6:P20000,'附件一之2-參加學生名單'!P6:P20000,1,'附件一之2-參加學生名單'!L6:L20000,1)</f>
        <v>1</v>
      </c>
      <c r="Z7" s="30">
        <f>SUMIFS('附件一之2-參加學生名單'!Q6:Q20000,'附件一之2-參加學生名單'!Q6:Q20000,1,'附件一之2-參加學生名單'!K6:K20000,1)</f>
        <v>2</v>
      </c>
      <c r="AA7" s="30">
        <f>SUMIFS('附件一之2-參加學生名單'!Q6:Q20000,'附件一之2-參加學生名單'!Q6:Q20000,1,'附件一之2-參加學生名單'!L6:L20000,1)</f>
        <v>0</v>
      </c>
      <c r="AB7" s="31">
        <f>SUM(D7,F7,H7,X7,Z7)</f>
        <v>3</v>
      </c>
      <c r="AC7" s="31">
        <f>SUM(E7,G7,I7,Y7,AA7)</f>
        <v>1</v>
      </c>
      <c r="AD7" s="84"/>
      <c r="AE7" s="166"/>
      <c r="AF7" s="163">
        <f>SUMIFS('附件一之2-參加學生名單'!R6:R20000,'附件一之2-參加學生名單'!R6:R20000,1,'附件一之2-參加學生名單'!K6:K20000,1)</f>
        <v>0</v>
      </c>
      <c r="AG7" s="163">
        <f>SUMIFS('附件一之2-參加學生名單'!R6:R20000,'附件一之2-參加學生名單'!R6:R20000,1,'附件一之2-參加學生名單'!L6:L20000,1)</f>
        <v>1</v>
      </c>
    </row>
    <row r="8" spans="1:33" s="66" customFormat="1" ht="9.75" customHeight="1" thickTop="1">
      <c r="A8" s="135"/>
      <c r="B8" s="136"/>
      <c r="C8" s="137"/>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9"/>
      <c r="AF8" s="67"/>
      <c r="AG8" s="67"/>
    </row>
    <row r="9" spans="1:33" s="66" customFormat="1" ht="27.75" customHeight="1">
      <c r="A9" s="135"/>
      <c r="B9" s="136"/>
      <c r="C9" s="137"/>
      <c r="D9" s="138"/>
      <c r="E9" s="138"/>
      <c r="F9" s="138"/>
      <c r="G9" s="138"/>
      <c r="H9" s="138"/>
      <c r="I9" s="138"/>
      <c r="J9" s="140"/>
      <c r="K9" s="141"/>
      <c r="L9" s="141"/>
      <c r="M9" s="141"/>
      <c r="N9" s="141"/>
      <c r="O9" s="141"/>
      <c r="P9" s="141"/>
      <c r="Q9" s="141"/>
      <c r="R9" s="141"/>
      <c r="S9" s="138"/>
      <c r="T9" s="140"/>
      <c r="U9" s="142"/>
      <c r="V9" s="183"/>
      <c r="W9" s="183"/>
      <c r="X9" s="138"/>
      <c r="Y9" s="138"/>
      <c r="Z9" s="138"/>
      <c r="AA9" s="138"/>
      <c r="AB9" s="138"/>
      <c r="AC9" s="138"/>
      <c r="AD9" s="139"/>
      <c r="AF9" s="67"/>
      <c r="AG9" s="67"/>
    </row>
    <row r="10" spans="1:33" s="66" customFormat="1" ht="9.75" customHeight="1">
      <c r="A10" s="135"/>
      <c r="B10" s="136"/>
      <c r="C10" s="137"/>
      <c r="D10" s="138"/>
      <c r="E10" s="138"/>
      <c r="F10" s="138"/>
      <c r="G10" s="138"/>
      <c r="H10" s="138"/>
      <c r="I10" s="138"/>
      <c r="J10" s="138"/>
      <c r="K10" s="138"/>
      <c r="L10" s="138"/>
      <c r="M10" s="138"/>
      <c r="N10" s="138"/>
      <c r="O10" s="138"/>
      <c r="P10" s="138"/>
      <c r="Q10" s="138"/>
      <c r="R10" s="138"/>
      <c r="S10" s="138"/>
      <c r="T10" s="141"/>
      <c r="U10" s="138"/>
      <c r="V10" s="138"/>
      <c r="W10" s="138"/>
      <c r="X10" s="138"/>
      <c r="Y10" s="138"/>
      <c r="Z10" s="138"/>
      <c r="AA10" s="138"/>
      <c r="AB10" s="138"/>
      <c r="AC10" s="138"/>
      <c r="AD10" s="139"/>
      <c r="AF10" s="67"/>
      <c r="AG10" s="67"/>
    </row>
    <row r="11" spans="1:33" s="66" customFormat="1" ht="9.75" customHeight="1">
      <c r="A11" s="135"/>
      <c r="B11" s="136"/>
      <c r="C11" s="137"/>
      <c r="D11" s="138"/>
      <c r="E11" s="138"/>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9"/>
      <c r="AF11" s="67"/>
      <c r="AG11" s="67"/>
    </row>
    <row r="12" spans="1:33" s="66" customFormat="1" ht="9.75" customHeight="1">
      <c r="A12" s="135"/>
      <c r="B12" s="136"/>
      <c r="C12" s="137"/>
      <c r="D12" s="138"/>
      <c r="E12" s="138"/>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9"/>
      <c r="AF12" s="67"/>
      <c r="AG12" s="67"/>
    </row>
    <row r="13" spans="1:33" s="66" customFormat="1" ht="9.75" customHeight="1">
      <c r="A13" s="61"/>
      <c r="B13" s="62"/>
      <c r="C13" s="63"/>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5"/>
      <c r="AF13" s="67"/>
      <c r="AG13" s="67"/>
    </row>
    <row r="14" spans="1:33" s="66" customFormat="1" ht="9.75" customHeight="1">
      <c r="A14" s="61"/>
      <c r="B14" s="62"/>
      <c r="C14" s="63"/>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5"/>
      <c r="AF14" s="67"/>
      <c r="AG14" s="67"/>
    </row>
    <row r="15" spans="1:33" s="66" customFormat="1" ht="9.75" customHeight="1">
      <c r="A15" s="61"/>
      <c r="B15" s="62"/>
      <c r="C15" s="63"/>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5"/>
      <c r="AF15" s="67"/>
      <c r="AG15" s="67"/>
    </row>
    <row r="16" spans="1:33" s="66" customFormat="1" ht="9.75" customHeight="1">
      <c r="A16" s="61"/>
      <c r="B16" s="62"/>
      <c r="C16" s="63"/>
      <c r="D16" s="64"/>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5"/>
      <c r="AF16" s="67"/>
      <c r="AG16" s="67"/>
    </row>
    <row r="17" spans="1:32" ht="36" customHeight="1">
      <c r="A17" s="64" t="s">
        <v>142</v>
      </c>
      <c r="C17" s="58"/>
      <c r="D17" s="68"/>
      <c r="E17" s="68"/>
      <c r="F17" s="69"/>
      <c r="G17" s="69"/>
      <c r="H17" s="69"/>
      <c r="I17" s="69" t="s">
        <v>196</v>
      </c>
      <c r="J17" s="69"/>
      <c r="K17" s="69"/>
      <c r="L17" s="69"/>
      <c r="M17" s="69"/>
      <c r="N17" s="69"/>
      <c r="O17" s="69"/>
      <c r="P17" s="68" t="s">
        <v>143</v>
      </c>
      <c r="Q17" s="68"/>
      <c r="R17" s="69"/>
      <c r="S17" s="68"/>
      <c r="W17" s="70"/>
      <c r="X17" s="70" t="s">
        <v>144</v>
      </c>
      <c r="Y17" s="70"/>
      <c r="Z17" s="70"/>
      <c r="AA17" s="70"/>
      <c r="AB17" s="70"/>
      <c r="AC17" s="70"/>
    </row>
    <row r="18" spans="1:32" ht="36" customHeight="1">
      <c r="A18" s="324" t="s">
        <v>282</v>
      </c>
      <c r="B18" s="324"/>
      <c r="C18" s="324"/>
      <c r="D18" s="324"/>
      <c r="E18" s="324"/>
      <c r="F18" s="324"/>
      <c r="G18" s="324"/>
      <c r="H18" s="324"/>
      <c r="I18" s="324"/>
      <c r="J18" s="324"/>
      <c r="K18" s="324"/>
      <c r="L18" s="324"/>
      <c r="M18" s="324"/>
      <c r="N18" s="324"/>
      <c r="O18" s="324"/>
      <c r="P18" s="324"/>
      <c r="Q18" s="324"/>
      <c r="R18" s="324"/>
      <c r="S18" s="324"/>
      <c r="T18" s="324"/>
      <c r="U18" s="324"/>
      <c r="V18" s="324"/>
      <c r="W18" s="324"/>
      <c r="X18" s="324"/>
      <c r="Y18" s="324"/>
      <c r="Z18" s="324"/>
      <c r="AA18" s="324"/>
      <c r="AB18" s="324"/>
      <c r="AC18" s="324"/>
      <c r="AD18" s="324"/>
    </row>
    <row r="19" spans="1:32" ht="9" customHeight="1">
      <c r="A19" s="71"/>
      <c r="C19" s="58"/>
    </row>
    <row r="20" spans="1:32" ht="26.25" customHeight="1">
      <c r="A20" s="72" t="s">
        <v>139</v>
      </c>
      <c r="B20" s="73"/>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c r="AE20" s="62"/>
      <c r="AF20" s="62"/>
    </row>
    <row r="21" spans="1:32" ht="18" customHeight="1">
      <c r="A21" s="74" t="s">
        <v>150</v>
      </c>
      <c r="B21" s="318" t="s">
        <v>145</v>
      </c>
      <c r="C21" s="318"/>
      <c r="D21" s="318"/>
      <c r="E21" s="318"/>
      <c r="F21" s="318"/>
      <c r="G21" s="318"/>
      <c r="H21" s="318"/>
      <c r="I21" s="318"/>
      <c r="J21" s="318"/>
      <c r="K21" s="318"/>
      <c r="L21" s="318"/>
      <c r="M21" s="318"/>
      <c r="N21" s="318"/>
      <c r="O21" s="318"/>
      <c r="P21" s="318"/>
      <c r="Q21" s="318"/>
      <c r="R21" s="318"/>
      <c r="S21" s="318"/>
      <c r="T21" s="318"/>
      <c r="U21" s="318"/>
      <c r="V21" s="318"/>
      <c r="W21" s="318"/>
      <c r="X21" s="318"/>
      <c r="Y21" s="318"/>
      <c r="Z21" s="318"/>
      <c r="AA21" s="318"/>
      <c r="AB21" s="318"/>
      <c r="AC21" s="318"/>
      <c r="AD21" s="318"/>
      <c r="AE21" s="75"/>
      <c r="AF21" s="75"/>
    </row>
    <row r="22" spans="1:32" ht="18" customHeight="1">
      <c r="A22" s="74" t="s">
        <v>156</v>
      </c>
      <c r="B22" s="322" t="s">
        <v>161</v>
      </c>
      <c r="C22" s="322"/>
      <c r="D22" s="322"/>
      <c r="E22" s="322"/>
      <c r="F22" s="322"/>
      <c r="G22" s="322"/>
      <c r="H22" s="322"/>
      <c r="I22" s="322"/>
      <c r="J22" s="322"/>
      <c r="K22" s="322"/>
      <c r="L22" s="322"/>
      <c r="M22" s="322"/>
      <c r="N22" s="322"/>
      <c r="O22" s="322"/>
      <c r="P22" s="322"/>
      <c r="Q22" s="322"/>
      <c r="R22" s="322"/>
      <c r="S22" s="322"/>
      <c r="T22" s="322"/>
      <c r="U22" s="322"/>
      <c r="V22" s="322"/>
      <c r="W22" s="322"/>
      <c r="X22" s="322"/>
      <c r="Y22" s="322"/>
      <c r="Z22" s="322"/>
      <c r="AA22" s="322"/>
      <c r="AB22" s="322"/>
      <c r="AC22" s="322"/>
      <c r="AD22" s="322"/>
      <c r="AE22" s="75"/>
      <c r="AF22" s="75"/>
    </row>
    <row r="23" spans="1:32" ht="18" customHeight="1">
      <c r="A23" s="74" t="s">
        <v>157</v>
      </c>
      <c r="B23" s="318" t="s">
        <v>146</v>
      </c>
      <c r="C23" s="318"/>
      <c r="D23" s="318"/>
      <c r="E23" s="318"/>
      <c r="F23" s="318"/>
      <c r="G23" s="318"/>
      <c r="H23" s="318"/>
      <c r="I23" s="318"/>
      <c r="J23" s="318"/>
      <c r="K23" s="318"/>
      <c r="L23" s="318"/>
      <c r="M23" s="318"/>
      <c r="N23" s="318"/>
      <c r="O23" s="318"/>
      <c r="P23" s="318"/>
      <c r="Q23" s="318"/>
      <c r="R23" s="318"/>
      <c r="S23" s="318"/>
      <c r="T23" s="318"/>
      <c r="U23" s="318"/>
      <c r="V23" s="318"/>
      <c r="W23" s="318"/>
      <c r="X23" s="318"/>
      <c r="Y23" s="318"/>
      <c r="Z23" s="318"/>
      <c r="AA23" s="318"/>
      <c r="AB23" s="318"/>
      <c r="AC23" s="318"/>
      <c r="AD23" s="318"/>
      <c r="AE23" s="75"/>
      <c r="AF23" s="75"/>
    </row>
    <row r="24" spans="1:32" ht="18" customHeight="1">
      <c r="A24" s="76" t="s">
        <v>158</v>
      </c>
      <c r="B24" s="321" t="s">
        <v>149</v>
      </c>
      <c r="C24" s="321"/>
      <c r="D24" s="321"/>
      <c r="E24" s="321"/>
      <c r="F24" s="321"/>
      <c r="G24" s="321"/>
      <c r="H24" s="321"/>
      <c r="I24" s="321"/>
      <c r="J24" s="321"/>
      <c r="K24" s="321"/>
      <c r="L24" s="321"/>
      <c r="M24" s="321"/>
      <c r="N24" s="321"/>
      <c r="O24" s="321"/>
      <c r="P24" s="321"/>
      <c r="Q24" s="321"/>
      <c r="R24" s="321"/>
      <c r="S24" s="321"/>
      <c r="T24" s="321"/>
      <c r="U24" s="321"/>
      <c r="V24" s="321"/>
      <c r="W24" s="321"/>
      <c r="X24" s="321"/>
      <c r="Y24" s="321"/>
      <c r="Z24" s="321"/>
      <c r="AA24" s="321"/>
      <c r="AB24" s="321"/>
      <c r="AC24" s="321"/>
      <c r="AD24" s="321"/>
      <c r="AE24" s="75"/>
      <c r="AF24" s="75"/>
    </row>
    <row r="25" spans="1:32" ht="18" customHeight="1">
      <c r="A25" s="74" t="s">
        <v>159</v>
      </c>
      <c r="B25" s="319" t="s">
        <v>154</v>
      </c>
      <c r="C25" s="319"/>
      <c r="D25" s="319"/>
      <c r="E25" s="319"/>
      <c r="F25" s="319"/>
      <c r="G25" s="319"/>
      <c r="H25" s="319"/>
      <c r="I25" s="319"/>
      <c r="J25" s="319"/>
      <c r="K25" s="319"/>
      <c r="L25" s="319"/>
      <c r="M25" s="319"/>
      <c r="N25" s="319"/>
      <c r="O25" s="319"/>
      <c r="P25" s="319"/>
      <c r="Q25" s="319"/>
      <c r="R25" s="319"/>
      <c r="S25" s="319"/>
      <c r="T25" s="319"/>
      <c r="U25" s="319"/>
      <c r="V25" s="319"/>
      <c r="W25" s="319"/>
      <c r="X25" s="319"/>
      <c r="Y25" s="319"/>
      <c r="Z25" s="319"/>
      <c r="AA25" s="319"/>
      <c r="AB25" s="319"/>
      <c r="AC25" s="319"/>
      <c r="AD25" s="319"/>
      <c r="AF25" s="75"/>
    </row>
    <row r="26" spans="1:32" ht="18" customHeight="1">
      <c r="A26" s="74" t="s">
        <v>160</v>
      </c>
      <c r="B26" s="320" t="s">
        <v>119</v>
      </c>
      <c r="C26" s="320"/>
      <c r="D26" s="320"/>
      <c r="E26" s="320"/>
      <c r="F26" s="320"/>
      <c r="G26" s="320"/>
      <c r="H26" s="320"/>
      <c r="I26" s="320"/>
      <c r="J26" s="320"/>
      <c r="K26" s="320"/>
      <c r="L26" s="320"/>
      <c r="M26" s="320"/>
      <c r="N26" s="320"/>
      <c r="O26" s="320"/>
      <c r="P26" s="320"/>
      <c r="Q26" s="320"/>
      <c r="R26" s="320"/>
      <c r="S26" s="320"/>
      <c r="T26" s="320"/>
      <c r="U26" s="320"/>
      <c r="V26" s="320"/>
      <c r="W26" s="320"/>
      <c r="X26" s="320"/>
      <c r="Y26" s="320"/>
      <c r="Z26" s="320"/>
      <c r="AA26" s="320"/>
      <c r="AB26" s="320"/>
      <c r="AC26" s="320"/>
      <c r="AD26" s="320"/>
      <c r="AE26" s="77"/>
    </row>
    <row r="27" spans="1:32" ht="23.25" customHeight="1">
      <c r="A27" s="74" t="s">
        <v>155</v>
      </c>
      <c r="B27" s="318" t="s">
        <v>129</v>
      </c>
      <c r="C27" s="318"/>
      <c r="D27" s="318"/>
      <c r="E27" s="318"/>
      <c r="F27" s="318"/>
      <c r="G27" s="318"/>
      <c r="H27" s="318"/>
      <c r="I27" s="318"/>
      <c r="J27" s="318"/>
      <c r="K27" s="318"/>
      <c r="L27" s="318"/>
      <c r="M27" s="318"/>
      <c r="N27" s="318"/>
      <c r="O27" s="318"/>
      <c r="P27" s="318"/>
      <c r="Q27" s="318"/>
      <c r="R27" s="318"/>
      <c r="S27" s="318"/>
      <c r="T27" s="318"/>
      <c r="U27" s="318"/>
      <c r="V27" s="318"/>
      <c r="W27" s="318"/>
      <c r="X27" s="318"/>
      <c r="Y27" s="318"/>
      <c r="Z27" s="318"/>
      <c r="AA27" s="318"/>
      <c r="AB27" s="318"/>
      <c r="AC27" s="318"/>
      <c r="AD27" s="318"/>
    </row>
    <row r="28" spans="1:32">
      <c r="A28" s="316"/>
      <c r="B28" s="317"/>
      <c r="C28" s="317"/>
      <c r="D28" s="317"/>
      <c r="E28" s="317"/>
      <c r="F28" s="317"/>
      <c r="G28" s="317"/>
      <c r="H28" s="317"/>
      <c r="I28" s="317"/>
      <c r="J28" s="317"/>
      <c r="K28" s="317"/>
      <c r="L28" s="317"/>
      <c r="M28" s="317"/>
      <c r="N28" s="317"/>
      <c r="O28" s="317"/>
      <c r="P28" s="317"/>
      <c r="Q28" s="317"/>
      <c r="R28" s="317"/>
      <c r="S28" s="317"/>
      <c r="T28" s="317"/>
      <c r="U28" s="317"/>
      <c r="V28" s="317"/>
      <c r="W28" s="317"/>
      <c r="X28" s="317"/>
      <c r="Y28" s="78"/>
      <c r="Z28" s="78"/>
      <c r="AA28" s="78"/>
      <c r="AB28" s="78"/>
      <c r="AC28" s="78"/>
      <c r="AD28" s="78"/>
      <c r="AE28" s="79"/>
    </row>
  </sheetData>
  <sheetProtection password="CF4A" sheet="1" objects="1" scenarios="1" selectLockedCells="1"/>
  <protectedRanges>
    <protectedRange sqref="D7:J7 X7:AA7 AD7 AF7:AG7" name="範圍1"/>
  </protectedRanges>
  <mergeCells count="42">
    <mergeCell ref="D3:I3"/>
    <mergeCell ref="D4:I4"/>
    <mergeCell ref="A18:AD18"/>
    <mergeCell ref="H5:I5"/>
    <mergeCell ref="K5:K6"/>
    <mergeCell ref="T5:V5"/>
    <mergeCell ref="X5:Y5"/>
    <mergeCell ref="C3:C6"/>
    <mergeCell ref="D5:E5"/>
    <mergeCell ref="F5:G5"/>
    <mergeCell ref="M5:M6"/>
    <mergeCell ref="X4:AC4"/>
    <mergeCell ref="Q5:Q6"/>
    <mergeCell ref="X3:AC3"/>
    <mergeCell ref="R5:R6"/>
    <mergeCell ref="N5:N6"/>
    <mergeCell ref="W5:W6"/>
    <mergeCell ref="S5:S6"/>
    <mergeCell ref="A28:X28"/>
    <mergeCell ref="B21:AD21"/>
    <mergeCell ref="B25:AD25"/>
    <mergeCell ref="B26:AD26"/>
    <mergeCell ref="B27:AD27"/>
    <mergeCell ref="B24:AD24"/>
    <mergeCell ref="B23:AD23"/>
    <mergeCell ref="B22:AD22"/>
    <mergeCell ref="A1:AG1"/>
    <mergeCell ref="A2:AG2"/>
    <mergeCell ref="AF4:AG4"/>
    <mergeCell ref="AF5:AG5"/>
    <mergeCell ref="AD3:AD5"/>
    <mergeCell ref="P5:P6"/>
    <mergeCell ref="O5:O6"/>
    <mergeCell ref="J3:W3"/>
    <mergeCell ref="AF3:AG3"/>
    <mergeCell ref="Z5:AA5"/>
    <mergeCell ref="AB5:AC5"/>
    <mergeCell ref="J5:J6"/>
    <mergeCell ref="L5:L6"/>
    <mergeCell ref="J4:W4"/>
    <mergeCell ref="A3:A6"/>
    <mergeCell ref="B3:B6"/>
  </mergeCells>
  <phoneticPr fontId="2" type="noConversion"/>
  <printOptions horizontalCentered="1"/>
  <pageMargins left="0" right="0" top="0.59055118110236204" bottom="0.59055118110236204" header="0.31496062992126" footer="0.196850393700787"/>
  <pageSetup paperSize="8" scale="68" fitToHeight="0" orientation="landscape" r:id="rId1"/>
  <headerFooter scaleWithDoc="0"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6"/>
  <sheetViews>
    <sheetView topLeftCell="A4" zoomScalePageLayoutView="50" workbookViewId="0">
      <selection activeCell="A9" sqref="A9:AL9"/>
    </sheetView>
  </sheetViews>
  <sheetFormatPr defaultColWidth="8.6640625" defaultRowHeight="16.2"/>
  <cols>
    <col min="1" max="1" width="10" style="35" customWidth="1"/>
    <col min="2" max="2" width="9.109375" style="40" customWidth="1"/>
    <col min="3" max="3" width="9.109375" style="55" customWidth="1"/>
    <col min="4" max="4" width="10" style="56" customWidth="1"/>
    <col min="5" max="14" width="5.6640625" style="56" customWidth="1"/>
    <col min="15" max="16" width="5.6640625" style="40" customWidth="1"/>
    <col min="17" max="37" width="4.109375" style="40" customWidth="1"/>
    <col min="38" max="38" width="4.109375" style="57" customWidth="1"/>
    <col min="39" max="39" width="4.109375" style="40" customWidth="1"/>
    <col min="40" max="16384" width="8.6640625" style="40"/>
  </cols>
  <sheetData>
    <row r="1" spans="1:39" s="33" customFormat="1" ht="46.5" customHeight="1">
      <c r="A1" s="363" t="str">
        <f>"國小附件七        花蓮縣"&amp;'附件四-學校代號暨類型表'!E2&amp;"國民小學課後輔導辦理情形(開辦班數、時段、人數、師資)調查表-(表2)"</f>
        <v>國小附件七        花蓮縣110學年度第2學期國民小學課後輔導辦理情形(開辦班數、時段、人數、師資)調查表-(表2)</v>
      </c>
      <c r="B1" s="363"/>
      <c r="C1" s="363"/>
      <c r="D1" s="363"/>
      <c r="E1" s="363"/>
      <c r="F1" s="363"/>
      <c r="G1" s="363"/>
      <c r="H1" s="363"/>
      <c r="I1" s="363"/>
      <c r="J1" s="363"/>
      <c r="K1" s="363"/>
      <c r="L1" s="363"/>
      <c r="M1" s="363"/>
      <c r="N1" s="363"/>
      <c r="O1" s="363"/>
      <c r="P1" s="363"/>
      <c r="Q1" s="363"/>
      <c r="R1" s="363"/>
      <c r="S1" s="363"/>
      <c r="T1" s="363"/>
      <c r="U1" s="363"/>
      <c r="V1" s="363"/>
      <c r="W1" s="363"/>
      <c r="X1" s="363"/>
      <c r="Y1" s="363"/>
      <c r="Z1" s="363"/>
      <c r="AA1" s="363"/>
      <c r="AB1" s="363"/>
      <c r="AC1" s="363"/>
      <c r="AD1" s="363"/>
      <c r="AE1" s="363"/>
      <c r="AF1" s="363"/>
      <c r="AG1" s="363"/>
      <c r="AH1" s="363"/>
      <c r="AI1" s="363"/>
      <c r="AJ1" s="363"/>
      <c r="AK1" s="363"/>
      <c r="AL1" s="363"/>
      <c r="AM1" s="363"/>
    </row>
    <row r="2" spans="1:39" s="33" customFormat="1" ht="25.35" customHeight="1" thickBot="1">
      <c r="A2" s="34"/>
      <c r="B2" s="34"/>
      <c r="C2" s="34"/>
      <c r="D2" s="34"/>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364" t="s">
        <v>306</v>
      </c>
      <c r="AL2" s="364"/>
      <c r="AM2" s="364"/>
    </row>
    <row r="3" spans="1:39" s="35" customFormat="1" ht="52.5" customHeight="1" thickTop="1">
      <c r="A3" s="339" t="s">
        <v>1</v>
      </c>
      <c r="B3" s="339" t="s">
        <v>0</v>
      </c>
      <c r="C3" s="339" t="s">
        <v>3</v>
      </c>
      <c r="D3" s="342" t="s">
        <v>2</v>
      </c>
      <c r="E3" s="332" t="s">
        <v>274</v>
      </c>
      <c r="F3" s="333"/>
      <c r="G3" s="333"/>
      <c r="H3" s="333"/>
      <c r="I3" s="334"/>
      <c r="J3" s="373" t="s">
        <v>262</v>
      </c>
      <c r="K3" s="374"/>
      <c r="L3" s="332" t="s">
        <v>263</v>
      </c>
      <c r="M3" s="333"/>
      <c r="N3" s="333"/>
      <c r="O3" s="333"/>
      <c r="P3" s="333"/>
      <c r="Q3" s="333"/>
      <c r="R3" s="333"/>
      <c r="S3" s="333"/>
      <c r="T3" s="333"/>
      <c r="U3" s="333"/>
      <c r="V3" s="333"/>
      <c r="W3" s="333"/>
      <c r="X3" s="333"/>
      <c r="Y3" s="333"/>
      <c r="Z3" s="333"/>
      <c r="AA3" s="333"/>
      <c r="AB3" s="334"/>
      <c r="AC3" s="332" t="s">
        <v>275</v>
      </c>
      <c r="AD3" s="333"/>
      <c r="AE3" s="333"/>
      <c r="AF3" s="333"/>
      <c r="AG3" s="333"/>
      <c r="AH3" s="333"/>
      <c r="AI3" s="333"/>
      <c r="AJ3" s="333"/>
      <c r="AK3" s="333"/>
      <c r="AL3" s="333"/>
      <c r="AM3" s="334"/>
    </row>
    <row r="4" spans="1:39" s="35" customFormat="1" ht="26.25" customHeight="1">
      <c r="A4" s="340"/>
      <c r="B4" s="340"/>
      <c r="C4" s="340"/>
      <c r="D4" s="343"/>
      <c r="E4" s="346" t="s">
        <v>257</v>
      </c>
      <c r="F4" s="348" t="s">
        <v>258</v>
      </c>
      <c r="G4" s="348" t="s">
        <v>259</v>
      </c>
      <c r="H4" s="348" t="s">
        <v>260</v>
      </c>
      <c r="I4" s="349" t="s">
        <v>261</v>
      </c>
      <c r="J4" s="371" t="str">
        <f>'附件四-學校代號暨類型表'!E2&amp;"總班級節數"</f>
        <v>110學年度第2學期總班級節數</v>
      </c>
      <c r="K4" s="372"/>
      <c r="L4" s="351" t="s">
        <v>269</v>
      </c>
      <c r="M4" s="352"/>
      <c r="N4" s="353"/>
      <c r="O4" s="348" t="s">
        <v>268</v>
      </c>
      <c r="P4" s="365"/>
      <c r="Q4" s="301" t="s">
        <v>278</v>
      </c>
      <c r="R4" s="327"/>
      <c r="S4" s="327"/>
      <c r="T4" s="327"/>
      <c r="U4" s="327"/>
      <c r="V4" s="327"/>
      <c r="W4" s="327"/>
      <c r="X4" s="327"/>
      <c r="Y4" s="327"/>
      <c r="Z4" s="327"/>
      <c r="AA4" s="327"/>
      <c r="AB4" s="375"/>
      <c r="AC4" s="368" t="s">
        <v>272</v>
      </c>
      <c r="AD4" s="369"/>
      <c r="AE4" s="369"/>
      <c r="AF4" s="369"/>
      <c r="AG4" s="370" t="s">
        <v>273</v>
      </c>
      <c r="AH4" s="370"/>
      <c r="AI4" s="370"/>
      <c r="AJ4" s="370"/>
      <c r="AK4" s="370"/>
      <c r="AL4" s="312" t="s">
        <v>276</v>
      </c>
      <c r="AM4" s="349" t="s">
        <v>277</v>
      </c>
    </row>
    <row r="5" spans="1:39" s="35" customFormat="1" ht="24" customHeight="1">
      <c r="A5" s="340"/>
      <c r="B5" s="340"/>
      <c r="C5" s="340"/>
      <c r="D5" s="343"/>
      <c r="E5" s="347"/>
      <c r="F5" s="290"/>
      <c r="G5" s="290"/>
      <c r="H5" s="290"/>
      <c r="I5" s="350"/>
      <c r="J5" s="371"/>
      <c r="K5" s="372"/>
      <c r="L5" s="354"/>
      <c r="M5" s="355"/>
      <c r="N5" s="356"/>
      <c r="O5" s="366"/>
      <c r="P5" s="367"/>
      <c r="Q5" s="301" t="s">
        <v>120</v>
      </c>
      <c r="R5" s="302"/>
      <c r="S5" s="301" t="s">
        <v>121</v>
      </c>
      <c r="T5" s="302"/>
      <c r="U5" s="301" t="s">
        <v>122</v>
      </c>
      <c r="V5" s="302"/>
      <c r="W5" s="301" t="s">
        <v>128</v>
      </c>
      <c r="X5" s="302"/>
      <c r="Y5" s="301" t="s">
        <v>123</v>
      </c>
      <c r="Z5" s="302"/>
      <c r="AA5" s="301" t="s">
        <v>124</v>
      </c>
      <c r="AB5" s="375"/>
      <c r="AC5" s="357" t="s">
        <v>270</v>
      </c>
      <c r="AD5" s="358"/>
      <c r="AE5" s="359" t="s">
        <v>271</v>
      </c>
      <c r="AF5" s="360"/>
      <c r="AG5" s="370"/>
      <c r="AH5" s="370"/>
      <c r="AI5" s="370"/>
      <c r="AJ5" s="370"/>
      <c r="AK5" s="370"/>
      <c r="AL5" s="361"/>
      <c r="AM5" s="350"/>
    </row>
    <row r="6" spans="1:39" s="35" customFormat="1" ht="98.25" customHeight="1">
      <c r="A6" s="341"/>
      <c r="B6" s="341"/>
      <c r="C6" s="341"/>
      <c r="D6" s="344"/>
      <c r="E6" s="347"/>
      <c r="F6" s="290"/>
      <c r="G6" s="290"/>
      <c r="H6" s="290"/>
      <c r="I6" s="350"/>
      <c r="J6" s="127" t="s">
        <v>301</v>
      </c>
      <c r="K6" s="128" t="s">
        <v>302</v>
      </c>
      <c r="L6" s="127" t="s">
        <v>264</v>
      </c>
      <c r="M6" s="122" t="s">
        <v>265</v>
      </c>
      <c r="N6" s="122" t="s">
        <v>266</v>
      </c>
      <c r="O6" s="122" t="s">
        <v>267</v>
      </c>
      <c r="P6" s="122" t="s">
        <v>189</v>
      </c>
      <c r="Q6" s="167" t="s">
        <v>137</v>
      </c>
      <c r="R6" s="167" t="s">
        <v>138</v>
      </c>
      <c r="S6" s="167" t="s">
        <v>137</v>
      </c>
      <c r="T6" s="167" t="s">
        <v>138</v>
      </c>
      <c r="U6" s="167" t="s">
        <v>137</v>
      </c>
      <c r="V6" s="167" t="s">
        <v>138</v>
      </c>
      <c r="W6" s="167" t="s">
        <v>137</v>
      </c>
      <c r="X6" s="167" t="s">
        <v>138</v>
      </c>
      <c r="Y6" s="167" t="s">
        <v>137</v>
      </c>
      <c r="Z6" s="167" t="s">
        <v>138</v>
      </c>
      <c r="AA6" s="167" t="s">
        <v>137</v>
      </c>
      <c r="AB6" s="168" t="s">
        <v>138</v>
      </c>
      <c r="AC6" s="169" t="s">
        <v>137</v>
      </c>
      <c r="AD6" s="167" t="s">
        <v>138</v>
      </c>
      <c r="AE6" s="167" t="s">
        <v>137</v>
      </c>
      <c r="AF6" s="167" t="s">
        <v>138</v>
      </c>
      <c r="AG6" s="170" t="s">
        <v>134</v>
      </c>
      <c r="AH6" s="170" t="s">
        <v>130</v>
      </c>
      <c r="AI6" s="170" t="s">
        <v>131</v>
      </c>
      <c r="AJ6" s="170" t="s">
        <v>132</v>
      </c>
      <c r="AK6" s="170" t="s">
        <v>133</v>
      </c>
      <c r="AL6" s="313"/>
      <c r="AM6" s="331"/>
    </row>
    <row r="7" spans="1:39" s="35" customFormat="1" ht="39.9" customHeight="1" thickBot="1">
      <c r="A7" s="164" t="s">
        <v>135</v>
      </c>
      <c r="B7" s="37"/>
      <c r="C7" s="172">
        <f>'附件五-經費申請表'!B2</f>
        <v>601</v>
      </c>
      <c r="D7" s="173" t="str">
        <f>'附件五-經費申請表'!E2</f>
        <v>明禮國小</v>
      </c>
      <c r="E7" s="124">
        <f>'附件一之1-開班數'!C5</f>
        <v>2</v>
      </c>
      <c r="F7" s="125">
        <f>'附件一之1-開班數'!D5</f>
        <v>1</v>
      </c>
      <c r="G7" s="125">
        <f>'附件一之1-開班數'!E5</f>
        <v>0</v>
      </c>
      <c r="H7" s="125">
        <f>'附件一之1-開班數'!F5</f>
        <v>1</v>
      </c>
      <c r="I7" s="126">
        <f>SUM(E7:H7)</f>
        <v>4</v>
      </c>
      <c r="J7" s="124">
        <f>'附件五-經費申請表'!R5</f>
        <v>73</v>
      </c>
      <c r="K7" s="126">
        <f>'附件五-經費申請表'!S5</f>
        <v>1</v>
      </c>
      <c r="L7" s="124">
        <f>'附件一之2-參加學生名單'!M5</f>
        <v>1</v>
      </c>
      <c r="M7" s="125">
        <f>'附件一之2-參加學生名單'!N5</f>
        <v>3</v>
      </c>
      <c r="N7" s="125">
        <f>'附件一之2-參加學生名單'!O5</f>
        <v>0</v>
      </c>
      <c r="O7" s="125">
        <f>'附件一之2-參加學生名單'!P5</f>
        <v>1</v>
      </c>
      <c r="P7" s="125">
        <f>'附件一之2-參加學生名單'!Q5</f>
        <v>2</v>
      </c>
      <c r="Q7" s="125">
        <f>SUMIFS('附件一之2-參加學生名單'!K6:K20000,'附件一之2-參加學生名單'!K6:K20000,1,'附件一之2-參加學生名單'!B6:B20000,1)</f>
        <v>3</v>
      </c>
      <c r="R7" s="125">
        <f>SUMIFS('附件一之2-參加學生名單'!L6:L20000,'附件一之2-參加學生名單'!L6:L20000,1,'附件一之2-參加學生名單'!B6:B20000,1)</f>
        <v>0</v>
      </c>
      <c r="S7" s="125">
        <f>SUMIFS('附件一之2-參加學生名單'!K6:K20000,'附件一之2-參加學生名單'!K6:K20000,1,'附件一之2-參加學生名單'!B6:B20000,2)</f>
        <v>1</v>
      </c>
      <c r="T7" s="125">
        <f>SUMIFS('附件一之2-參加學生名單'!L6:L20000,'附件一之2-參加學生名單'!L6:L20000,1,'附件一之2-參加學生名單'!B6:B20000,2)</f>
        <v>2</v>
      </c>
      <c r="U7" s="125">
        <f>SUMIFS('附件一之2-參加學生名單'!K6:K20000,'附件一之2-參加學生名單'!K6:K20000,1,'附件一之2-參加學生名單'!B6:B20000,3)</f>
        <v>0</v>
      </c>
      <c r="V7" s="125">
        <f>SUMIFS('附件一之2-參加學生名單'!L6:L20000,'附件一之2-參加學生名單'!L6:L20000,1,'附件一之2-參加學生名單'!B6:B20000,3)</f>
        <v>0</v>
      </c>
      <c r="W7" s="125">
        <f>SUMIFS('附件一之2-參加學生名單'!K6:K20000,'附件一之2-參加學生名單'!K6:K20000,1,'附件一之2-參加學生名單'!B6:B20000,4)</f>
        <v>0</v>
      </c>
      <c r="X7" s="125">
        <f>SUMIFS('附件一之2-參加學生名單'!L6:L20000,'附件一之2-參加學生名單'!L6:L20000,1,'附件一之2-參加學生名單'!B6:B20000,4)</f>
        <v>0</v>
      </c>
      <c r="Y7" s="125">
        <f>SUMIFS('附件一之2-參加學生名單'!K6:K20000,'附件一之2-參加學生名單'!K6:K20000,1,'附件一之2-參加學生名單'!B6:B20000,5)</f>
        <v>0</v>
      </c>
      <c r="Z7" s="125">
        <f>SUMIFS('附件一之2-參加學生名單'!L6:L20000,'附件一之2-參加學生名單'!L6:L20000,1,'附件一之2-參加學生名單'!B6:B20000,5)</f>
        <v>0</v>
      </c>
      <c r="AA7" s="125">
        <f>SUMIFS('附件一之2-參加學生名單'!K6:K20000,'附件一之2-參加學生名單'!K6:K20000,1,'附件一之2-參加學生名單'!B6:B20000,6)</f>
        <v>0</v>
      </c>
      <c r="AB7" s="126">
        <f>SUMIFS('附件一之2-參加學生名單'!L6:L20000,'附件一之2-參加學生名單'!L6:L20000,1,'附件一之2-參加學生名單'!B6:B20000,6)</f>
        <v>0</v>
      </c>
      <c r="AC7" s="124">
        <f>SUMIFS('附件一之3-授課教師名單'!$E$6:$E$189,'附件一之3-授課教師名單'!$E$6:$E$189,1,'附件一之3-授課教師名單'!$C$6:$C$189,1)</f>
        <v>2</v>
      </c>
      <c r="AD7" s="125">
        <f>SUMIFS('附件一之3-授課教師名單'!$E$6:$E$189,'附件一之3-授課教師名單'!$E$6:$E$189,1,'附件一之3-授課教師名單'!$D$6:$D$189,1)</f>
        <v>0</v>
      </c>
      <c r="AE7" s="125">
        <f>SUMIFS('附件一之3-授課教師名單'!$F$6:$F$189,'附件一之3-授課教師名單'!$F$6:$F$189,1,'附件一之3-授課教師名單'!$C$6:$C$189,1)</f>
        <v>1</v>
      </c>
      <c r="AF7" s="125">
        <f>SUMIFS('附件一之3-授課教師名單'!$F$6:$F$189,'附件一之3-授課教師名單'!$F$6:$F$189,1,'附件一之3-授課教師名單'!$D$6:$D$189,1)</f>
        <v>3</v>
      </c>
      <c r="AG7" s="125">
        <f>SUMIFS('附件一之3-授課教師名單'!$G$6:$G$189,'附件一之3-授課教師名單'!$G$6:$G$189,1)</f>
        <v>3</v>
      </c>
      <c r="AH7" s="125">
        <f>SUMIFS('附件一之3-授課教師名單'!$H$6:$H$189,'附件一之3-授課教師名單'!$H$6:$H$189,1)</f>
        <v>1</v>
      </c>
      <c r="AI7" s="125">
        <f>SUMIFS('附件一之3-授課教師名單'!$I$6:$I$189,'附件一之3-授課教師名單'!$I$6:$I$189,1)</f>
        <v>2</v>
      </c>
      <c r="AJ7" s="125">
        <f>SUMIFS('附件一之3-授課教師名單'!$J$6:$J$189,'附件一之3-授課教師名單'!$J$6:$J$189,1)</f>
        <v>1</v>
      </c>
      <c r="AK7" s="125">
        <f>SUMIFS('附件一之3-授課教師名單'!$K$6:$K$189,'附件一之3-授課教師名單'!$K$6:$K$189,1)</f>
        <v>0</v>
      </c>
      <c r="AL7" s="125">
        <f>SUM('附件一之3-授課教師名單'!L5:O5)</f>
        <v>3</v>
      </c>
      <c r="AM7" s="171">
        <f>SUM(AG7:AK7)-AL7</f>
        <v>4</v>
      </c>
    </row>
    <row r="8" spans="1:39" ht="16.8" thickTop="1">
      <c r="A8" s="38"/>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row>
    <row r="9" spans="1:39" s="41" customFormat="1" ht="19.5" customHeight="1">
      <c r="A9" s="335" t="s">
        <v>308</v>
      </c>
      <c r="B9" s="335"/>
      <c r="C9" s="335"/>
      <c r="D9" s="335"/>
      <c r="E9" s="335"/>
      <c r="F9" s="335"/>
      <c r="G9" s="335"/>
      <c r="H9" s="335"/>
      <c r="I9" s="335"/>
      <c r="J9" s="335"/>
      <c r="K9" s="335"/>
      <c r="L9" s="335"/>
      <c r="M9" s="335"/>
      <c r="N9" s="335"/>
      <c r="O9" s="335"/>
      <c r="P9" s="335"/>
      <c r="Q9" s="335"/>
      <c r="R9" s="335"/>
      <c r="S9" s="335"/>
      <c r="T9" s="335"/>
      <c r="U9" s="335"/>
      <c r="V9" s="335"/>
      <c r="W9" s="335"/>
      <c r="X9" s="335"/>
      <c r="Y9" s="335"/>
      <c r="Z9" s="335"/>
      <c r="AA9" s="335"/>
      <c r="AB9" s="335"/>
      <c r="AC9" s="335"/>
      <c r="AD9" s="335"/>
      <c r="AE9" s="335"/>
      <c r="AF9" s="335"/>
      <c r="AG9" s="335"/>
      <c r="AH9" s="335"/>
      <c r="AI9" s="335"/>
      <c r="AJ9" s="335"/>
      <c r="AK9" s="335"/>
      <c r="AL9" s="335"/>
    </row>
    <row r="10" spans="1:39" ht="19.8">
      <c r="A10" s="42"/>
      <c r="B10" s="43"/>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row>
    <row r="11" spans="1:39" s="48" customFormat="1" ht="15">
      <c r="A11" s="44" t="s">
        <v>140</v>
      </c>
      <c r="B11" s="45"/>
      <c r="C11" s="46"/>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45"/>
      <c r="AK11" s="45"/>
      <c r="AL11" s="47"/>
    </row>
    <row r="12" spans="1:39" s="50" customFormat="1" ht="32.25" customHeight="1">
      <c r="A12" s="49" t="s">
        <v>150</v>
      </c>
      <c r="B12" s="336" t="s">
        <v>177</v>
      </c>
      <c r="C12" s="336"/>
      <c r="D12" s="336"/>
      <c r="E12" s="336"/>
      <c r="F12" s="336"/>
      <c r="G12" s="336"/>
      <c r="H12" s="336"/>
      <c r="I12" s="336"/>
      <c r="J12" s="336"/>
      <c r="K12" s="336"/>
      <c r="L12" s="336"/>
      <c r="M12" s="336"/>
      <c r="N12" s="336"/>
      <c r="O12" s="336"/>
      <c r="P12" s="336"/>
      <c r="Q12" s="336"/>
      <c r="R12" s="336"/>
      <c r="S12" s="336"/>
      <c r="T12" s="336"/>
      <c r="U12" s="336"/>
      <c r="V12" s="336"/>
      <c r="W12" s="336"/>
      <c r="X12" s="336"/>
      <c r="Y12" s="336"/>
      <c r="Z12" s="336"/>
      <c r="AA12" s="336"/>
      <c r="AB12" s="336"/>
      <c r="AC12" s="336"/>
      <c r="AD12" s="336"/>
      <c r="AE12" s="336"/>
      <c r="AF12" s="336"/>
      <c r="AG12" s="336"/>
      <c r="AH12" s="336"/>
      <c r="AI12" s="336"/>
      <c r="AJ12" s="336"/>
      <c r="AK12" s="336"/>
      <c r="AL12" s="336"/>
    </row>
    <row r="13" spans="1:39" s="52" customFormat="1" ht="33" customHeight="1">
      <c r="A13" s="51" t="s">
        <v>151</v>
      </c>
      <c r="B13" s="337" t="s">
        <v>147</v>
      </c>
      <c r="C13" s="337"/>
      <c r="D13" s="337"/>
      <c r="E13" s="337"/>
      <c r="F13" s="337"/>
      <c r="G13" s="337"/>
      <c r="H13" s="337"/>
      <c r="I13" s="337"/>
      <c r="J13" s="337"/>
      <c r="K13" s="337"/>
      <c r="L13" s="337"/>
      <c r="M13" s="337"/>
      <c r="N13" s="337"/>
      <c r="O13" s="337"/>
      <c r="P13" s="337"/>
      <c r="Q13" s="337"/>
      <c r="R13" s="337"/>
      <c r="S13" s="337"/>
      <c r="T13" s="337"/>
      <c r="U13" s="337"/>
      <c r="V13" s="337"/>
      <c r="W13" s="337"/>
      <c r="X13" s="337"/>
      <c r="Y13" s="337"/>
      <c r="Z13" s="337"/>
      <c r="AA13" s="337"/>
      <c r="AB13" s="337"/>
      <c r="AC13" s="337"/>
      <c r="AD13" s="337"/>
      <c r="AE13" s="337"/>
      <c r="AF13" s="337"/>
      <c r="AG13" s="337"/>
      <c r="AH13" s="337"/>
      <c r="AI13" s="337"/>
      <c r="AJ13" s="337"/>
      <c r="AK13" s="337"/>
      <c r="AL13" s="337"/>
    </row>
    <row r="14" spans="1:39" s="52" customFormat="1" ht="33.75" customHeight="1">
      <c r="A14" s="51" t="s">
        <v>152</v>
      </c>
      <c r="B14" s="338" t="s">
        <v>148</v>
      </c>
      <c r="C14" s="338"/>
      <c r="D14" s="338"/>
      <c r="E14" s="338"/>
      <c r="F14" s="338"/>
      <c r="G14" s="338"/>
      <c r="H14" s="338"/>
      <c r="I14" s="338"/>
      <c r="J14" s="338"/>
      <c r="K14" s="338"/>
      <c r="L14" s="338"/>
      <c r="M14" s="338"/>
      <c r="N14" s="338"/>
      <c r="O14" s="338"/>
      <c r="P14" s="338"/>
      <c r="Q14" s="338"/>
      <c r="R14" s="338"/>
      <c r="S14" s="338"/>
      <c r="T14" s="338"/>
      <c r="U14" s="338"/>
      <c r="V14" s="338"/>
      <c r="W14" s="338"/>
      <c r="X14" s="338"/>
      <c r="Y14" s="338"/>
      <c r="Z14" s="338"/>
      <c r="AA14" s="338"/>
      <c r="AB14" s="338"/>
      <c r="AC14" s="338"/>
      <c r="AD14" s="338"/>
      <c r="AE14" s="338"/>
      <c r="AF14" s="338"/>
      <c r="AG14" s="338"/>
      <c r="AH14" s="338"/>
      <c r="AI14" s="338"/>
      <c r="AJ14" s="338"/>
      <c r="AK14" s="338"/>
      <c r="AL14" s="338"/>
    </row>
    <row r="15" spans="1:39" s="54" customFormat="1" ht="18" customHeight="1">
      <c r="A15" s="53" t="s">
        <v>153</v>
      </c>
      <c r="B15" s="362" t="s">
        <v>161</v>
      </c>
      <c r="C15" s="362"/>
      <c r="D15" s="362"/>
      <c r="E15" s="362"/>
      <c r="F15" s="362"/>
      <c r="G15" s="362"/>
      <c r="H15" s="362"/>
      <c r="I15" s="362"/>
      <c r="J15" s="362"/>
      <c r="K15" s="362"/>
      <c r="L15" s="362"/>
      <c r="M15" s="362"/>
      <c r="N15" s="362"/>
      <c r="O15" s="362"/>
      <c r="P15" s="362"/>
      <c r="Q15" s="362"/>
      <c r="R15" s="362"/>
      <c r="S15" s="362"/>
      <c r="T15" s="362"/>
      <c r="U15" s="362"/>
      <c r="V15" s="362"/>
      <c r="W15" s="362"/>
      <c r="X15" s="362"/>
      <c r="Y15" s="362"/>
      <c r="Z15" s="362"/>
      <c r="AA15" s="362"/>
      <c r="AB15" s="362"/>
      <c r="AC15" s="362"/>
      <c r="AD15" s="362"/>
      <c r="AE15" s="362"/>
      <c r="AF15" s="362"/>
      <c r="AG15" s="362"/>
      <c r="AH15" s="362"/>
      <c r="AI15" s="362"/>
      <c r="AJ15" s="362"/>
      <c r="AK15" s="362"/>
      <c r="AL15" s="362"/>
    </row>
    <row r="16" spans="1:39" s="48" customFormat="1" ht="16.5" customHeight="1">
      <c r="A16" s="53"/>
      <c r="B16" s="345"/>
      <c r="C16" s="345"/>
      <c r="D16" s="345"/>
      <c r="E16" s="345"/>
      <c r="F16" s="345"/>
      <c r="G16" s="345"/>
      <c r="H16" s="345"/>
      <c r="I16" s="345"/>
      <c r="J16" s="345"/>
      <c r="K16" s="345"/>
      <c r="L16" s="345"/>
      <c r="M16" s="345"/>
      <c r="N16" s="345"/>
      <c r="O16" s="345"/>
      <c r="P16" s="345"/>
      <c r="Q16" s="345"/>
      <c r="R16" s="345"/>
      <c r="S16" s="345"/>
      <c r="T16" s="345"/>
      <c r="U16" s="345"/>
      <c r="V16" s="345"/>
      <c r="W16" s="345"/>
      <c r="X16" s="345"/>
      <c r="Y16" s="345"/>
      <c r="Z16" s="345"/>
      <c r="AA16" s="345"/>
      <c r="AB16" s="345"/>
      <c r="AC16" s="345"/>
      <c r="AD16" s="345"/>
      <c r="AE16" s="345"/>
      <c r="AF16" s="345"/>
      <c r="AG16" s="345"/>
      <c r="AH16" s="345"/>
      <c r="AI16" s="345"/>
      <c r="AJ16" s="345"/>
      <c r="AK16" s="345"/>
      <c r="AL16" s="345"/>
    </row>
  </sheetData>
  <sheetProtection password="CF4A" sheet="1" objects="1" scenarios="1" selectLockedCells="1"/>
  <protectedRanges>
    <protectedRange sqref="E7:AJ7" name="範圍1"/>
  </protectedRanges>
  <mergeCells count="37">
    <mergeCell ref="A1:AM1"/>
    <mergeCell ref="AK2:AM2"/>
    <mergeCell ref="AM4:AM6"/>
    <mergeCell ref="O4:P5"/>
    <mergeCell ref="AC4:AF4"/>
    <mergeCell ref="AG4:AK5"/>
    <mergeCell ref="E3:I3"/>
    <mergeCell ref="J4:K5"/>
    <mergeCell ref="J3:K3"/>
    <mergeCell ref="AA5:AB5"/>
    <mergeCell ref="Q4:AB4"/>
    <mergeCell ref="Q5:R5"/>
    <mergeCell ref="S5:T5"/>
    <mergeCell ref="U5:V5"/>
    <mergeCell ref="W5:X5"/>
    <mergeCell ref="Y5:Z5"/>
    <mergeCell ref="B16:AL16"/>
    <mergeCell ref="E4:E6"/>
    <mergeCell ref="F4:F6"/>
    <mergeCell ref="G4:G6"/>
    <mergeCell ref="H4:H6"/>
    <mergeCell ref="I4:I6"/>
    <mergeCell ref="L4:N5"/>
    <mergeCell ref="AC5:AD5"/>
    <mergeCell ref="AE5:AF5"/>
    <mergeCell ref="AL4:AL6"/>
    <mergeCell ref="B15:AL15"/>
    <mergeCell ref="AC3:AM3"/>
    <mergeCell ref="A9:AL9"/>
    <mergeCell ref="B12:AL12"/>
    <mergeCell ref="B13:AL13"/>
    <mergeCell ref="B14:AL14"/>
    <mergeCell ref="A3:A6"/>
    <mergeCell ref="B3:B6"/>
    <mergeCell ref="C3:C6"/>
    <mergeCell ref="D3:D6"/>
    <mergeCell ref="L3:AB3"/>
  </mergeCells>
  <phoneticPr fontId="2" type="noConversion"/>
  <printOptions horizontalCentered="1"/>
  <pageMargins left="0.25" right="0.25" top="0.75" bottom="0.75" header="0.3" footer="0.3"/>
  <pageSetup paperSize="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已命名的範圍</vt:lpstr>
      </vt:variant>
      <vt:variant>
        <vt:i4>6</vt:i4>
      </vt:variant>
    </vt:vector>
  </HeadingPairs>
  <TitlesOfParts>
    <vt:vector size="13" baseType="lpstr">
      <vt:lpstr>附件四-學校代號暨類型表</vt:lpstr>
      <vt:lpstr>附件一之1-開班數</vt:lpstr>
      <vt:lpstr>附件一之2-參加學生名單</vt:lpstr>
      <vt:lpstr>附件一之3-授課教師名單</vt:lpstr>
      <vt:lpstr>附件五-經費申請表</vt:lpstr>
      <vt:lpstr>附件六-費用調查表(表一)</vt:lpstr>
      <vt:lpstr>附件七-開班數及時段及人數 (表二)</vt:lpstr>
      <vt:lpstr>'附件七-開班數及時段及人數 (表二)'!Print_Area</vt:lpstr>
      <vt:lpstr>'附件六-費用調查表(表一)'!Print_Area</vt:lpstr>
      <vt:lpstr>'附件一之1-開班數'!Print_Titles</vt:lpstr>
      <vt:lpstr>'附件一之2-參加學生名單'!Print_Titles</vt:lpstr>
      <vt:lpstr>'附件一之3-授課教師名單'!Print_Titles</vt:lpstr>
      <vt:lpstr>'附件五-經費申請表'!Print_Titles</vt:lpstr>
    </vt:vector>
  </TitlesOfParts>
  <Company>教育部</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moejsmpc</dc:creator>
  <cp:lastModifiedBy>李欣霈</cp:lastModifiedBy>
  <cp:lastPrinted>2020-08-14T01:34:12Z</cp:lastPrinted>
  <dcterms:created xsi:type="dcterms:W3CDTF">2007-06-13T11:27:56Z</dcterms:created>
  <dcterms:modified xsi:type="dcterms:W3CDTF">2022-02-09T03:19:24Z</dcterms:modified>
</cp:coreProperties>
</file>