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5" yWindow="-15" windowWidth="12120" windowHeight="8220" tabRatio="908" activeTab="3"/>
  </bookViews>
  <sheets>
    <sheet name="彙總表" sheetId="194" r:id="rId1"/>
    <sheet name="人事費" sheetId="195" r:id="rId2"/>
    <sheet name="車輛費用" sheetId="213" r:id="rId3"/>
    <sheet name="場租收支對列" sheetId="214" r:id="rId4"/>
  </sheets>
  <definedNames>
    <definedName name="_xlnm._FilterDatabase" localSheetId="3" hidden="1">場租收支對列!$A$1:$O$128</definedName>
    <definedName name="_xlnm._FilterDatabase" localSheetId="0" hidden="1">彙總表!$A$6:$BU$107</definedName>
    <definedName name="_xlnm.Print_Area" localSheetId="1">人事費!$A$2:$X$107</definedName>
    <definedName name="_xlnm.Print_Area" localSheetId="2">車輛費用!$A$1:$U$54</definedName>
    <definedName name="_xlnm.Print_Area" localSheetId="0">彙總表!$L$2:$BU$107</definedName>
    <definedName name="_xlnm.Print_Titles" localSheetId="1">人事費!$2:$3</definedName>
    <definedName name="_xlnm.Print_Titles" localSheetId="2">車輛費用!$1:$3</definedName>
    <definedName name="_xlnm.Print_Titles" localSheetId="3">場租收支對列!$1:$1</definedName>
    <definedName name="_xlnm.Print_Titles" localSheetId="0">彙總表!$L:$L,彙總表!$3:$4</definedName>
  </definedNames>
  <calcPr calcId="152511"/>
</workbook>
</file>

<file path=xl/calcChain.xml><?xml version="1.0" encoding="utf-8"?>
<calcChain xmlns="http://schemas.openxmlformats.org/spreadsheetml/2006/main">
  <c r="M128" i="214" l="1"/>
  <c r="L128" i="214"/>
  <c r="K128" i="214"/>
  <c r="J128" i="214"/>
  <c r="I128" i="214"/>
  <c r="H128" i="214"/>
  <c r="G128" i="214"/>
  <c r="F128" i="214"/>
  <c r="D128" i="214"/>
  <c r="Q49" i="213" l="1"/>
  <c r="T49" i="213" s="1"/>
  <c r="Q48" i="213"/>
  <c r="T48" i="213" s="1"/>
  <c r="Q47" i="213"/>
  <c r="T47" i="213" s="1"/>
  <c r="Q46" i="213"/>
  <c r="T46" i="213" s="1"/>
  <c r="Q45" i="213"/>
  <c r="T45" i="213" s="1"/>
  <c r="Q44" i="213"/>
  <c r="T44" i="213" s="1"/>
  <c r="Q43" i="213"/>
  <c r="T43" i="213" s="1"/>
  <c r="Q42" i="213"/>
  <c r="T42" i="213" s="1"/>
  <c r="Q41" i="213"/>
  <c r="T41" i="213" s="1"/>
  <c r="Q40" i="213"/>
  <c r="T40" i="213" s="1"/>
  <c r="Q39" i="213"/>
  <c r="T39" i="213" s="1"/>
  <c r="Q38" i="213"/>
  <c r="T38" i="213" s="1"/>
  <c r="Q37" i="213"/>
  <c r="T37" i="213" s="1"/>
  <c r="Q36" i="213"/>
  <c r="T36" i="213" s="1"/>
  <c r="M5" i="213"/>
  <c r="Q33" i="213"/>
  <c r="T33" i="213" s="1"/>
  <c r="Q32" i="213"/>
  <c r="T32" i="213" s="1"/>
  <c r="M31" i="213"/>
  <c r="T31" i="213" s="1"/>
  <c r="Q30" i="213"/>
  <c r="T30" i="213" s="1"/>
  <c r="Q29" i="213"/>
  <c r="T29" i="213" s="1"/>
  <c r="T28" i="213"/>
  <c r="Q27" i="213"/>
  <c r="T27" i="213" s="1"/>
  <c r="Q26" i="213"/>
  <c r="T26" i="213" s="1"/>
  <c r="Q25" i="213"/>
  <c r="T25" i="213" s="1"/>
  <c r="Q24" i="213"/>
  <c r="T24" i="213" s="1"/>
  <c r="Q23" i="213"/>
  <c r="T23" i="213" s="1"/>
  <c r="T22" i="213"/>
  <c r="Q21" i="213"/>
  <c r="T21" i="213" s="1"/>
  <c r="T20" i="213"/>
  <c r="Q19" i="213"/>
  <c r="T19" i="213" s="1"/>
  <c r="Q18" i="213"/>
  <c r="T18" i="213" s="1"/>
  <c r="T17" i="213"/>
  <c r="Q16" i="213"/>
  <c r="T16" i="213" s="1"/>
  <c r="Q15" i="213"/>
  <c r="T15" i="213" s="1"/>
  <c r="Q14" i="213"/>
  <c r="T14" i="213" s="1"/>
  <c r="Q13" i="213"/>
  <c r="T13" i="213" s="1"/>
  <c r="Q12" i="213"/>
  <c r="T12" i="213" s="1"/>
  <c r="T11" i="213"/>
  <c r="Q10" i="213"/>
  <c r="T10" i="213" s="1"/>
  <c r="Q9" i="213"/>
  <c r="T9" i="213" s="1"/>
  <c r="Q8" i="213"/>
  <c r="T8" i="213" s="1"/>
  <c r="T7" i="213"/>
  <c r="Q6" i="213"/>
  <c r="T6" i="213" s="1"/>
  <c r="S5" i="213"/>
  <c r="R5" i="213"/>
  <c r="P5" i="213"/>
  <c r="O5" i="213"/>
  <c r="N5" i="213"/>
  <c r="K5" i="213"/>
  <c r="J5" i="213"/>
  <c r="I5" i="213"/>
  <c r="H5" i="213"/>
  <c r="Q5" i="213" l="1"/>
  <c r="T5" i="213" l="1"/>
  <c r="Z8" i="194" l="1"/>
  <c r="Z9" i="194"/>
  <c r="Z10" i="194"/>
  <c r="Z11" i="194"/>
  <c r="Z12" i="194"/>
  <c r="Z13" i="194"/>
  <c r="Z14" i="194"/>
  <c r="Z15" i="194"/>
  <c r="Z16" i="194"/>
  <c r="Z17" i="194"/>
  <c r="Z18" i="194"/>
  <c r="Z19" i="194"/>
  <c r="Z20" i="194"/>
  <c r="Z21" i="194"/>
  <c r="Z22" i="194"/>
  <c r="Z23" i="194"/>
  <c r="Z24" i="194"/>
  <c r="Z25" i="194"/>
  <c r="Z26" i="194"/>
  <c r="Z27" i="194"/>
  <c r="Z28" i="194"/>
  <c r="Z30" i="194"/>
  <c r="Z31" i="194"/>
  <c r="Z32" i="194"/>
  <c r="Z33" i="194"/>
  <c r="Z34" i="194"/>
  <c r="Z35" i="194"/>
  <c r="Z36" i="194"/>
  <c r="Z37" i="194"/>
  <c r="Z38" i="194"/>
  <c r="Z39" i="194"/>
  <c r="Z40" i="194"/>
  <c r="Z41" i="194"/>
  <c r="Z42" i="194"/>
  <c r="Z43" i="194"/>
  <c r="Z44" i="194"/>
  <c r="Z45" i="194"/>
  <c r="Z46" i="194"/>
  <c r="Z47" i="194"/>
  <c r="Z48" i="194"/>
  <c r="Z49" i="194"/>
  <c r="Z50" i="194"/>
  <c r="Z51" i="194"/>
  <c r="Z52" i="194"/>
  <c r="Z53" i="194"/>
  <c r="Z54" i="194"/>
  <c r="Z56" i="194"/>
  <c r="Z57" i="194"/>
  <c r="Z58" i="194"/>
  <c r="Z59" i="194"/>
  <c r="Z60" i="194"/>
  <c r="Z61" i="194"/>
  <c r="Z62" i="194"/>
  <c r="Z63" i="194"/>
  <c r="Z64" i="194"/>
  <c r="Z65" i="194"/>
  <c r="Z66" i="194"/>
  <c r="Z67" i="194"/>
  <c r="Z68" i="194"/>
  <c r="Z69" i="194"/>
  <c r="Z70" i="194"/>
  <c r="Z71" i="194"/>
  <c r="Z72" i="194"/>
  <c r="Z73" i="194"/>
  <c r="Z74" i="194"/>
  <c r="Z75" i="194"/>
  <c r="Z76" i="194"/>
  <c r="Z78" i="194"/>
  <c r="Z79" i="194"/>
  <c r="Z80" i="194"/>
  <c r="Z81" i="194"/>
  <c r="Z82" i="194"/>
  <c r="Z83" i="194"/>
  <c r="Z84" i="194"/>
  <c r="Z85" i="194"/>
  <c r="Z86" i="194"/>
  <c r="Z87" i="194"/>
  <c r="Z88" i="194"/>
  <c r="Z89" i="194"/>
  <c r="Z90" i="194"/>
  <c r="Z91" i="194"/>
  <c r="Z92" i="194"/>
  <c r="Z93" i="194"/>
  <c r="Z94" i="194"/>
  <c r="Z95" i="194"/>
  <c r="Z96" i="194"/>
  <c r="Z97" i="194"/>
  <c r="Z98" i="194"/>
  <c r="Z99" i="194"/>
  <c r="Z100" i="194"/>
  <c r="Z101" i="194"/>
  <c r="Z102" i="194"/>
  <c r="Z103" i="194"/>
  <c r="Z105" i="194"/>
  <c r="Z106" i="194"/>
  <c r="Z107" i="194"/>
  <c r="Z7" i="194"/>
  <c r="AF8" i="194" l="1"/>
  <c r="AF9" i="194"/>
  <c r="AF10" i="194"/>
  <c r="AF11" i="194"/>
  <c r="AF12" i="194"/>
  <c r="AF13" i="194"/>
  <c r="AF14" i="194"/>
  <c r="AF15" i="194"/>
  <c r="AF16" i="194"/>
  <c r="AF17" i="194"/>
  <c r="AF18" i="194"/>
  <c r="AF19" i="194"/>
  <c r="AF20" i="194"/>
  <c r="AF21" i="194"/>
  <c r="AF22" i="194"/>
  <c r="AF23" i="194"/>
  <c r="AF24" i="194"/>
  <c r="AF25" i="194"/>
  <c r="AF26" i="194"/>
  <c r="AF27" i="194"/>
  <c r="AF28" i="194"/>
  <c r="AF29" i="194"/>
  <c r="AF30" i="194"/>
  <c r="AF31" i="194"/>
  <c r="AF32" i="194"/>
  <c r="AF33" i="194"/>
  <c r="AF34" i="194"/>
  <c r="AF35" i="194"/>
  <c r="AF36" i="194"/>
  <c r="AF37" i="194"/>
  <c r="AF38" i="194"/>
  <c r="AF39" i="194"/>
  <c r="AF40" i="194"/>
  <c r="AF41" i="194"/>
  <c r="AF42" i="194"/>
  <c r="AF43" i="194"/>
  <c r="AF44" i="194"/>
  <c r="AF45" i="194"/>
  <c r="AF46" i="194"/>
  <c r="AF47" i="194"/>
  <c r="AF48" i="194"/>
  <c r="AF49" i="194"/>
  <c r="AF50" i="194"/>
  <c r="AF51" i="194"/>
  <c r="AF52" i="194"/>
  <c r="AF53" i="194"/>
  <c r="AF54" i="194"/>
  <c r="AF55" i="194"/>
  <c r="AF56" i="194"/>
  <c r="AF57" i="194"/>
  <c r="AF58" i="194"/>
  <c r="AF59" i="194"/>
  <c r="AF60" i="194"/>
  <c r="AF61" i="194"/>
  <c r="AF62" i="194"/>
  <c r="AF63" i="194"/>
  <c r="AF64" i="194"/>
  <c r="AF65" i="194"/>
  <c r="AF66" i="194"/>
  <c r="AF67" i="194"/>
  <c r="AF68" i="194"/>
  <c r="AF69" i="194"/>
  <c r="AF70" i="194"/>
  <c r="AF71" i="194"/>
  <c r="AF72" i="194"/>
  <c r="AF73" i="194"/>
  <c r="AF74" i="194"/>
  <c r="AF75" i="194"/>
  <c r="AF76" i="194"/>
  <c r="AF77" i="194"/>
  <c r="AF78" i="194"/>
  <c r="AF79" i="194"/>
  <c r="AF80" i="194"/>
  <c r="AF81" i="194"/>
  <c r="AF82" i="194"/>
  <c r="AF83" i="194"/>
  <c r="AF84" i="194"/>
  <c r="AF85" i="194"/>
  <c r="AF86" i="194"/>
  <c r="AF87" i="194"/>
  <c r="AF88" i="194"/>
  <c r="AF89" i="194"/>
  <c r="AF90" i="194"/>
  <c r="AF91" i="194"/>
  <c r="AF92" i="194"/>
  <c r="AF93" i="194"/>
  <c r="AF94" i="194"/>
  <c r="AF95" i="194"/>
  <c r="AF96" i="194"/>
  <c r="AF97" i="194"/>
  <c r="AF98" i="194"/>
  <c r="AF99" i="194"/>
  <c r="AF100" i="194"/>
  <c r="AF101" i="194"/>
  <c r="AF102" i="194"/>
  <c r="AF103" i="194"/>
  <c r="AF104" i="194"/>
  <c r="AF105" i="194"/>
  <c r="AF106" i="194"/>
  <c r="AF107" i="194"/>
  <c r="AF7" i="194"/>
  <c r="BF7" i="194" l="1"/>
  <c r="BG7" i="194"/>
  <c r="BH7" i="194"/>
  <c r="BI7" i="194"/>
  <c r="BJ7" i="194"/>
  <c r="BL7" i="194"/>
  <c r="BX7" i="194"/>
  <c r="BY7" i="194"/>
  <c r="K6" i="194" l="1"/>
  <c r="X107" i="195" l="1"/>
  <c r="X8" i="195"/>
  <c r="X9" i="195"/>
  <c r="X10" i="195"/>
  <c r="X11" i="195"/>
  <c r="X12" i="195"/>
  <c r="X13" i="195"/>
  <c r="X14" i="195"/>
  <c r="X15" i="195"/>
  <c r="X16" i="195"/>
  <c r="X17" i="195"/>
  <c r="X18" i="195"/>
  <c r="X19" i="195"/>
  <c r="X20" i="195"/>
  <c r="X21" i="195"/>
  <c r="X22" i="195"/>
  <c r="X23" i="195"/>
  <c r="X24" i="195"/>
  <c r="X25" i="195"/>
  <c r="X26" i="195"/>
  <c r="X27" i="195"/>
  <c r="X28" i="195"/>
  <c r="X29" i="195"/>
  <c r="X30" i="195"/>
  <c r="X31" i="195"/>
  <c r="X32" i="195"/>
  <c r="X33" i="195"/>
  <c r="X34" i="195"/>
  <c r="X35" i="195"/>
  <c r="X36" i="195"/>
  <c r="X37" i="195"/>
  <c r="X38" i="195"/>
  <c r="X39" i="195"/>
  <c r="X40" i="195"/>
  <c r="X41" i="195"/>
  <c r="X42" i="195"/>
  <c r="X43" i="195"/>
  <c r="X44" i="195"/>
  <c r="X45" i="195"/>
  <c r="X46" i="195"/>
  <c r="X47" i="195"/>
  <c r="X48" i="195"/>
  <c r="X49" i="195"/>
  <c r="X50" i="195"/>
  <c r="X51" i="195"/>
  <c r="X52" i="195"/>
  <c r="X53" i="195"/>
  <c r="X54" i="195"/>
  <c r="X55" i="195"/>
  <c r="X56" i="195"/>
  <c r="X57" i="195"/>
  <c r="X58" i="195"/>
  <c r="X59" i="195"/>
  <c r="X60" i="195"/>
  <c r="X61" i="195"/>
  <c r="X62" i="195"/>
  <c r="X63" i="195"/>
  <c r="X64" i="195"/>
  <c r="X65" i="195"/>
  <c r="X66" i="195"/>
  <c r="X67" i="195"/>
  <c r="X68" i="195"/>
  <c r="X69" i="195"/>
  <c r="X70" i="195"/>
  <c r="X71" i="195"/>
  <c r="X72" i="195"/>
  <c r="X73" i="195"/>
  <c r="X74" i="195"/>
  <c r="X75" i="195"/>
  <c r="X76" i="195"/>
  <c r="X77" i="195"/>
  <c r="X78" i="195"/>
  <c r="X79" i="195"/>
  <c r="X80" i="195"/>
  <c r="X81" i="195"/>
  <c r="X82" i="195"/>
  <c r="X83" i="195"/>
  <c r="X84" i="195"/>
  <c r="X85" i="195"/>
  <c r="X86" i="195"/>
  <c r="X87" i="195"/>
  <c r="X88" i="195"/>
  <c r="X89" i="195"/>
  <c r="X90" i="195"/>
  <c r="X91" i="195"/>
  <c r="X92" i="195"/>
  <c r="X93" i="195"/>
  <c r="X94" i="195"/>
  <c r="X95" i="195"/>
  <c r="X96" i="195"/>
  <c r="X97" i="195"/>
  <c r="X98" i="195"/>
  <c r="X99" i="195"/>
  <c r="X100" i="195"/>
  <c r="X101" i="195"/>
  <c r="X102" i="195"/>
  <c r="X103" i="195"/>
  <c r="X104" i="195"/>
  <c r="X105" i="195"/>
  <c r="X106" i="195"/>
  <c r="X7" i="195"/>
  <c r="N6" i="195" l="1"/>
  <c r="M6" i="195"/>
  <c r="AU8" i="194" l="1"/>
  <c r="AU9" i="194"/>
  <c r="AU10" i="194"/>
  <c r="AU11" i="194"/>
  <c r="AU12" i="194"/>
  <c r="AU13" i="194"/>
  <c r="AU14" i="194"/>
  <c r="AU15" i="194"/>
  <c r="AU16" i="194"/>
  <c r="AU17" i="194"/>
  <c r="AU18" i="194"/>
  <c r="AU19" i="194"/>
  <c r="AU20" i="194"/>
  <c r="AU21" i="194"/>
  <c r="AU22" i="194"/>
  <c r="AU23" i="194"/>
  <c r="AU24" i="194"/>
  <c r="AU25" i="194"/>
  <c r="AU26" i="194"/>
  <c r="AU27" i="194"/>
  <c r="AU28" i="194"/>
  <c r="AU29" i="194"/>
  <c r="AU30" i="194"/>
  <c r="AU31" i="194"/>
  <c r="AU32" i="194"/>
  <c r="AU33" i="194"/>
  <c r="AU34" i="194"/>
  <c r="AU35" i="194"/>
  <c r="AU36" i="194"/>
  <c r="AU37" i="194"/>
  <c r="AU38" i="194"/>
  <c r="AU39" i="194"/>
  <c r="AU40" i="194"/>
  <c r="AU41" i="194"/>
  <c r="AU42" i="194"/>
  <c r="AU43" i="194"/>
  <c r="AU44" i="194"/>
  <c r="AU45" i="194"/>
  <c r="AU46" i="194"/>
  <c r="AU47" i="194"/>
  <c r="AU48" i="194"/>
  <c r="AU49" i="194"/>
  <c r="AU50" i="194"/>
  <c r="AU51" i="194"/>
  <c r="AU52" i="194"/>
  <c r="AU53" i="194"/>
  <c r="AU54" i="194"/>
  <c r="AU55" i="194"/>
  <c r="AU56" i="194"/>
  <c r="AU57" i="194"/>
  <c r="AU58" i="194"/>
  <c r="AU59" i="194"/>
  <c r="AU60" i="194"/>
  <c r="AU61" i="194"/>
  <c r="AU62" i="194"/>
  <c r="AU63" i="194"/>
  <c r="AU64" i="194"/>
  <c r="AU65" i="194"/>
  <c r="AU66" i="194"/>
  <c r="AU67" i="194"/>
  <c r="AU68" i="194"/>
  <c r="AU69" i="194"/>
  <c r="AU70" i="194"/>
  <c r="AU71" i="194"/>
  <c r="AU72" i="194"/>
  <c r="AU73" i="194"/>
  <c r="AU74" i="194"/>
  <c r="AU75" i="194"/>
  <c r="AU76" i="194"/>
  <c r="AU77" i="194"/>
  <c r="AU78" i="194"/>
  <c r="AU79" i="194"/>
  <c r="AU80" i="194"/>
  <c r="AU81" i="194"/>
  <c r="AU82" i="194"/>
  <c r="AU83" i="194"/>
  <c r="AU84" i="194"/>
  <c r="AU85" i="194"/>
  <c r="AU86" i="194"/>
  <c r="AU87" i="194"/>
  <c r="AU88" i="194"/>
  <c r="AU89" i="194"/>
  <c r="AU90" i="194"/>
  <c r="AU91" i="194"/>
  <c r="AU92" i="194"/>
  <c r="AU93" i="194"/>
  <c r="AU94" i="194"/>
  <c r="AU95" i="194"/>
  <c r="AU96" i="194"/>
  <c r="AU97" i="194"/>
  <c r="AU98" i="194"/>
  <c r="AU99" i="194"/>
  <c r="AU100" i="194"/>
  <c r="AU101" i="194"/>
  <c r="AU102" i="194"/>
  <c r="AU103" i="194"/>
  <c r="AU104" i="194"/>
  <c r="AU105" i="194"/>
  <c r="AU106" i="194"/>
  <c r="AU107" i="194"/>
  <c r="AU7" i="194"/>
  <c r="AT7" i="194"/>
  <c r="AU6" i="194" l="1"/>
  <c r="BG8" i="194"/>
  <c r="BG9" i="194"/>
  <c r="BG10" i="194"/>
  <c r="BG11" i="194"/>
  <c r="BG12" i="194"/>
  <c r="BG13" i="194"/>
  <c r="BG14" i="194"/>
  <c r="BG15" i="194"/>
  <c r="BG16" i="194"/>
  <c r="BG17" i="194"/>
  <c r="BG18" i="194"/>
  <c r="BG19" i="194"/>
  <c r="BG20" i="194"/>
  <c r="BG21" i="194"/>
  <c r="BG22" i="194"/>
  <c r="BG23" i="194"/>
  <c r="BG24" i="194"/>
  <c r="BG25" i="194"/>
  <c r="BG26" i="194"/>
  <c r="BG27" i="194"/>
  <c r="BG28" i="194"/>
  <c r="BG29" i="194"/>
  <c r="BG30" i="194"/>
  <c r="BG31" i="194"/>
  <c r="BG32" i="194"/>
  <c r="BG33" i="194"/>
  <c r="BG34" i="194"/>
  <c r="BG35" i="194"/>
  <c r="BG36" i="194"/>
  <c r="BG37" i="194"/>
  <c r="BG38" i="194"/>
  <c r="BG39" i="194"/>
  <c r="BG40" i="194"/>
  <c r="BG41" i="194"/>
  <c r="BG42" i="194"/>
  <c r="BG43" i="194"/>
  <c r="BG44" i="194"/>
  <c r="BG45" i="194"/>
  <c r="BG46" i="194"/>
  <c r="BG47" i="194"/>
  <c r="BG48" i="194"/>
  <c r="BG49" i="194"/>
  <c r="BG50" i="194"/>
  <c r="BG51" i="194"/>
  <c r="BG52" i="194"/>
  <c r="BG53" i="194"/>
  <c r="BG54" i="194"/>
  <c r="BG55" i="194"/>
  <c r="BG56" i="194"/>
  <c r="BG57" i="194"/>
  <c r="BG58" i="194"/>
  <c r="BG59" i="194"/>
  <c r="BG60" i="194"/>
  <c r="BG61" i="194"/>
  <c r="BG62" i="194"/>
  <c r="BG63" i="194"/>
  <c r="BG64" i="194"/>
  <c r="BG65" i="194"/>
  <c r="BG66" i="194"/>
  <c r="BG67" i="194"/>
  <c r="BG68" i="194"/>
  <c r="BG69" i="194"/>
  <c r="BG70" i="194"/>
  <c r="BG71" i="194"/>
  <c r="BG72" i="194"/>
  <c r="BG73" i="194"/>
  <c r="BG74" i="194"/>
  <c r="BG75" i="194"/>
  <c r="BG76" i="194"/>
  <c r="BG77" i="194"/>
  <c r="BG78" i="194"/>
  <c r="BG79" i="194"/>
  <c r="BG80" i="194"/>
  <c r="BG81" i="194"/>
  <c r="BG82" i="194"/>
  <c r="BG83" i="194"/>
  <c r="BG84" i="194"/>
  <c r="BG85" i="194"/>
  <c r="BG86" i="194"/>
  <c r="BG87" i="194"/>
  <c r="BG88" i="194"/>
  <c r="BG89" i="194"/>
  <c r="BG90" i="194"/>
  <c r="BG91" i="194"/>
  <c r="BG92" i="194"/>
  <c r="BG93" i="194"/>
  <c r="BG94" i="194"/>
  <c r="BG95" i="194"/>
  <c r="BG96" i="194"/>
  <c r="BG97" i="194"/>
  <c r="BG98" i="194"/>
  <c r="BG99" i="194"/>
  <c r="BG100" i="194"/>
  <c r="BG101" i="194"/>
  <c r="BG102" i="194"/>
  <c r="BG103" i="194"/>
  <c r="BG104" i="194"/>
  <c r="BG105" i="194"/>
  <c r="BG106" i="194"/>
  <c r="BG107" i="194"/>
  <c r="BF8" i="194"/>
  <c r="BF9" i="194"/>
  <c r="BF10" i="194"/>
  <c r="BF11" i="194"/>
  <c r="BF12" i="194"/>
  <c r="BF13" i="194"/>
  <c r="BF14" i="194"/>
  <c r="BF15" i="194"/>
  <c r="BF16" i="194"/>
  <c r="BF17" i="194"/>
  <c r="BF18" i="194"/>
  <c r="BF19" i="194"/>
  <c r="BF20" i="194"/>
  <c r="BF21" i="194"/>
  <c r="BF22" i="194"/>
  <c r="BF23" i="194"/>
  <c r="BF24" i="194"/>
  <c r="BF25" i="194"/>
  <c r="BF26" i="194"/>
  <c r="BF27" i="194"/>
  <c r="BF28" i="194"/>
  <c r="BF29" i="194"/>
  <c r="BF30" i="194"/>
  <c r="BF31" i="194"/>
  <c r="BF32" i="194"/>
  <c r="BF33" i="194"/>
  <c r="BF34" i="194"/>
  <c r="BF35" i="194"/>
  <c r="BF36" i="194"/>
  <c r="BF37" i="194"/>
  <c r="BF38" i="194"/>
  <c r="BF39" i="194"/>
  <c r="BF40" i="194"/>
  <c r="BF41" i="194"/>
  <c r="BF42" i="194"/>
  <c r="BF43" i="194"/>
  <c r="BF44" i="194"/>
  <c r="BF45" i="194"/>
  <c r="BF46" i="194"/>
  <c r="BF47" i="194"/>
  <c r="BF48" i="194"/>
  <c r="BF49" i="194"/>
  <c r="BF50" i="194"/>
  <c r="BF51" i="194"/>
  <c r="BF52" i="194"/>
  <c r="BF53" i="194"/>
  <c r="BF54" i="194"/>
  <c r="BF55" i="194"/>
  <c r="BF56" i="194"/>
  <c r="BF57" i="194"/>
  <c r="BF58" i="194"/>
  <c r="BF59" i="194"/>
  <c r="BF60" i="194"/>
  <c r="BF61" i="194"/>
  <c r="BF62" i="194"/>
  <c r="BF63" i="194"/>
  <c r="BF64" i="194"/>
  <c r="BF65" i="194"/>
  <c r="BF66" i="194"/>
  <c r="BF67" i="194"/>
  <c r="BF68" i="194"/>
  <c r="BF69" i="194"/>
  <c r="BF70" i="194"/>
  <c r="BF71" i="194"/>
  <c r="BF72" i="194"/>
  <c r="BF73" i="194"/>
  <c r="BF74" i="194"/>
  <c r="BF75" i="194"/>
  <c r="BF76" i="194"/>
  <c r="BF77" i="194"/>
  <c r="BF78" i="194"/>
  <c r="BF79" i="194"/>
  <c r="BF80" i="194"/>
  <c r="BF81" i="194"/>
  <c r="BF82" i="194"/>
  <c r="BF83" i="194"/>
  <c r="BF84" i="194"/>
  <c r="BF85" i="194"/>
  <c r="BF86" i="194"/>
  <c r="BF87" i="194"/>
  <c r="BF88" i="194"/>
  <c r="BF89" i="194"/>
  <c r="BF90" i="194"/>
  <c r="BF91" i="194"/>
  <c r="BF92" i="194"/>
  <c r="BF93" i="194"/>
  <c r="BF94" i="194"/>
  <c r="BF95" i="194"/>
  <c r="BF96" i="194"/>
  <c r="BF97" i="194"/>
  <c r="BF98" i="194"/>
  <c r="BF99" i="194"/>
  <c r="BF100" i="194"/>
  <c r="BF101" i="194"/>
  <c r="BF102" i="194"/>
  <c r="BF103" i="194"/>
  <c r="BF104" i="194"/>
  <c r="BF105" i="194"/>
  <c r="BF106" i="194"/>
  <c r="BF107" i="194"/>
  <c r="BL8" i="194"/>
  <c r="BL9" i="194"/>
  <c r="BL10" i="194"/>
  <c r="BL11" i="194"/>
  <c r="BL12" i="194"/>
  <c r="BL13" i="194"/>
  <c r="BL14" i="194"/>
  <c r="BL15" i="194"/>
  <c r="BL16" i="194"/>
  <c r="BL17" i="194"/>
  <c r="BL18" i="194"/>
  <c r="BL19" i="194"/>
  <c r="BL20" i="194"/>
  <c r="BL21" i="194"/>
  <c r="BL22" i="194"/>
  <c r="BL23" i="194"/>
  <c r="BL24" i="194"/>
  <c r="BL25" i="194"/>
  <c r="BL26" i="194"/>
  <c r="BL27" i="194"/>
  <c r="BL28" i="194"/>
  <c r="BL29" i="194"/>
  <c r="BL30" i="194"/>
  <c r="BL31" i="194"/>
  <c r="BL32" i="194"/>
  <c r="BL33" i="194"/>
  <c r="BL34" i="194"/>
  <c r="BL35" i="194"/>
  <c r="BL36" i="194"/>
  <c r="BL37" i="194"/>
  <c r="BL38" i="194"/>
  <c r="BL39" i="194"/>
  <c r="BL40" i="194"/>
  <c r="BL41" i="194"/>
  <c r="BL42" i="194"/>
  <c r="BL43" i="194"/>
  <c r="BL44" i="194"/>
  <c r="BL45" i="194"/>
  <c r="BL46" i="194"/>
  <c r="BL47" i="194"/>
  <c r="BL48" i="194"/>
  <c r="BL49" i="194"/>
  <c r="BL50" i="194"/>
  <c r="BL51" i="194"/>
  <c r="BL52" i="194"/>
  <c r="BL53" i="194"/>
  <c r="BL54" i="194"/>
  <c r="BL55" i="194"/>
  <c r="BL56" i="194"/>
  <c r="BL57" i="194"/>
  <c r="BL58" i="194"/>
  <c r="BL59" i="194"/>
  <c r="BL60" i="194"/>
  <c r="BL61" i="194"/>
  <c r="BL62" i="194"/>
  <c r="BL63" i="194"/>
  <c r="BL64" i="194"/>
  <c r="BL65" i="194"/>
  <c r="BL66" i="194"/>
  <c r="BL67" i="194"/>
  <c r="BL68" i="194"/>
  <c r="BL69" i="194"/>
  <c r="BL70" i="194"/>
  <c r="BL71" i="194"/>
  <c r="BL72" i="194"/>
  <c r="BL73" i="194"/>
  <c r="BL74" i="194"/>
  <c r="BL75" i="194"/>
  <c r="BL76" i="194"/>
  <c r="BL77" i="194"/>
  <c r="BL78" i="194"/>
  <c r="BL79" i="194"/>
  <c r="BL80" i="194"/>
  <c r="BL81" i="194"/>
  <c r="BL82" i="194"/>
  <c r="BL83" i="194"/>
  <c r="BL84" i="194"/>
  <c r="BL85" i="194"/>
  <c r="BL86" i="194"/>
  <c r="BL87" i="194"/>
  <c r="BL88" i="194"/>
  <c r="BL89" i="194"/>
  <c r="BL90" i="194"/>
  <c r="BL91" i="194"/>
  <c r="BL92" i="194"/>
  <c r="BL93" i="194"/>
  <c r="BL94" i="194"/>
  <c r="BL95" i="194"/>
  <c r="BL96" i="194"/>
  <c r="BL97" i="194"/>
  <c r="BL98" i="194"/>
  <c r="BL99" i="194"/>
  <c r="BL100" i="194"/>
  <c r="BL101" i="194"/>
  <c r="BL102" i="194"/>
  <c r="BL103" i="194"/>
  <c r="BL104" i="194"/>
  <c r="BL105" i="194"/>
  <c r="BL106" i="194"/>
  <c r="BL107" i="194"/>
  <c r="BJ8" i="194"/>
  <c r="BJ9" i="194"/>
  <c r="BJ10" i="194"/>
  <c r="BJ11" i="194"/>
  <c r="BJ12" i="194"/>
  <c r="BJ13" i="194"/>
  <c r="BJ14" i="194"/>
  <c r="BJ15" i="194"/>
  <c r="BJ16" i="194"/>
  <c r="BJ17" i="194"/>
  <c r="BJ18" i="194"/>
  <c r="BJ19" i="194"/>
  <c r="BJ20" i="194"/>
  <c r="BJ21" i="194"/>
  <c r="BJ22" i="194"/>
  <c r="BJ23" i="194"/>
  <c r="BJ24" i="194"/>
  <c r="BJ25" i="194"/>
  <c r="BJ26" i="194"/>
  <c r="BJ27" i="194"/>
  <c r="BJ28" i="194"/>
  <c r="BJ29" i="194"/>
  <c r="BJ30" i="194"/>
  <c r="BJ31" i="194"/>
  <c r="BJ32" i="194"/>
  <c r="BJ33" i="194"/>
  <c r="BJ34" i="194"/>
  <c r="BJ35" i="194"/>
  <c r="BJ36" i="194"/>
  <c r="BJ37" i="194"/>
  <c r="BJ38" i="194"/>
  <c r="BJ39" i="194"/>
  <c r="BJ40" i="194"/>
  <c r="BJ41" i="194"/>
  <c r="BJ42" i="194"/>
  <c r="BJ43" i="194"/>
  <c r="BJ44" i="194"/>
  <c r="BJ45" i="194"/>
  <c r="BJ46" i="194"/>
  <c r="BJ47" i="194"/>
  <c r="BJ48" i="194"/>
  <c r="BJ49" i="194"/>
  <c r="BJ50" i="194"/>
  <c r="BJ51" i="194"/>
  <c r="BJ52" i="194"/>
  <c r="BJ53" i="194"/>
  <c r="BJ54" i="194"/>
  <c r="BJ55" i="194"/>
  <c r="BJ56" i="194"/>
  <c r="BJ57" i="194"/>
  <c r="BJ58" i="194"/>
  <c r="BJ59" i="194"/>
  <c r="BJ60" i="194"/>
  <c r="BJ61" i="194"/>
  <c r="BJ62" i="194"/>
  <c r="BJ63" i="194"/>
  <c r="BJ64" i="194"/>
  <c r="BJ65" i="194"/>
  <c r="BJ66" i="194"/>
  <c r="BJ67" i="194"/>
  <c r="BJ68" i="194"/>
  <c r="BJ69" i="194"/>
  <c r="BJ70" i="194"/>
  <c r="BJ71" i="194"/>
  <c r="BJ72" i="194"/>
  <c r="BJ73" i="194"/>
  <c r="BJ74" i="194"/>
  <c r="BJ75" i="194"/>
  <c r="BJ76" i="194"/>
  <c r="BJ77" i="194"/>
  <c r="BJ78" i="194"/>
  <c r="BJ79" i="194"/>
  <c r="BJ80" i="194"/>
  <c r="BJ81" i="194"/>
  <c r="BJ82" i="194"/>
  <c r="BJ83" i="194"/>
  <c r="BJ84" i="194"/>
  <c r="BJ85" i="194"/>
  <c r="BJ86" i="194"/>
  <c r="BJ87" i="194"/>
  <c r="BJ88" i="194"/>
  <c r="BJ89" i="194"/>
  <c r="BJ90" i="194"/>
  <c r="BJ91" i="194"/>
  <c r="BJ92" i="194"/>
  <c r="BJ93" i="194"/>
  <c r="BJ94" i="194"/>
  <c r="BJ95" i="194"/>
  <c r="BJ96" i="194"/>
  <c r="BJ97" i="194"/>
  <c r="BJ98" i="194"/>
  <c r="BJ99" i="194"/>
  <c r="BJ100" i="194"/>
  <c r="BJ101" i="194"/>
  <c r="BJ102" i="194"/>
  <c r="BJ103" i="194"/>
  <c r="BJ104" i="194"/>
  <c r="BJ105" i="194"/>
  <c r="BJ106" i="194"/>
  <c r="BJ107" i="194"/>
  <c r="BI8" i="194"/>
  <c r="BI9" i="194"/>
  <c r="BI10" i="194"/>
  <c r="BI11" i="194"/>
  <c r="BI12" i="194"/>
  <c r="BI13" i="194"/>
  <c r="BI14" i="194"/>
  <c r="BI15" i="194"/>
  <c r="BI16" i="194"/>
  <c r="BI17" i="194"/>
  <c r="BI18" i="194"/>
  <c r="BI19" i="194"/>
  <c r="BI20" i="194"/>
  <c r="BI21" i="194"/>
  <c r="BI22" i="194"/>
  <c r="BI23" i="194"/>
  <c r="BI24" i="194"/>
  <c r="BI25" i="194"/>
  <c r="BI26" i="194"/>
  <c r="BI27" i="194"/>
  <c r="BI28" i="194"/>
  <c r="BI29" i="194"/>
  <c r="BI30" i="194"/>
  <c r="BI31" i="194"/>
  <c r="BI32" i="194"/>
  <c r="BI33" i="194"/>
  <c r="BI34" i="194"/>
  <c r="BI35" i="194"/>
  <c r="BI36" i="194"/>
  <c r="BI37" i="194"/>
  <c r="BI38" i="194"/>
  <c r="BI39" i="194"/>
  <c r="BI40" i="194"/>
  <c r="BI41" i="194"/>
  <c r="BI42" i="194"/>
  <c r="BI43" i="194"/>
  <c r="BI44" i="194"/>
  <c r="BI45" i="194"/>
  <c r="BI46" i="194"/>
  <c r="BI47" i="194"/>
  <c r="BI48" i="194"/>
  <c r="BI49" i="194"/>
  <c r="BI50" i="194"/>
  <c r="BI51" i="194"/>
  <c r="BI52" i="194"/>
  <c r="BI53" i="194"/>
  <c r="BI54" i="194"/>
  <c r="BI55" i="194"/>
  <c r="BI56" i="194"/>
  <c r="BI57" i="194"/>
  <c r="BI58" i="194"/>
  <c r="BI59" i="194"/>
  <c r="BI60" i="194"/>
  <c r="BI61" i="194"/>
  <c r="BI62" i="194"/>
  <c r="BI63" i="194"/>
  <c r="BI64" i="194"/>
  <c r="BI65" i="194"/>
  <c r="BI66" i="194"/>
  <c r="BI67" i="194"/>
  <c r="BI68" i="194"/>
  <c r="BI69" i="194"/>
  <c r="BI70" i="194"/>
  <c r="BI71" i="194"/>
  <c r="BI72" i="194"/>
  <c r="BI73" i="194"/>
  <c r="BI74" i="194"/>
  <c r="BI75" i="194"/>
  <c r="BI76" i="194"/>
  <c r="BI77" i="194"/>
  <c r="BI78" i="194"/>
  <c r="BI79" i="194"/>
  <c r="BI80" i="194"/>
  <c r="BI81" i="194"/>
  <c r="BI82" i="194"/>
  <c r="BI83" i="194"/>
  <c r="BI84" i="194"/>
  <c r="BI85" i="194"/>
  <c r="BI86" i="194"/>
  <c r="BI87" i="194"/>
  <c r="BI88" i="194"/>
  <c r="BI89" i="194"/>
  <c r="BI90" i="194"/>
  <c r="BI91" i="194"/>
  <c r="BI92" i="194"/>
  <c r="BI93" i="194"/>
  <c r="BI94" i="194"/>
  <c r="BI95" i="194"/>
  <c r="BI96" i="194"/>
  <c r="BI97" i="194"/>
  <c r="BI98" i="194"/>
  <c r="BI99" i="194"/>
  <c r="BI100" i="194"/>
  <c r="BI101" i="194"/>
  <c r="BI102" i="194"/>
  <c r="BI103" i="194"/>
  <c r="BI104" i="194"/>
  <c r="BI105" i="194"/>
  <c r="BI106" i="194"/>
  <c r="BI107" i="194"/>
  <c r="BH8" i="194" l="1"/>
  <c r="BH9" i="194"/>
  <c r="BH10" i="194"/>
  <c r="BH11" i="194"/>
  <c r="BH12" i="194"/>
  <c r="BH13" i="194"/>
  <c r="BH14" i="194"/>
  <c r="BH15" i="194"/>
  <c r="BH16" i="194"/>
  <c r="BH17" i="194"/>
  <c r="BH18" i="194"/>
  <c r="BH19" i="194"/>
  <c r="BH20" i="194"/>
  <c r="BH21" i="194"/>
  <c r="BH22" i="194"/>
  <c r="BH23" i="194"/>
  <c r="BH24" i="194"/>
  <c r="BH25" i="194"/>
  <c r="BH26" i="194"/>
  <c r="BH27" i="194"/>
  <c r="BH28" i="194"/>
  <c r="BH29" i="194"/>
  <c r="BH30" i="194"/>
  <c r="BH31" i="194"/>
  <c r="BH32" i="194"/>
  <c r="BH33" i="194"/>
  <c r="BH34" i="194"/>
  <c r="BH35" i="194"/>
  <c r="BH36" i="194"/>
  <c r="BH37" i="194"/>
  <c r="BH38" i="194"/>
  <c r="BH39" i="194"/>
  <c r="BH40" i="194"/>
  <c r="BH41" i="194"/>
  <c r="BH42" i="194"/>
  <c r="BH43" i="194"/>
  <c r="BH44" i="194"/>
  <c r="BH45" i="194"/>
  <c r="BH46" i="194"/>
  <c r="BH47" i="194"/>
  <c r="BH48" i="194"/>
  <c r="BH49" i="194"/>
  <c r="BH50" i="194"/>
  <c r="BH51" i="194"/>
  <c r="BH52" i="194"/>
  <c r="BH53" i="194"/>
  <c r="BH54" i="194"/>
  <c r="BH55" i="194"/>
  <c r="BH56" i="194"/>
  <c r="BH57" i="194"/>
  <c r="BH58" i="194"/>
  <c r="BH59" i="194"/>
  <c r="BH60" i="194"/>
  <c r="BH61" i="194"/>
  <c r="BH62" i="194"/>
  <c r="BH63" i="194"/>
  <c r="BH64" i="194"/>
  <c r="BH65" i="194"/>
  <c r="BH66" i="194"/>
  <c r="BH67" i="194"/>
  <c r="BH68" i="194"/>
  <c r="BH69" i="194"/>
  <c r="BH70" i="194"/>
  <c r="BH71" i="194"/>
  <c r="BH72" i="194"/>
  <c r="BH73" i="194"/>
  <c r="BH74" i="194"/>
  <c r="BH75" i="194"/>
  <c r="BH76" i="194"/>
  <c r="BH77" i="194"/>
  <c r="BH78" i="194"/>
  <c r="BH79" i="194"/>
  <c r="BH80" i="194"/>
  <c r="BH81" i="194"/>
  <c r="BH82" i="194"/>
  <c r="BH83" i="194"/>
  <c r="BH84" i="194"/>
  <c r="BH85" i="194"/>
  <c r="BH86" i="194"/>
  <c r="BH87" i="194"/>
  <c r="BH88" i="194"/>
  <c r="BH89" i="194"/>
  <c r="BH90" i="194"/>
  <c r="BH91" i="194"/>
  <c r="BH92" i="194"/>
  <c r="BH93" i="194"/>
  <c r="BH94" i="194"/>
  <c r="BH95" i="194"/>
  <c r="BH96" i="194"/>
  <c r="BH97" i="194"/>
  <c r="BH98" i="194"/>
  <c r="BH99" i="194"/>
  <c r="BH100" i="194"/>
  <c r="BH101" i="194"/>
  <c r="BH102" i="194"/>
  <c r="BH103" i="194"/>
  <c r="BH104" i="194"/>
  <c r="BH105" i="194"/>
  <c r="BH106" i="194"/>
  <c r="BH107" i="194"/>
  <c r="BX8" i="194" l="1"/>
  <c r="BY8" i="194"/>
  <c r="BX9" i="194"/>
  <c r="BY9" i="194"/>
  <c r="BX10" i="194"/>
  <c r="BY10" i="194"/>
  <c r="BX11" i="194"/>
  <c r="BY11" i="194"/>
  <c r="BX12" i="194"/>
  <c r="BY12" i="194"/>
  <c r="BW7" i="194" l="1"/>
  <c r="AT8" i="194"/>
  <c r="AT9" i="194"/>
  <c r="AT10" i="194"/>
  <c r="AT11" i="194"/>
  <c r="AT12" i="194"/>
  <c r="AT13" i="194"/>
  <c r="BX13" i="194"/>
  <c r="BY13" i="194"/>
  <c r="AT14" i="194"/>
  <c r="BX14" i="194"/>
  <c r="BY14" i="194"/>
  <c r="R7" i="194"/>
  <c r="AB7" i="194"/>
  <c r="AD7" i="194" s="1"/>
  <c r="BW12" i="194" l="1"/>
  <c r="BW11" i="194"/>
  <c r="BW10" i="194"/>
  <c r="BW9" i="194"/>
  <c r="BW8" i="194"/>
  <c r="BW14" i="194"/>
  <c r="BW13" i="194"/>
  <c r="AT15" i="194" l="1"/>
  <c r="AT16" i="194"/>
  <c r="AT17" i="194"/>
  <c r="AT18" i="194"/>
  <c r="AT19" i="194"/>
  <c r="AT20" i="194"/>
  <c r="AT21" i="194"/>
  <c r="AT22" i="194"/>
  <c r="AT23" i="194"/>
  <c r="AT24" i="194"/>
  <c r="AT25" i="194"/>
  <c r="AT26" i="194"/>
  <c r="AT27" i="194"/>
  <c r="AT28" i="194"/>
  <c r="AT29" i="194"/>
  <c r="AT30" i="194"/>
  <c r="AT31" i="194"/>
  <c r="AT32" i="194"/>
  <c r="AT33" i="194"/>
  <c r="AT34" i="194"/>
  <c r="AT35" i="194"/>
  <c r="AT36" i="194"/>
  <c r="AT37" i="194"/>
  <c r="AT38" i="194"/>
  <c r="AT39" i="194"/>
  <c r="AT40" i="194"/>
  <c r="AT41" i="194"/>
  <c r="AT42" i="194"/>
  <c r="AT43" i="194"/>
  <c r="AT44" i="194"/>
  <c r="AT45" i="194"/>
  <c r="AT46" i="194"/>
  <c r="AT47" i="194"/>
  <c r="AT48" i="194"/>
  <c r="AT49" i="194"/>
  <c r="AT50" i="194"/>
  <c r="AT51" i="194"/>
  <c r="AT52" i="194"/>
  <c r="AT53" i="194"/>
  <c r="AT54" i="194"/>
  <c r="AT55" i="194"/>
  <c r="AT56" i="194"/>
  <c r="AT57" i="194"/>
  <c r="AT58" i="194"/>
  <c r="AT59" i="194"/>
  <c r="AT60" i="194"/>
  <c r="AT61" i="194"/>
  <c r="AT62" i="194"/>
  <c r="AT63" i="194"/>
  <c r="AT64" i="194"/>
  <c r="AT65" i="194"/>
  <c r="AT66" i="194"/>
  <c r="AT67" i="194"/>
  <c r="AT68" i="194"/>
  <c r="AT69" i="194"/>
  <c r="AT70" i="194"/>
  <c r="AT71" i="194"/>
  <c r="AT72" i="194"/>
  <c r="AT73" i="194"/>
  <c r="AT74" i="194"/>
  <c r="AT75" i="194"/>
  <c r="AT76" i="194"/>
  <c r="AT77" i="194"/>
  <c r="AT78" i="194"/>
  <c r="AT79" i="194"/>
  <c r="AT80" i="194"/>
  <c r="AT81" i="194"/>
  <c r="AT82" i="194"/>
  <c r="AT83" i="194"/>
  <c r="AT84" i="194"/>
  <c r="AT85" i="194"/>
  <c r="AT86" i="194"/>
  <c r="AT87" i="194"/>
  <c r="AT88" i="194"/>
  <c r="AT89" i="194"/>
  <c r="AT90" i="194"/>
  <c r="AT91" i="194"/>
  <c r="AT92" i="194"/>
  <c r="AT93" i="194"/>
  <c r="AT94" i="194"/>
  <c r="AT95" i="194"/>
  <c r="AT96" i="194"/>
  <c r="AT97" i="194"/>
  <c r="AT98" i="194"/>
  <c r="AT99" i="194"/>
  <c r="AT100" i="194"/>
  <c r="AT101" i="194"/>
  <c r="AT102" i="194"/>
  <c r="AT103" i="194"/>
  <c r="AT104" i="194"/>
  <c r="AT105" i="194"/>
  <c r="AT106" i="194"/>
  <c r="AT107" i="194"/>
  <c r="AT6" i="194" l="1"/>
  <c r="D71" i="194"/>
  <c r="I8" i="194" l="1"/>
  <c r="I9" i="194"/>
  <c r="I10" i="194"/>
  <c r="I11" i="194"/>
  <c r="I12" i="194"/>
  <c r="I13" i="194"/>
  <c r="I14" i="194"/>
  <c r="I15" i="194"/>
  <c r="I16" i="194"/>
  <c r="I17" i="194"/>
  <c r="I18" i="194"/>
  <c r="I19" i="194"/>
  <c r="I20" i="194"/>
  <c r="I21" i="194"/>
  <c r="I22" i="194"/>
  <c r="I23" i="194"/>
  <c r="I24" i="194"/>
  <c r="I25" i="194"/>
  <c r="I26" i="194"/>
  <c r="I27" i="194"/>
  <c r="I28" i="194"/>
  <c r="I29" i="194"/>
  <c r="I30" i="194"/>
  <c r="I31" i="194"/>
  <c r="I32" i="194"/>
  <c r="I33" i="194"/>
  <c r="I34" i="194"/>
  <c r="I35" i="194"/>
  <c r="I36" i="194"/>
  <c r="I37" i="194"/>
  <c r="I38" i="194"/>
  <c r="I39" i="194"/>
  <c r="I40" i="194"/>
  <c r="I41" i="194"/>
  <c r="I42" i="194"/>
  <c r="I43" i="194"/>
  <c r="I44" i="194"/>
  <c r="I45" i="194"/>
  <c r="I46" i="194"/>
  <c r="I47" i="194"/>
  <c r="I48" i="194"/>
  <c r="I49" i="194"/>
  <c r="I50" i="194"/>
  <c r="I51" i="194"/>
  <c r="I52" i="194"/>
  <c r="I53" i="194"/>
  <c r="I54" i="194"/>
  <c r="I55" i="194"/>
  <c r="I56" i="194"/>
  <c r="I57" i="194"/>
  <c r="I58" i="194"/>
  <c r="I59" i="194"/>
  <c r="I60" i="194"/>
  <c r="I61" i="194"/>
  <c r="I62" i="194"/>
  <c r="I63" i="194"/>
  <c r="I64" i="194"/>
  <c r="I65" i="194"/>
  <c r="I66" i="194"/>
  <c r="I67" i="194"/>
  <c r="I68" i="194"/>
  <c r="I69" i="194"/>
  <c r="I70" i="194"/>
  <c r="I71" i="194"/>
  <c r="J71" i="194" s="1"/>
  <c r="I72" i="194"/>
  <c r="I73" i="194"/>
  <c r="I74" i="194"/>
  <c r="I75" i="194"/>
  <c r="I76" i="194"/>
  <c r="I77" i="194"/>
  <c r="I78" i="194"/>
  <c r="I79" i="194"/>
  <c r="I80" i="194"/>
  <c r="I81" i="194"/>
  <c r="I82" i="194"/>
  <c r="I83" i="194"/>
  <c r="I84" i="194"/>
  <c r="I85" i="194"/>
  <c r="I86" i="194"/>
  <c r="I87" i="194"/>
  <c r="I88" i="194"/>
  <c r="I89" i="194"/>
  <c r="I90" i="194"/>
  <c r="I91" i="194"/>
  <c r="I92" i="194"/>
  <c r="I93" i="194"/>
  <c r="I94" i="194"/>
  <c r="I95" i="194"/>
  <c r="I96" i="194"/>
  <c r="I97" i="194"/>
  <c r="I98" i="194"/>
  <c r="I99" i="194"/>
  <c r="I100" i="194"/>
  <c r="I101" i="194"/>
  <c r="I102" i="194"/>
  <c r="I103" i="194"/>
  <c r="I104" i="194"/>
  <c r="I105" i="194"/>
  <c r="I106" i="194"/>
  <c r="I107" i="194"/>
  <c r="I7" i="194"/>
  <c r="BX15" i="194" l="1"/>
  <c r="BX16" i="194"/>
  <c r="BX17" i="194"/>
  <c r="BX18" i="194"/>
  <c r="BX19" i="194"/>
  <c r="BX20" i="194"/>
  <c r="BX21" i="194"/>
  <c r="BX22" i="194"/>
  <c r="BX23" i="194"/>
  <c r="BX24" i="194"/>
  <c r="BX25" i="194"/>
  <c r="BX26" i="194"/>
  <c r="BX27" i="194"/>
  <c r="BX28" i="194"/>
  <c r="BX29" i="194"/>
  <c r="BX30" i="194"/>
  <c r="BX31" i="194"/>
  <c r="BX32" i="194"/>
  <c r="BX33" i="194"/>
  <c r="BX34" i="194"/>
  <c r="BX35" i="194"/>
  <c r="BX36" i="194"/>
  <c r="BX37" i="194"/>
  <c r="BX38" i="194"/>
  <c r="BX39" i="194"/>
  <c r="BX40" i="194"/>
  <c r="BX41" i="194"/>
  <c r="BX42" i="194"/>
  <c r="BX43" i="194"/>
  <c r="BX44" i="194"/>
  <c r="BX45" i="194"/>
  <c r="BX46" i="194"/>
  <c r="BX47" i="194"/>
  <c r="BX48" i="194"/>
  <c r="BX49" i="194"/>
  <c r="BX50" i="194"/>
  <c r="BX51" i="194"/>
  <c r="BX52" i="194"/>
  <c r="BX53" i="194"/>
  <c r="BX54" i="194"/>
  <c r="BX55" i="194"/>
  <c r="BX56" i="194"/>
  <c r="BX57" i="194"/>
  <c r="BX58" i="194"/>
  <c r="BX59" i="194"/>
  <c r="BX60" i="194"/>
  <c r="BX61" i="194"/>
  <c r="BX62" i="194"/>
  <c r="BX63" i="194"/>
  <c r="BX64" i="194"/>
  <c r="BX65" i="194"/>
  <c r="BX66" i="194"/>
  <c r="BX67" i="194"/>
  <c r="BX68" i="194"/>
  <c r="BX69" i="194"/>
  <c r="BX70" i="194"/>
  <c r="BX71" i="194"/>
  <c r="BX72" i="194"/>
  <c r="BX73" i="194"/>
  <c r="BX74" i="194"/>
  <c r="BX75" i="194"/>
  <c r="BX76" i="194"/>
  <c r="BX77" i="194"/>
  <c r="BX78" i="194"/>
  <c r="BX79" i="194"/>
  <c r="BX80" i="194"/>
  <c r="BX81" i="194"/>
  <c r="BX82" i="194"/>
  <c r="BX83" i="194"/>
  <c r="BX84" i="194"/>
  <c r="BX85" i="194"/>
  <c r="BX86" i="194"/>
  <c r="BX87" i="194"/>
  <c r="BX88" i="194"/>
  <c r="BX89" i="194"/>
  <c r="BX90" i="194"/>
  <c r="BX91" i="194"/>
  <c r="BX92" i="194"/>
  <c r="BX93" i="194"/>
  <c r="BX94" i="194"/>
  <c r="BX95" i="194"/>
  <c r="BX96" i="194"/>
  <c r="BX97" i="194"/>
  <c r="BX98" i="194"/>
  <c r="BX99" i="194"/>
  <c r="BX100" i="194"/>
  <c r="BX101" i="194"/>
  <c r="BX102" i="194"/>
  <c r="BX103" i="194"/>
  <c r="BX104" i="194"/>
  <c r="BX105" i="194"/>
  <c r="BX106" i="194"/>
  <c r="BX107" i="194"/>
  <c r="BX6" i="194" l="1"/>
  <c r="BY107" i="194"/>
  <c r="BY103" i="194"/>
  <c r="BY99" i="194"/>
  <c r="BY95" i="194"/>
  <c r="BY91" i="194"/>
  <c r="BY87" i="194"/>
  <c r="BY83" i="194"/>
  <c r="BY79" i="194"/>
  <c r="BY74" i="194"/>
  <c r="BY70" i="194"/>
  <c r="BY66" i="194"/>
  <c r="BY62" i="194"/>
  <c r="BY58" i="194"/>
  <c r="BY54" i="194"/>
  <c r="BY50" i="194"/>
  <c r="BY46" i="194"/>
  <c r="BY42" i="194"/>
  <c r="BY38" i="194"/>
  <c r="BY34" i="194"/>
  <c r="BY30" i="194"/>
  <c r="BY26" i="194"/>
  <c r="BY22" i="194"/>
  <c r="BY18" i="194"/>
  <c r="BY106" i="194"/>
  <c r="BY102" i="194"/>
  <c r="BY98" i="194"/>
  <c r="BY94" i="194"/>
  <c r="BY90" i="194"/>
  <c r="BY86" i="194"/>
  <c r="BY82" i="194"/>
  <c r="BY78" i="194"/>
  <c r="BY73" i="194"/>
  <c r="BY69" i="194"/>
  <c r="BY65" i="194"/>
  <c r="BY61" i="194"/>
  <c r="BY57" i="194"/>
  <c r="BY53" i="194"/>
  <c r="BY49" i="194"/>
  <c r="BY45" i="194"/>
  <c r="BY41" i="194"/>
  <c r="BY37" i="194"/>
  <c r="BY33" i="194"/>
  <c r="BY29" i="194"/>
  <c r="BY25" i="194"/>
  <c r="BY21" i="194"/>
  <c r="BY17" i="194"/>
  <c r="BY105" i="194"/>
  <c r="BY101" i="194"/>
  <c r="BY97" i="194"/>
  <c r="BY93" i="194"/>
  <c r="BY89" i="194"/>
  <c r="BY85" i="194"/>
  <c r="BY81" i="194"/>
  <c r="BY77" i="194"/>
  <c r="BY72" i="194"/>
  <c r="BY68" i="194"/>
  <c r="BY64" i="194"/>
  <c r="BY60" i="194"/>
  <c r="BY56" i="194"/>
  <c r="BY52" i="194"/>
  <c r="BY48" i="194"/>
  <c r="BY44" i="194"/>
  <c r="BY40" i="194"/>
  <c r="BY36" i="194"/>
  <c r="BY32" i="194"/>
  <c r="BY28" i="194"/>
  <c r="BY24" i="194"/>
  <c r="BY20" i="194"/>
  <c r="BY16" i="194"/>
  <c r="BY104" i="194"/>
  <c r="BY100" i="194"/>
  <c r="BY96" i="194"/>
  <c r="BY92" i="194"/>
  <c r="BY88" i="194"/>
  <c r="BY84" i="194"/>
  <c r="BY80" i="194"/>
  <c r="BY75" i="194"/>
  <c r="BY71" i="194"/>
  <c r="BY67" i="194"/>
  <c r="BY63" i="194"/>
  <c r="BY59" i="194"/>
  <c r="BY55" i="194"/>
  <c r="BY51" i="194"/>
  <c r="BY47" i="194"/>
  <c r="BY43" i="194"/>
  <c r="BY39" i="194"/>
  <c r="BY35" i="194"/>
  <c r="BY31" i="194"/>
  <c r="BY27" i="194"/>
  <c r="BY23" i="194"/>
  <c r="BY19" i="194"/>
  <c r="BY15" i="194"/>
  <c r="BY76" i="194"/>
  <c r="BY6" i="194" l="1"/>
  <c r="BW15" i="194" l="1"/>
  <c r="BW16" i="194"/>
  <c r="BW17" i="194"/>
  <c r="BW18" i="194"/>
  <c r="BW19" i="194"/>
  <c r="BW20" i="194"/>
  <c r="BW21" i="194"/>
  <c r="BW22" i="194"/>
  <c r="BW23" i="194"/>
  <c r="BW24" i="194"/>
  <c r="BW25" i="194"/>
  <c r="BW26" i="194"/>
  <c r="BW27" i="194"/>
  <c r="BW28" i="194"/>
  <c r="BW29" i="194"/>
  <c r="BW30" i="194"/>
  <c r="BW31" i="194"/>
  <c r="BW32" i="194"/>
  <c r="BW33" i="194"/>
  <c r="BW34" i="194"/>
  <c r="BW35" i="194"/>
  <c r="BW36" i="194"/>
  <c r="BW37" i="194"/>
  <c r="BW38" i="194"/>
  <c r="BW39" i="194"/>
  <c r="BW40" i="194"/>
  <c r="BW41" i="194"/>
  <c r="BW42" i="194"/>
  <c r="BW43" i="194"/>
  <c r="BW44" i="194"/>
  <c r="BW45" i="194"/>
  <c r="BW46" i="194"/>
  <c r="BW47" i="194"/>
  <c r="BW48" i="194"/>
  <c r="BW49" i="194"/>
  <c r="BW50" i="194"/>
  <c r="BW51" i="194"/>
  <c r="BW52" i="194"/>
  <c r="BW53" i="194"/>
  <c r="BW54" i="194"/>
  <c r="BW55" i="194"/>
  <c r="BW56" i="194"/>
  <c r="BW57" i="194"/>
  <c r="BW58" i="194"/>
  <c r="BW59" i="194"/>
  <c r="BW60" i="194"/>
  <c r="BW61" i="194"/>
  <c r="BW62" i="194"/>
  <c r="BW63" i="194"/>
  <c r="BW64" i="194"/>
  <c r="BW65" i="194"/>
  <c r="BW66" i="194"/>
  <c r="BW67" i="194"/>
  <c r="BW68" i="194"/>
  <c r="BW69" i="194"/>
  <c r="BW70" i="194"/>
  <c r="BW71" i="194"/>
  <c r="BW72" i="194"/>
  <c r="BW73" i="194"/>
  <c r="BW74" i="194"/>
  <c r="BW75" i="194"/>
  <c r="BW76" i="194"/>
  <c r="BW77" i="194"/>
  <c r="BW78" i="194"/>
  <c r="BW79" i="194"/>
  <c r="BW80" i="194"/>
  <c r="BW81" i="194"/>
  <c r="BW82" i="194"/>
  <c r="BW83" i="194"/>
  <c r="BW84" i="194"/>
  <c r="BW85" i="194"/>
  <c r="BW86" i="194"/>
  <c r="BW87" i="194"/>
  <c r="BW88" i="194"/>
  <c r="BW89" i="194"/>
  <c r="BW90" i="194"/>
  <c r="BW91" i="194"/>
  <c r="BW92" i="194"/>
  <c r="BW93" i="194"/>
  <c r="BW94" i="194"/>
  <c r="BW95" i="194"/>
  <c r="BW96" i="194"/>
  <c r="BW97" i="194"/>
  <c r="BW98" i="194"/>
  <c r="BW99" i="194"/>
  <c r="BW100" i="194"/>
  <c r="BW101" i="194"/>
  <c r="BW102" i="194"/>
  <c r="BW103" i="194"/>
  <c r="BW104" i="194"/>
  <c r="BW105" i="194"/>
  <c r="BW106" i="194"/>
  <c r="BW107" i="194"/>
  <c r="AJ6" i="194" l="1"/>
  <c r="BN6" i="194" l="1"/>
  <c r="BS6" i="194"/>
  <c r="BO6" i="194"/>
  <c r="AD11" i="194"/>
  <c r="D10" i="194"/>
  <c r="J10" i="194" s="1"/>
  <c r="D7" i="194"/>
  <c r="J7" i="194" s="1"/>
  <c r="BV7" i="194" s="1"/>
  <c r="BZ7" i="194" s="1"/>
  <c r="H8" i="194"/>
  <c r="H9" i="194"/>
  <c r="H10" i="194"/>
  <c r="H11" i="194"/>
  <c r="H12" i="194"/>
  <c r="H13" i="194"/>
  <c r="H14" i="194"/>
  <c r="H15" i="194"/>
  <c r="H16" i="194"/>
  <c r="H17" i="194"/>
  <c r="H18" i="194"/>
  <c r="H19" i="194"/>
  <c r="H20" i="194"/>
  <c r="H21" i="194"/>
  <c r="H22" i="194"/>
  <c r="H23" i="194"/>
  <c r="H24" i="194"/>
  <c r="H25" i="194"/>
  <c r="H26" i="194"/>
  <c r="H27" i="194"/>
  <c r="H28" i="194"/>
  <c r="H29" i="194"/>
  <c r="H30" i="194"/>
  <c r="H31" i="194"/>
  <c r="H32" i="194"/>
  <c r="H33" i="194"/>
  <c r="H34" i="194"/>
  <c r="H35" i="194"/>
  <c r="H36" i="194"/>
  <c r="H37" i="194"/>
  <c r="H38" i="194"/>
  <c r="H39" i="194"/>
  <c r="H40" i="194"/>
  <c r="H41" i="194"/>
  <c r="H42" i="194"/>
  <c r="H43" i="194"/>
  <c r="H44" i="194"/>
  <c r="H45" i="194"/>
  <c r="H46" i="194"/>
  <c r="H47" i="194"/>
  <c r="H48" i="194"/>
  <c r="H49" i="194"/>
  <c r="H50" i="194"/>
  <c r="H51" i="194"/>
  <c r="H52" i="194"/>
  <c r="H53" i="194"/>
  <c r="H54" i="194"/>
  <c r="H55" i="194"/>
  <c r="H56" i="194"/>
  <c r="H57" i="194"/>
  <c r="H58" i="194"/>
  <c r="H59" i="194"/>
  <c r="H60" i="194"/>
  <c r="H61" i="194"/>
  <c r="H62" i="194"/>
  <c r="H63" i="194"/>
  <c r="H64" i="194"/>
  <c r="H65" i="194"/>
  <c r="H66" i="194"/>
  <c r="H67" i="194"/>
  <c r="H68" i="194"/>
  <c r="H69" i="194"/>
  <c r="H70" i="194"/>
  <c r="H71" i="194"/>
  <c r="H72" i="194"/>
  <c r="H73" i="194"/>
  <c r="H74" i="194"/>
  <c r="H75" i="194"/>
  <c r="H76" i="194"/>
  <c r="H77" i="194"/>
  <c r="H78" i="194"/>
  <c r="H79" i="194"/>
  <c r="H80" i="194"/>
  <c r="H81" i="194"/>
  <c r="H82" i="194"/>
  <c r="H83" i="194"/>
  <c r="H84" i="194"/>
  <c r="H85" i="194"/>
  <c r="H86" i="194"/>
  <c r="H87" i="194"/>
  <c r="H88" i="194"/>
  <c r="H89" i="194"/>
  <c r="H90" i="194"/>
  <c r="H91" i="194"/>
  <c r="H92" i="194"/>
  <c r="H93" i="194"/>
  <c r="H94" i="194"/>
  <c r="H95" i="194"/>
  <c r="H96" i="194"/>
  <c r="H97" i="194"/>
  <c r="H98" i="194"/>
  <c r="H99" i="194"/>
  <c r="H100" i="194"/>
  <c r="H101" i="194"/>
  <c r="H102" i="194"/>
  <c r="H103" i="194"/>
  <c r="H104" i="194"/>
  <c r="H105" i="194"/>
  <c r="H106" i="194"/>
  <c r="H107" i="194"/>
  <c r="G8" i="194"/>
  <c r="G9" i="194"/>
  <c r="G10" i="194"/>
  <c r="G11" i="194"/>
  <c r="G12" i="194"/>
  <c r="G13" i="194"/>
  <c r="G14" i="194"/>
  <c r="G15" i="194"/>
  <c r="G16" i="194"/>
  <c r="G17" i="194"/>
  <c r="G18" i="194"/>
  <c r="G19" i="194"/>
  <c r="G20" i="194"/>
  <c r="G21" i="194"/>
  <c r="G22" i="194"/>
  <c r="G23" i="194"/>
  <c r="G24" i="194"/>
  <c r="G25" i="194"/>
  <c r="G26" i="194"/>
  <c r="G27" i="194"/>
  <c r="G28" i="194"/>
  <c r="G29" i="194"/>
  <c r="G30" i="194"/>
  <c r="G31" i="194"/>
  <c r="G32" i="194"/>
  <c r="G33" i="194"/>
  <c r="G34" i="194"/>
  <c r="G35" i="194"/>
  <c r="G36" i="194"/>
  <c r="G37" i="194"/>
  <c r="G38" i="194"/>
  <c r="G39" i="194"/>
  <c r="G40" i="194"/>
  <c r="G41" i="194"/>
  <c r="G42" i="194"/>
  <c r="G43" i="194"/>
  <c r="G44" i="194"/>
  <c r="G45" i="194"/>
  <c r="G46" i="194"/>
  <c r="G47" i="194"/>
  <c r="G48" i="194"/>
  <c r="G49" i="194"/>
  <c r="G50" i="194"/>
  <c r="G51" i="194"/>
  <c r="G52" i="194"/>
  <c r="G53" i="194"/>
  <c r="G54" i="194"/>
  <c r="G55" i="194"/>
  <c r="G56" i="194"/>
  <c r="G57" i="194"/>
  <c r="G58" i="194"/>
  <c r="G59" i="194"/>
  <c r="G60" i="194"/>
  <c r="G61" i="194"/>
  <c r="G62" i="194"/>
  <c r="G63" i="194"/>
  <c r="G64" i="194"/>
  <c r="G65" i="194"/>
  <c r="G66" i="194"/>
  <c r="G67" i="194"/>
  <c r="G68" i="194"/>
  <c r="G69" i="194"/>
  <c r="G70" i="194"/>
  <c r="G71" i="194"/>
  <c r="G72" i="194"/>
  <c r="G73" i="194"/>
  <c r="G74" i="194"/>
  <c r="G75" i="194"/>
  <c r="G76" i="194"/>
  <c r="G77" i="194"/>
  <c r="G78" i="194"/>
  <c r="G79" i="194"/>
  <c r="G80" i="194"/>
  <c r="G81" i="194"/>
  <c r="G82" i="194"/>
  <c r="G83" i="194"/>
  <c r="G84" i="194"/>
  <c r="G85" i="194"/>
  <c r="G86" i="194"/>
  <c r="G87" i="194"/>
  <c r="G88" i="194"/>
  <c r="G89" i="194"/>
  <c r="G90" i="194"/>
  <c r="G91" i="194"/>
  <c r="G92" i="194"/>
  <c r="G93" i="194"/>
  <c r="G94" i="194"/>
  <c r="G95" i="194"/>
  <c r="G96" i="194"/>
  <c r="G97" i="194"/>
  <c r="G98" i="194"/>
  <c r="G99" i="194"/>
  <c r="G100" i="194"/>
  <c r="G101" i="194"/>
  <c r="G102" i="194"/>
  <c r="G103" i="194"/>
  <c r="G104" i="194"/>
  <c r="G105" i="194"/>
  <c r="G106" i="194"/>
  <c r="G107" i="194"/>
  <c r="F107" i="194"/>
  <c r="F8" i="194"/>
  <c r="F9" i="194"/>
  <c r="F10" i="194"/>
  <c r="F11" i="194"/>
  <c r="F12" i="194"/>
  <c r="F13" i="194"/>
  <c r="F14" i="194"/>
  <c r="F15" i="194"/>
  <c r="F16" i="194"/>
  <c r="F17" i="194"/>
  <c r="F18" i="194"/>
  <c r="F19" i="194"/>
  <c r="F20" i="194"/>
  <c r="F21" i="194"/>
  <c r="F22" i="194"/>
  <c r="F23" i="194"/>
  <c r="F24" i="194"/>
  <c r="F25" i="194"/>
  <c r="F26" i="194"/>
  <c r="F27" i="194"/>
  <c r="F28" i="194"/>
  <c r="F29" i="194"/>
  <c r="F30" i="194"/>
  <c r="F31" i="194"/>
  <c r="F32" i="194"/>
  <c r="F33" i="194"/>
  <c r="F34" i="194"/>
  <c r="F35" i="194"/>
  <c r="F36" i="194"/>
  <c r="F37" i="194"/>
  <c r="F38" i="194"/>
  <c r="F39" i="194"/>
  <c r="F40" i="194"/>
  <c r="F41" i="194"/>
  <c r="F42" i="194"/>
  <c r="F43" i="194"/>
  <c r="F44" i="194"/>
  <c r="F45" i="194"/>
  <c r="F46" i="194"/>
  <c r="F47" i="194"/>
  <c r="F48" i="194"/>
  <c r="F49" i="194"/>
  <c r="F50" i="194"/>
  <c r="F51" i="194"/>
  <c r="F52" i="194"/>
  <c r="F53" i="194"/>
  <c r="F54" i="194"/>
  <c r="F55" i="194"/>
  <c r="F56" i="194"/>
  <c r="F57" i="194"/>
  <c r="F58" i="194"/>
  <c r="F59" i="194"/>
  <c r="F60" i="194"/>
  <c r="F61" i="194"/>
  <c r="F62" i="194"/>
  <c r="F63" i="194"/>
  <c r="F64" i="194"/>
  <c r="F65" i="194"/>
  <c r="F66" i="194"/>
  <c r="F67" i="194"/>
  <c r="F68" i="194"/>
  <c r="F69" i="194"/>
  <c r="F70" i="194"/>
  <c r="F71" i="194"/>
  <c r="F72" i="194"/>
  <c r="F73" i="194"/>
  <c r="F74" i="194"/>
  <c r="F75" i="194"/>
  <c r="F76" i="194"/>
  <c r="F77" i="194"/>
  <c r="F78" i="194"/>
  <c r="F79" i="194"/>
  <c r="F80" i="194"/>
  <c r="F81" i="194"/>
  <c r="F82" i="194"/>
  <c r="F83" i="194"/>
  <c r="F84" i="194"/>
  <c r="F85" i="194"/>
  <c r="F86" i="194"/>
  <c r="F87" i="194"/>
  <c r="F88" i="194"/>
  <c r="F89" i="194"/>
  <c r="F90" i="194"/>
  <c r="F91" i="194"/>
  <c r="F92" i="194"/>
  <c r="F93" i="194"/>
  <c r="F94" i="194"/>
  <c r="F95" i="194"/>
  <c r="F96" i="194"/>
  <c r="F97" i="194"/>
  <c r="F98" i="194"/>
  <c r="F99" i="194"/>
  <c r="F100" i="194"/>
  <c r="F101" i="194"/>
  <c r="F102" i="194"/>
  <c r="F103" i="194"/>
  <c r="F104" i="194"/>
  <c r="F105" i="194"/>
  <c r="F106" i="194"/>
  <c r="E8" i="194"/>
  <c r="E9" i="194"/>
  <c r="E10" i="194"/>
  <c r="E11" i="194"/>
  <c r="E12" i="194"/>
  <c r="E13" i="194"/>
  <c r="E14" i="194"/>
  <c r="E15" i="194"/>
  <c r="E16" i="194"/>
  <c r="E17" i="194"/>
  <c r="E18" i="194"/>
  <c r="E19" i="194"/>
  <c r="E20" i="194"/>
  <c r="E21" i="194"/>
  <c r="E22" i="194"/>
  <c r="E23" i="194"/>
  <c r="E24" i="194"/>
  <c r="E25" i="194"/>
  <c r="E26" i="194"/>
  <c r="E27" i="194"/>
  <c r="E28" i="194"/>
  <c r="E29" i="194"/>
  <c r="E30" i="194"/>
  <c r="E31" i="194"/>
  <c r="E32" i="194"/>
  <c r="E33" i="194"/>
  <c r="E34" i="194"/>
  <c r="E35" i="194"/>
  <c r="E36" i="194"/>
  <c r="E37" i="194"/>
  <c r="E38" i="194"/>
  <c r="E39" i="194"/>
  <c r="E40" i="194"/>
  <c r="E41" i="194"/>
  <c r="E42" i="194"/>
  <c r="E43" i="194"/>
  <c r="E44" i="194"/>
  <c r="E45" i="194"/>
  <c r="E46" i="194"/>
  <c r="E47" i="194"/>
  <c r="E48" i="194"/>
  <c r="E49" i="194"/>
  <c r="E50" i="194"/>
  <c r="E51" i="194"/>
  <c r="E52" i="194"/>
  <c r="E53" i="194"/>
  <c r="E54" i="194"/>
  <c r="E55" i="194"/>
  <c r="E56" i="194"/>
  <c r="E57" i="194"/>
  <c r="E58" i="194"/>
  <c r="E59" i="194"/>
  <c r="E60" i="194"/>
  <c r="E61" i="194"/>
  <c r="E62" i="194"/>
  <c r="E63" i="194"/>
  <c r="E64" i="194"/>
  <c r="E65" i="194"/>
  <c r="E66" i="194"/>
  <c r="E67" i="194"/>
  <c r="E68" i="194"/>
  <c r="E69" i="194"/>
  <c r="E70" i="194"/>
  <c r="E71" i="194"/>
  <c r="E72" i="194"/>
  <c r="E73" i="194"/>
  <c r="E74" i="194"/>
  <c r="E75" i="194"/>
  <c r="E76" i="194"/>
  <c r="E77" i="194"/>
  <c r="E78" i="194"/>
  <c r="E79" i="194"/>
  <c r="E80" i="194"/>
  <c r="E81" i="194"/>
  <c r="E82" i="194"/>
  <c r="E83" i="194"/>
  <c r="E84" i="194"/>
  <c r="E85" i="194"/>
  <c r="E86" i="194"/>
  <c r="E87" i="194"/>
  <c r="E88" i="194"/>
  <c r="E89" i="194"/>
  <c r="E90" i="194"/>
  <c r="E91" i="194"/>
  <c r="E92" i="194"/>
  <c r="E93" i="194"/>
  <c r="E94" i="194"/>
  <c r="E95" i="194"/>
  <c r="E96" i="194"/>
  <c r="E97" i="194"/>
  <c r="E98" i="194"/>
  <c r="E99" i="194"/>
  <c r="E100" i="194"/>
  <c r="E101" i="194"/>
  <c r="E102" i="194"/>
  <c r="E103" i="194"/>
  <c r="E104" i="194"/>
  <c r="E105" i="194"/>
  <c r="E106" i="194"/>
  <c r="E107" i="194"/>
  <c r="G7" i="194"/>
  <c r="E7" i="194"/>
  <c r="BE6" i="194"/>
  <c r="BM6" i="194"/>
  <c r="AR6" i="194"/>
  <c r="Y6" i="194"/>
  <c r="D8" i="194"/>
  <c r="D9" i="194"/>
  <c r="J9" i="194" s="1"/>
  <c r="D11" i="194"/>
  <c r="J11" i="194" s="1"/>
  <c r="D12" i="194"/>
  <c r="J12" i="194" s="1"/>
  <c r="D13" i="194"/>
  <c r="J13" i="194" s="1"/>
  <c r="D14" i="194"/>
  <c r="J14" i="194" s="1"/>
  <c r="D15" i="194"/>
  <c r="J15" i="194" s="1"/>
  <c r="D16" i="194"/>
  <c r="J16" i="194" s="1"/>
  <c r="D17" i="194"/>
  <c r="J17" i="194" s="1"/>
  <c r="D18" i="194"/>
  <c r="J18" i="194" s="1"/>
  <c r="D19" i="194"/>
  <c r="J19" i="194" s="1"/>
  <c r="D20" i="194"/>
  <c r="J20" i="194" s="1"/>
  <c r="D21" i="194"/>
  <c r="J21" i="194" s="1"/>
  <c r="D22" i="194"/>
  <c r="J22" i="194" s="1"/>
  <c r="D23" i="194"/>
  <c r="J23" i="194" s="1"/>
  <c r="D24" i="194"/>
  <c r="J24" i="194" s="1"/>
  <c r="D25" i="194"/>
  <c r="J25" i="194" s="1"/>
  <c r="D26" i="194"/>
  <c r="J26" i="194" s="1"/>
  <c r="D27" i="194"/>
  <c r="J27" i="194" s="1"/>
  <c r="D28" i="194"/>
  <c r="J28" i="194" s="1"/>
  <c r="D29" i="194"/>
  <c r="J29" i="194" s="1"/>
  <c r="Z29" i="194" s="1"/>
  <c r="D30" i="194"/>
  <c r="J30" i="194" s="1"/>
  <c r="D31" i="194"/>
  <c r="J31" i="194" s="1"/>
  <c r="D32" i="194"/>
  <c r="J32" i="194" s="1"/>
  <c r="D33" i="194"/>
  <c r="J33" i="194" s="1"/>
  <c r="D34" i="194"/>
  <c r="J34" i="194" s="1"/>
  <c r="D35" i="194"/>
  <c r="J35" i="194" s="1"/>
  <c r="D36" i="194"/>
  <c r="J36" i="194" s="1"/>
  <c r="D37" i="194"/>
  <c r="J37" i="194" s="1"/>
  <c r="D38" i="194"/>
  <c r="J38" i="194" s="1"/>
  <c r="D39" i="194"/>
  <c r="J39" i="194" s="1"/>
  <c r="D40" i="194"/>
  <c r="J40" i="194" s="1"/>
  <c r="D41" i="194"/>
  <c r="J41" i="194" s="1"/>
  <c r="D42" i="194"/>
  <c r="J42" i="194" s="1"/>
  <c r="D43" i="194"/>
  <c r="J43" i="194" s="1"/>
  <c r="D44" i="194"/>
  <c r="J44" i="194" s="1"/>
  <c r="D45" i="194"/>
  <c r="J45" i="194" s="1"/>
  <c r="D46" i="194"/>
  <c r="J46" i="194" s="1"/>
  <c r="D47" i="194"/>
  <c r="J47" i="194" s="1"/>
  <c r="D48" i="194"/>
  <c r="D49" i="194"/>
  <c r="J49" i="194" s="1"/>
  <c r="D50" i="194"/>
  <c r="J50" i="194" s="1"/>
  <c r="D51" i="194"/>
  <c r="J51" i="194" s="1"/>
  <c r="D52" i="194"/>
  <c r="J52" i="194" s="1"/>
  <c r="D53" i="194"/>
  <c r="J53" i="194" s="1"/>
  <c r="D54" i="194"/>
  <c r="J54" i="194" s="1"/>
  <c r="D55" i="194"/>
  <c r="J55" i="194" s="1"/>
  <c r="Z55" i="194" s="1"/>
  <c r="D56" i="194"/>
  <c r="J56" i="194" s="1"/>
  <c r="D57" i="194"/>
  <c r="J57" i="194" s="1"/>
  <c r="D58" i="194"/>
  <c r="J58" i="194" s="1"/>
  <c r="D59" i="194"/>
  <c r="J59" i="194" s="1"/>
  <c r="D60" i="194"/>
  <c r="J60" i="194" s="1"/>
  <c r="D61" i="194"/>
  <c r="J61" i="194" s="1"/>
  <c r="D62" i="194"/>
  <c r="J62" i="194" s="1"/>
  <c r="D63" i="194"/>
  <c r="J63" i="194" s="1"/>
  <c r="D64" i="194"/>
  <c r="J64" i="194" s="1"/>
  <c r="D65" i="194"/>
  <c r="J65" i="194" s="1"/>
  <c r="D66" i="194"/>
  <c r="J66" i="194" s="1"/>
  <c r="D67" i="194"/>
  <c r="J67" i="194" s="1"/>
  <c r="D68" i="194"/>
  <c r="J68" i="194" s="1"/>
  <c r="D69" i="194"/>
  <c r="J69" i="194" s="1"/>
  <c r="D70" i="194"/>
  <c r="J70" i="194" s="1"/>
  <c r="D72" i="194"/>
  <c r="J72" i="194" s="1"/>
  <c r="D73" i="194"/>
  <c r="J73" i="194" s="1"/>
  <c r="D74" i="194"/>
  <c r="J74" i="194" s="1"/>
  <c r="D75" i="194"/>
  <c r="J75" i="194" s="1"/>
  <c r="D76" i="194"/>
  <c r="J76" i="194" s="1"/>
  <c r="D77" i="194"/>
  <c r="J77" i="194" s="1"/>
  <c r="Z77" i="194" s="1"/>
  <c r="D78" i="194"/>
  <c r="J78" i="194" s="1"/>
  <c r="D79" i="194"/>
  <c r="J79" i="194" s="1"/>
  <c r="D80" i="194"/>
  <c r="J80" i="194" s="1"/>
  <c r="D81" i="194"/>
  <c r="J81" i="194" s="1"/>
  <c r="D82" i="194"/>
  <c r="J82" i="194" s="1"/>
  <c r="D83" i="194"/>
  <c r="J83" i="194" s="1"/>
  <c r="D84" i="194"/>
  <c r="J84" i="194" s="1"/>
  <c r="D85" i="194"/>
  <c r="J85" i="194" s="1"/>
  <c r="D86" i="194"/>
  <c r="J86" i="194" s="1"/>
  <c r="D87" i="194"/>
  <c r="J87" i="194" s="1"/>
  <c r="D88" i="194"/>
  <c r="J88" i="194" s="1"/>
  <c r="D89" i="194"/>
  <c r="J89" i="194" s="1"/>
  <c r="D90" i="194"/>
  <c r="J90" i="194" s="1"/>
  <c r="D91" i="194"/>
  <c r="J91" i="194" s="1"/>
  <c r="D92" i="194"/>
  <c r="J92" i="194" s="1"/>
  <c r="D93" i="194"/>
  <c r="J93" i="194" s="1"/>
  <c r="D94" i="194"/>
  <c r="J94" i="194" s="1"/>
  <c r="D95" i="194"/>
  <c r="J95" i="194" s="1"/>
  <c r="D96" i="194"/>
  <c r="J96" i="194" s="1"/>
  <c r="D97" i="194"/>
  <c r="J97" i="194" s="1"/>
  <c r="D98" i="194"/>
  <c r="J98" i="194" s="1"/>
  <c r="D99" i="194"/>
  <c r="J99" i="194" s="1"/>
  <c r="D100" i="194"/>
  <c r="J100" i="194" s="1"/>
  <c r="D101" i="194"/>
  <c r="J101" i="194" s="1"/>
  <c r="D102" i="194"/>
  <c r="J102" i="194" s="1"/>
  <c r="D103" i="194"/>
  <c r="J103" i="194" s="1"/>
  <c r="D104" i="194"/>
  <c r="J104" i="194" s="1"/>
  <c r="Z104" i="194" s="1"/>
  <c r="D105" i="194"/>
  <c r="J105" i="194" s="1"/>
  <c r="D106" i="194"/>
  <c r="J106" i="194" s="1"/>
  <c r="D107" i="194"/>
  <c r="J107" i="194" s="1"/>
  <c r="BC6" i="194"/>
  <c r="AQ6" i="194"/>
  <c r="AP6" i="194"/>
  <c r="AZ6" i="194"/>
  <c r="BA6" i="194"/>
  <c r="BB6" i="194"/>
  <c r="AB87" i="194"/>
  <c r="AD87" i="194" s="1"/>
  <c r="BT6" i="194"/>
  <c r="AS6" i="194"/>
  <c r="AD24" i="194"/>
  <c r="R43" i="194"/>
  <c r="AI6" i="194"/>
  <c r="H7" i="194"/>
  <c r="AX6" i="194"/>
  <c r="H6" i="195"/>
  <c r="F7" i="194"/>
  <c r="L48" i="195"/>
  <c r="R19" i="194"/>
  <c r="BK6" i="194"/>
  <c r="R15" i="194"/>
  <c r="F6" i="195"/>
  <c r="G6" i="195"/>
  <c r="E6" i="195"/>
  <c r="AB17" i="194"/>
  <c r="AD17" i="194" s="1"/>
  <c r="AB13" i="194"/>
  <c r="AD13" i="194" s="1"/>
  <c r="AB14" i="194"/>
  <c r="AD14" i="194" s="1"/>
  <c r="AB18" i="194"/>
  <c r="AB22" i="194"/>
  <c r="R28" i="194"/>
  <c r="R30" i="194"/>
  <c r="R34" i="194"/>
  <c r="R36" i="194"/>
  <c r="AB37" i="194"/>
  <c r="AD37" i="194" s="1"/>
  <c r="R38" i="194"/>
  <c r="R39" i="194"/>
  <c r="AB40" i="194"/>
  <c r="AD40" i="194" s="1"/>
  <c r="AB51" i="194"/>
  <c r="AD51" i="194" s="1"/>
  <c r="R53" i="194"/>
  <c r="R59" i="194"/>
  <c r="R62" i="194"/>
  <c r="AB65" i="194"/>
  <c r="R68" i="194"/>
  <c r="AB68" i="194"/>
  <c r="AD68" i="194" s="1"/>
  <c r="AB70" i="194"/>
  <c r="AD70" i="194" s="1"/>
  <c r="R71" i="194"/>
  <c r="AB72" i="194"/>
  <c r="AD72" i="194" s="1"/>
  <c r="AB74" i="194"/>
  <c r="AD74" i="194" s="1"/>
  <c r="AB76" i="194"/>
  <c r="AB79" i="194"/>
  <c r="R80" i="194"/>
  <c r="R81" i="194"/>
  <c r="R82" i="194"/>
  <c r="R83" i="194"/>
  <c r="R84" i="194"/>
  <c r="AB86" i="194"/>
  <c r="AD86" i="194" s="1"/>
  <c r="R88" i="194"/>
  <c r="AB89" i="194"/>
  <c r="AD89" i="194" s="1"/>
  <c r="AB90" i="194"/>
  <c r="R92" i="194"/>
  <c r="AB94" i="194"/>
  <c r="AB98" i="194"/>
  <c r="AD98" i="194" s="1"/>
  <c r="R100" i="194"/>
  <c r="R106" i="194"/>
  <c r="AO6" i="194"/>
  <c r="BP6" i="194"/>
  <c r="L11" i="195"/>
  <c r="L20" i="195"/>
  <c r="L24" i="195"/>
  <c r="L28" i="195"/>
  <c r="L32" i="195"/>
  <c r="L36" i="195"/>
  <c r="L42" i="195"/>
  <c r="L50" i="195"/>
  <c r="L56" i="195"/>
  <c r="L60" i="195"/>
  <c r="L64" i="195"/>
  <c r="L68" i="195"/>
  <c r="L72" i="195"/>
  <c r="L76" i="195"/>
  <c r="L84" i="195"/>
  <c r="L90" i="195"/>
  <c r="L92" i="195"/>
  <c r="L96" i="195"/>
  <c r="L98" i="195"/>
  <c r="L102" i="195"/>
  <c r="V6" i="195"/>
  <c r="O6" i="195"/>
  <c r="Q6" i="195"/>
  <c r="R6" i="195"/>
  <c r="S6" i="195"/>
  <c r="T6" i="195"/>
  <c r="U6" i="195"/>
  <c r="W6" i="195"/>
  <c r="BR6" i="194"/>
  <c r="BQ6" i="194"/>
  <c r="B6" i="195"/>
  <c r="C6" i="195"/>
  <c r="D6" i="195"/>
  <c r="I6" i="195"/>
  <c r="J7" i="195"/>
  <c r="J8" i="195"/>
  <c r="J9" i="195"/>
  <c r="J10" i="195"/>
  <c r="J11" i="195"/>
  <c r="J12" i="195"/>
  <c r="J13" i="195"/>
  <c r="J14" i="195"/>
  <c r="J15" i="195"/>
  <c r="J16" i="195"/>
  <c r="J17" i="195"/>
  <c r="J18" i="195"/>
  <c r="J19" i="195"/>
  <c r="J20" i="195"/>
  <c r="J21" i="195"/>
  <c r="J22" i="195"/>
  <c r="J23" i="195"/>
  <c r="J24" i="195"/>
  <c r="J25" i="195"/>
  <c r="J26" i="195"/>
  <c r="J27" i="195"/>
  <c r="J28" i="195"/>
  <c r="J29" i="195"/>
  <c r="J30" i="195"/>
  <c r="J31" i="195"/>
  <c r="J32" i="195"/>
  <c r="J33" i="195"/>
  <c r="J34" i="195"/>
  <c r="J35" i="195"/>
  <c r="J36" i="195"/>
  <c r="J37" i="195"/>
  <c r="J38" i="195"/>
  <c r="J39" i="195"/>
  <c r="J40" i="195"/>
  <c r="J41" i="195"/>
  <c r="J42" i="195"/>
  <c r="J43" i="195"/>
  <c r="J44" i="195"/>
  <c r="J45" i="195"/>
  <c r="J46" i="195"/>
  <c r="J47" i="195"/>
  <c r="J48" i="195"/>
  <c r="J49" i="195"/>
  <c r="J50" i="195"/>
  <c r="J51" i="195"/>
  <c r="J52" i="195"/>
  <c r="J53" i="195"/>
  <c r="J54" i="195"/>
  <c r="J55" i="195"/>
  <c r="J56" i="195"/>
  <c r="J57" i="195"/>
  <c r="J58" i="195"/>
  <c r="J59" i="195"/>
  <c r="J60" i="195"/>
  <c r="J61" i="195"/>
  <c r="J62" i="195"/>
  <c r="J63" i="195"/>
  <c r="J64" i="195"/>
  <c r="J65" i="195"/>
  <c r="J66" i="195"/>
  <c r="J67" i="195"/>
  <c r="J68" i="195"/>
  <c r="J69" i="195"/>
  <c r="J70" i="195"/>
  <c r="J71" i="195"/>
  <c r="J72" i="195"/>
  <c r="J73" i="195"/>
  <c r="J74" i="195"/>
  <c r="J75" i="195"/>
  <c r="J76" i="195"/>
  <c r="J77" i="195"/>
  <c r="J78" i="195"/>
  <c r="J79" i="195"/>
  <c r="J80" i="195"/>
  <c r="J81" i="195"/>
  <c r="J82" i="195"/>
  <c r="J83" i="195"/>
  <c r="J84" i="195"/>
  <c r="J85" i="195"/>
  <c r="J86" i="195"/>
  <c r="J87" i="195"/>
  <c r="J88" i="195"/>
  <c r="J89" i="195"/>
  <c r="J90" i="195"/>
  <c r="J91" i="195"/>
  <c r="J92" i="195"/>
  <c r="J93" i="195"/>
  <c r="J94" i="195"/>
  <c r="J95" i="195"/>
  <c r="J96" i="195"/>
  <c r="J97" i="195"/>
  <c r="J98" i="195"/>
  <c r="J99" i="195"/>
  <c r="J100" i="195"/>
  <c r="J101" i="195"/>
  <c r="J102" i="195"/>
  <c r="J103" i="195"/>
  <c r="J104" i="195"/>
  <c r="J105" i="195"/>
  <c r="J106" i="195"/>
  <c r="J107" i="195"/>
  <c r="A6" i="194"/>
  <c r="AA6" i="194"/>
  <c r="S6" i="194"/>
  <c r="T6" i="194"/>
  <c r="Q6" i="194"/>
  <c r="P6" i="194"/>
  <c r="AE6" i="194"/>
  <c r="BU6" i="194"/>
  <c r="P6" i="195"/>
  <c r="I6" i="194"/>
  <c r="BD6" i="194"/>
  <c r="B6" i="194"/>
  <c r="R94" i="194"/>
  <c r="R65" i="194"/>
  <c r="R72" i="194"/>
  <c r="R9" i="194"/>
  <c r="R35" i="194"/>
  <c r="R103" i="194"/>
  <c r="AB66" i="194"/>
  <c r="AD66" i="194" s="1"/>
  <c r="AB9" i="194"/>
  <c r="R33" i="194"/>
  <c r="R50" i="194"/>
  <c r="AB33" i="194"/>
  <c r="AD33" i="194" s="1"/>
  <c r="R23" i="194"/>
  <c r="R105" i="194"/>
  <c r="R101" i="194"/>
  <c r="R40" i="194"/>
  <c r="AB75" i="194"/>
  <c r="AB77" i="194"/>
  <c r="AD77" i="194" s="1"/>
  <c r="R42" i="194"/>
  <c r="AB46" i="194"/>
  <c r="AD46" i="194" s="1"/>
  <c r="AB71" i="194"/>
  <c r="AD71" i="194" s="1"/>
  <c r="AB35" i="194"/>
  <c r="AD35" i="194" s="1"/>
  <c r="R89" i="194"/>
  <c r="AB81" i="194"/>
  <c r="AD81" i="194" s="1"/>
  <c r="AB38" i="194"/>
  <c r="AB101" i="194"/>
  <c r="AD101" i="194" s="1"/>
  <c r="L25" i="195" l="1"/>
  <c r="J48" i="194"/>
  <c r="L33" i="195"/>
  <c r="J8" i="194"/>
  <c r="L31" i="195"/>
  <c r="L27" i="195"/>
  <c r="L43" i="195"/>
  <c r="BV35" i="194"/>
  <c r="BZ35" i="194" s="1"/>
  <c r="L86" i="195"/>
  <c r="L82" i="195"/>
  <c r="L78" i="195"/>
  <c r="L74" i="195"/>
  <c r="L70" i="195"/>
  <c r="L66" i="195"/>
  <c r="L62" i="195"/>
  <c r="L58" i="195"/>
  <c r="L35" i="195"/>
  <c r="L23" i="195"/>
  <c r="L8" i="195"/>
  <c r="L105" i="195"/>
  <c r="L101" i="195"/>
  <c r="L97" i="195"/>
  <c r="L93" i="195"/>
  <c r="L89" i="195"/>
  <c r="L107" i="195"/>
  <c r="L17" i="195"/>
  <c r="L13" i="195"/>
  <c r="L9" i="195"/>
  <c r="L52" i="195"/>
  <c r="L44" i="195"/>
  <c r="L40" i="195"/>
  <c r="L80" i="195"/>
  <c r="L83" i="195"/>
  <c r="L91" i="195"/>
  <c r="L71" i="195"/>
  <c r="L63" i="195"/>
  <c r="L51" i="195"/>
  <c r="L106" i="195"/>
  <c r="L39" i="195"/>
  <c r="L16" i="195"/>
  <c r="L55" i="195"/>
  <c r="L103" i="195"/>
  <c r="L95" i="195"/>
  <c r="L75" i="195"/>
  <c r="L67" i="195"/>
  <c r="L59" i="195"/>
  <c r="L47" i="195"/>
  <c r="L15" i="195"/>
  <c r="AB26" i="194"/>
  <c r="AD26" i="194" s="1"/>
  <c r="R87" i="194"/>
  <c r="AB97" i="194"/>
  <c r="AD97" i="194" s="1"/>
  <c r="AB21" i="194"/>
  <c r="AD21" i="194" s="1"/>
  <c r="R44" i="194"/>
  <c r="AB23" i="194"/>
  <c r="AD23" i="194" s="1"/>
  <c r="R90" i="194"/>
  <c r="AB80" i="194"/>
  <c r="AD80" i="194" s="1"/>
  <c r="R70" i="194"/>
  <c r="R55" i="194"/>
  <c r="AB52" i="194"/>
  <c r="AD52" i="194" s="1"/>
  <c r="R26" i="194"/>
  <c r="AB20" i="194"/>
  <c r="R12" i="194"/>
  <c r="L100" i="195"/>
  <c r="AB105" i="194"/>
  <c r="AD105" i="194" s="1"/>
  <c r="AB39" i="194"/>
  <c r="AD39" i="194" s="1"/>
  <c r="AB78" i="194"/>
  <c r="AD78" i="194" s="1"/>
  <c r="R37" i="194"/>
  <c r="AB102" i="194"/>
  <c r="AD102" i="194" s="1"/>
  <c r="R75" i="194"/>
  <c r="AB29" i="194"/>
  <c r="AD29" i="194" s="1"/>
  <c r="AB82" i="194"/>
  <c r="AD82" i="194" s="1"/>
  <c r="AB12" i="194"/>
  <c r="AD12" i="194" s="1"/>
  <c r="AB107" i="194"/>
  <c r="AD107" i="194" s="1"/>
  <c r="AB28" i="194"/>
  <c r="AD28" i="194" s="1"/>
  <c r="R17" i="194"/>
  <c r="L104" i="195"/>
  <c r="L99" i="195"/>
  <c r="L94" i="195"/>
  <c r="L88" i="195"/>
  <c r="L79" i="195"/>
  <c r="L54" i="195"/>
  <c r="L46" i="195"/>
  <c r="L38" i="195"/>
  <c r="L29" i="195"/>
  <c r="L21" i="195"/>
  <c r="L12" i="195"/>
  <c r="L19" i="195"/>
  <c r="L87" i="195"/>
  <c r="L37" i="195"/>
  <c r="AW6" i="194"/>
  <c r="AB41" i="194"/>
  <c r="AD41" i="194" s="1"/>
  <c r="R41" i="194"/>
  <c r="R11" i="194"/>
  <c r="R14" i="194"/>
  <c r="AB106" i="194"/>
  <c r="AD106" i="194" s="1"/>
  <c r="R78" i="194"/>
  <c r="R52" i="194"/>
  <c r="R13" i="194"/>
  <c r="E6" i="194"/>
  <c r="AB56" i="194"/>
  <c r="AD56" i="194" s="1"/>
  <c r="AB19" i="194"/>
  <c r="AD19" i="194" s="1"/>
  <c r="R79" i="194"/>
  <c r="R66" i="194"/>
  <c r="AB103" i="194"/>
  <c r="AD103" i="194" s="1"/>
  <c r="AB84" i="194"/>
  <c r="AD84" i="194" s="1"/>
  <c r="R46" i="194"/>
  <c r="AB59" i="194"/>
  <c r="AD59" i="194" s="1"/>
  <c r="R20" i="194"/>
  <c r="R86" i="194"/>
  <c r="AD8" i="194"/>
  <c r="R77" i="194"/>
  <c r="R74" i="194"/>
  <c r="R22" i="194"/>
  <c r="AN6" i="194"/>
  <c r="O6" i="194"/>
  <c r="N6" i="194"/>
  <c r="U6" i="194"/>
  <c r="AM6" i="194"/>
  <c r="AL6" i="194"/>
  <c r="AK6" i="194"/>
  <c r="AC6" i="194"/>
  <c r="W6" i="194"/>
  <c r="AB69" i="194"/>
  <c r="AD69" i="194" s="1"/>
  <c r="R69" i="194"/>
  <c r="AB16" i="194"/>
  <c r="AD16" i="194" s="1"/>
  <c r="AB93" i="194"/>
  <c r="AD93" i="194" s="1"/>
  <c r="R93" i="194"/>
  <c r="AB48" i="194"/>
  <c r="AD48" i="194" s="1"/>
  <c r="R64" i="194"/>
  <c r="R31" i="194"/>
  <c r="AB31" i="194"/>
  <c r="AD31" i="194" s="1"/>
  <c r="BV12" i="194"/>
  <c r="BZ12" i="194" s="1"/>
  <c r="C6" i="194"/>
  <c r="AB58" i="194"/>
  <c r="AD58" i="194" s="1"/>
  <c r="R58" i="194"/>
  <c r="R48" i="194"/>
  <c r="R56" i="194"/>
  <c r="R102" i="194"/>
  <c r="AB61" i="194"/>
  <c r="AD61" i="194" s="1"/>
  <c r="R61" i="194"/>
  <c r="L7" i="195"/>
  <c r="X6" i="195"/>
  <c r="L14" i="195"/>
  <c r="L10" i="195"/>
  <c r="L85" i="195"/>
  <c r="L81" i="195"/>
  <c r="L77" i="195"/>
  <c r="L73" i="195"/>
  <c r="L69" i="195"/>
  <c r="L65" i="195"/>
  <c r="L61" i="195"/>
  <c r="L57" i="195"/>
  <c r="L53" i="195"/>
  <c r="L49" i="195"/>
  <c r="L45" i="195"/>
  <c r="L41" i="195"/>
  <c r="L34" i="195"/>
  <c r="L30" i="195"/>
  <c r="L26" i="195"/>
  <c r="L22" i="195"/>
  <c r="L18" i="195"/>
  <c r="R91" i="194"/>
  <c r="AB91" i="194"/>
  <c r="AD91" i="194" s="1"/>
  <c r="AD76" i="194"/>
  <c r="R76" i="194"/>
  <c r="AB54" i="194"/>
  <c r="AD54" i="194" s="1"/>
  <c r="R54" i="194"/>
  <c r="R104" i="194"/>
  <c r="AB104" i="194"/>
  <c r="AD104" i="194" s="1"/>
  <c r="R51" i="194"/>
  <c r="AD90" i="194"/>
  <c r="D6" i="194"/>
  <c r="AD65" i="194"/>
  <c r="F6" i="194"/>
  <c r="H6" i="194"/>
  <c r="BF6" i="194"/>
  <c r="AB25" i="194"/>
  <c r="AD25" i="194" s="1"/>
  <c r="R67" i="194"/>
  <c r="R95" i="194"/>
  <c r="AB63" i="194"/>
  <c r="AD63" i="194" s="1"/>
  <c r="AB60" i="194"/>
  <c r="AD60" i="194" s="1"/>
  <c r="R60" i="194"/>
  <c r="AB30" i="194"/>
  <c r="AD30" i="194" s="1"/>
  <c r="R97" i="194"/>
  <c r="AB27" i="194"/>
  <c r="AD27" i="194" s="1"/>
  <c r="AB47" i="194"/>
  <c r="AD47" i="194" s="1"/>
  <c r="R47" i="194"/>
  <c r="AD18" i="194"/>
  <c r="AB32" i="194"/>
  <c r="AD32" i="194" s="1"/>
  <c r="AB55" i="194"/>
  <c r="AD55" i="194" s="1"/>
  <c r="AB88" i="194"/>
  <c r="AD88" i="194" s="1"/>
  <c r="R45" i="194"/>
  <c r="R29" i="194"/>
  <c r="AB53" i="194"/>
  <c r="AD53" i="194" s="1"/>
  <c r="R107" i="194"/>
  <c r="R99" i="194"/>
  <c r="AB99" i="194"/>
  <c r="AD99" i="194" s="1"/>
  <c r="R73" i="194"/>
  <c r="AB73" i="194"/>
  <c r="AD73" i="194" s="1"/>
  <c r="R57" i="194"/>
  <c r="AB57" i="194"/>
  <c r="AD57" i="194" s="1"/>
  <c r="AB50" i="194"/>
  <c r="AD50" i="194" s="1"/>
  <c r="R85" i="194"/>
  <c r="AD22" i="194"/>
  <c r="AB67" i="194"/>
  <c r="AD67" i="194" s="1"/>
  <c r="AB100" i="194"/>
  <c r="R18" i="194"/>
  <c r="AB10" i="194"/>
  <c r="AD10" i="194" s="1"/>
  <c r="R16" i="194"/>
  <c r="AB15" i="194"/>
  <c r="AD15" i="194" s="1"/>
  <c r="AB45" i="194"/>
  <c r="AD45" i="194" s="1"/>
  <c r="AB85" i="194"/>
  <c r="AD85" i="194" s="1"/>
  <c r="AB96" i="194"/>
  <c r="AD96" i="194" s="1"/>
  <c r="R96" i="194"/>
  <c r="AD94" i="194"/>
  <c r="R49" i="194"/>
  <c r="R8" i="194"/>
  <c r="AD38" i="194"/>
  <c r="R63" i="194"/>
  <c r="AB64" i="194"/>
  <c r="AD64" i="194" s="1"/>
  <c r="AB36" i="194"/>
  <c r="AD36" i="194" s="1"/>
  <c r="R25" i="194"/>
  <c r="AB43" i="194"/>
  <c r="AD43" i="194" s="1"/>
  <c r="AD75" i="194"/>
  <c r="AB83" i="194"/>
  <c r="AD83" i="194" s="1"/>
  <c r="R10" i="194"/>
  <c r="BV10" i="194" s="1"/>
  <c r="BZ10" i="194" s="1"/>
  <c r="AB62" i="194"/>
  <c r="AD62" i="194" s="1"/>
  <c r="AB49" i="194"/>
  <c r="AD49" i="194" s="1"/>
  <c r="AD20" i="194"/>
  <c r="AB95" i="194"/>
  <c r="AD95" i="194" s="1"/>
  <c r="AD9" i="194"/>
  <c r="AB44" i="194"/>
  <c r="AD44" i="194" s="1"/>
  <c r="R21" i="194"/>
  <c r="R32" i="194"/>
  <c r="AB92" i="194"/>
  <c r="AD92" i="194" s="1"/>
  <c r="R98" i="194"/>
  <c r="BV98" i="194" s="1"/>
  <c r="BZ98" i="194" s="1"/>
  <c r="AD79" i="194"/>
  <c r="AB42" i="194"/>
  <c r="AD42" i="194" s="1"/>
  <c r="AB34" i="194"/>
  <c r="AD34" i="194" s="1"/>
  <c r="R27" i="194"/>
  <c r="R24" i="194"/>
  <c r="AG6" i="194"/>
  <c r="BV72" i="194"/>
  <c r="BZ72" i="194" s="1"/>
  <c r="BV13" i="194"/>
  <c r="BZ13" i="194" s="1"/>
  <c r="AH6" i="194"/>
  <c r="BH6" i="194"/>
  <c r="BJ6" i="194"/>
  <c r="BI6" i="194"/>
  <c r="BL6" i="194"/>
  <c r="G6" i="194"/>
  <c r="BV11" i="194"/>
  <c r="BZ11" i="194" s="1"/>
  <c r="BV105" i="194"/>
  <c r="BZ105" i="194" s="1"/>
  <c r="BV101" i="194"/>
  <c r="BZ101" i="194" s="1"/>
  <c r="BV92" i="194"/>
  <c r="BZ92" i="194" s="1"/>
  <c r="BV15" i="194"/>
  <c r="BZ15" i="194" s="1"/>
  <c r="BV89" i="194"/>
  <c r="BZ89" i="194" s="1"/>
  <c r="BV33" i="194"/>
  <c r="BZ33" i="194" s="1"/>
  <c r="AV6" i="194"/>
  <c r="BV106" i="194" l="1"/>
  <c r="BZ106" i="194" s="1"/>
  <c r="BV9" i="194"/>
  <c r="BZ9" i="194" s="1"/>
  <c r="BV14" i="194"/>
  <c r="BZ14" i="194" s="1"/>
  <c r="BV8" i="194"/>
  <c r="BZ8" i="194" s="1"/>
  <c r="BV32" i="194"/>
  <c r="BZ32" i="194" s="1"/>
  <c r="BV16" i="194"/>
  <c r="BZ16" i="194" s="1"/>
  <c r="BV18" i="194"/>
  <c r="BZ18" i="194" s="1"/>
  <c r="BV73" i="194"/>
  <c r="BZ73" i="194" s="1"/>
  <c r="BV30" i="194"/>
  <c r="BZ30" i="194" s="1"/>
  <c r="BV24" i="194"/>
  <c r="BZ24" i="194" s="1"/>
  <c r="BV97" i="194"/>
  <c r="BZ97" i="194" s="1"/>
  <c r="BV77" i="194"/>
  <c r="BZ77" i="194" s="1"/>
  <c r="BV74" i="194"/>
  <c r="BZ74" i="194" s="1"/>
  <c r="BV23" i="194"/>
  <c r="BZ23" i="194" s="1"/>
  <c r="BV38" i="194"/>
  <c r="BZ38" i="194" s="1"/>
  <c r="BV27" i="194"/>
  <c r="BZ27" i="194" s="1"/>
  <c r="BV25" i="194"/>
  <c r="BZ25" i="194" s="1"/>
  <c r="BV49" i="194"/>
  <c r="BZ49" i="194" s="1"/>
  <c r="BV99" i="194"/>
  <c r="BZ99" i="194" s="1"/>
  <c r="BV29" i="194"/>
  <c r="BZ29" i="194" s="1"/>
  <c r="BV76" i="194"/>
  <c r="BZ76" i="194" s="1"/>
  <c r="BV91" i="194"/>
  <c r="BZ91" i="194" s="1"/>
  <c r="BV53" i="194"/>
  <c r="BZ53" i="194" s="1"/>
  <c r="BV71" i="194"/>
  <c r="BZ71" i="194" s="1"/>
  <c r="BV66" i="194"/>
  <c r="BZ66" i="194" s="1"/>
  <c r="BV78" i="194"/>
  <c r="BZ78" i="194" s="1"/>
  <c r="BV37" i="194"/>
  <c r="BZ37" i="194" s="1"/>
  <c r="BV28" i="194"/>
  <c r="BZ28" i="194" s="1"/>
  <c r="BV55" i="194"/>
  <c r="BZ55" i="194" s="1"/>
  <c r="BV80" i="194"/>
  <c r="BZ80" i="194" s="1"/>
  <c r="BV69" i="194"/>
  <c r="BZ69" i="194" s="1"/>
  <c r="BV50" i="194"/>
  <c r="BZ50" i="194" s="1"/>
  <c r="BV94" i="194"/>
  <c r="BZ94" i="194" s="1"/>
  <c r="BV85" i="194"/>
  <c r="BZ85" i="194" s="1"/>
  <c r="BV57" i="194"/>
  <c r="BZ57" i="194" s="1"/>
  <c r="BV107" i="194"/>
  <c r="BZ107" i="194" s="1"/>
  <c r="BV95" i="194"/>
  <c r="BZ95" i="194" s="1"/>
  <c r="BV75" i="194"/>
  <c r="BZ75" i="194" s="1"/>
  <c r="BV61" i="194"/>
  <c r="BZ61" i="194" s="1"/>
  <c r="BV48" i="194"/>
  <c r="BZ48" i="194" s="1"/>
  <c r="BV64" i="194"/>
  <c r="BZ64" i="194" s="1"/>
  <c r="BV59" i="194"/>
  <c r="BZ59" i="194" s="1"/>
  <c r="BV22" i="194"/>
  <c r="BZ22" i="194" s="1"/>
  <c r="BV20" i="194"/>
  <c r="BZ20" i="194" s="1"/>
  <c r="BV65" i="194"/>
  <c r="BZ65" i="194" s="1"/>
  <c r="BV40" i="194"/>
  <c r="BZ40" i="194" s="1"/>
  <c r="BV42" i="194"/>
  <c r="BZ42" i="194" s="1"/>
  <c r="BV17" i="194"/>
  <c r="BZ17" i="194" s="1"/>
  <c r="BV84" i="194"/>
  <c r="BZ84" i="194" s="1"/>
  <c r="BV70" i="194"/>
  <c r="BZ70" i="194" s="1"/>
  <c r="BV82" i="194"/>
  <c r="BZ82" i="194" s="1"/>
  <c r="BV62" i="194"/>
  <c r="BZ62" i="194" s="1"/>
  <c r="BV83" i="194"/>
  <c r="BZ83" i="194" s="1"/>
  <c r="BV96" i="194"/>
  <c r="BZ96" i="194" s="1"/>
  <c r="BV47" i="194"/>
  <c r="BZ47" i="194" s="1"/>
  <c r="BV60" i="194"/>
  <c r="BZ60" i="194" s="1"/>
  <c r="BV67" i="194"/>
  <c r="BZ67" i="194" s="1"/>
  <c r="BV104" i="194"/>
  <c r="BZ104" i="194" s="1"/>
  <c r="BV86" i="194"/>
  <c r="BZ86" i="194" s="1"/>
  <c r="BV79" i="194"/>
  <c r="BZ79" i="194" s="1"/>
  <c r="BV52" i="194"/>
  <c r="BZ52" i="194" s="1"/>
  <c r="BV26" i="194"/>
  <c r="BZ26" i="194" s="1"/>
  <c r="BV43" i="194"/>
  <c r="BZ43" i="194" s="1"/>
  <c r="BV87" i="194"/>
  <c r="BZ87" i="194" s="1"/>
  <c r="BV34" i="194"/>
  <c r="BZ34" i="194" s="1"/>
  <c r="BV46" i="194"/>
  <c r="BZ46" i="194" s="1"/>
  <c r="BV88" i="194"/>
  <c r="BZ88" i="194" s="1"/>
  <c r="BV21" i="194"/>
  <c r="BZ21" i="194" s="1"/>
  <c r="BV63" i="194"/>
  <c r="BZ63" i="194" s="1"/>
  <c r="BV45" i="194"/>
  <c r="BZ45" i="194" s="1"/>
  <c r="BV36" i="194"/>
  <c r="BZ36" i="194" s="1"/>
  <c r="BV51" i="194"/>
  <c r="BZ51" i="194" s="1"/>
  <c r="BV54" i="194"/>
  <c r="BZ54" i="194" s="1"/>
  <c r="BV102" i="194"/>
  <c r="BZ102" i="194" s="1"/>
  <c r="BV56" i="194"/>
  <c r="BZ56" i="194" s="1"/>
  <c r="BV58" i="194"/>
  <c r="BZ58" i="194" s="1"/>
  <c r="BV31" i="194"/>
  <c r="BZ31" i="194" s="1"/>
  <c r="BV93" i="194"/>
  <c r="BZ93" i="194" s="1"/>
  <c r="BV81" i="194"/>
  <c r="BZ81" i="194" s="1"/>
  <c r="BV103" i="194"/>
  <c r="BZ103" i="194" s="1"/>
  <c r="BV41" i="194"/>
  <c r="BZ41" i="194" s="1"/>
  <c r="BV90" i="194"/>
  <c r="BZ90" i="194" s="1"/>
  <c r="BV68" i="194"/>
  <c r="BZ68" i="194" s="1"/>
  <c r="BV19" i="194"/>
  <c r="BZ19" i="194" s="1"/>
  <c r="BV44" i="194"/>
  <c r="BZ44" i="194" s="1"/>
  <c r="L6" i="195"/>
  <c r="M48" i="194"/>
  <c r="M8" i="194"/>
  <c r="M10" i="194"/>
  <c r="M101" i="194"/>
  <c r="M61" i="194"/>
  <c r="M85" i="194"/>
  <c r="M53" i="194"/>
  <c r="M25" i="194"/>
  <c r="M86" i="194"/>
  <c r="M64" i="194"/>
  <c r="M50" i="194"/>
  <c r="M33" i="194"/>
  <c r="M15" i="194"/>
  <c r="M88" i="194"/>
  <c r="M17" i="194"/>
  <c r="M11" i="194"/>
  <c r="M56" i="194"/>
  <c r="M30" i="194"/>
  <c r="M36" i="194"/>
  <c r="M73" i="194"/>
  <c r="M97" i="194"/>
  <c r="M12" i="194"/>
  <c r="M79" i="194"/>
  <c r="M37" i="194"/>
  <c r="M94" i="194"/>
  <c r="M70" i="194"/>
  <c r="M54" i="194"/>
  <c r="M103" i="194"/>
  <c r="M9" i="194"/>
  <c r="M78" i="194"/>
  <c r="M96" i="194"/>
  <c r="M14" i="194"/>
  <c r="M98" i="194"/>
  <c r="M68" i="194"/>
  <c r="M71" i="194"/>
  <c r="M66" i="194"/>
  <c r="M58" i="194"/>
  <c r="M20" i="194"/>
  <c r="M83" i="194"/>
  <c r="M92" i="194"/>
  <c r="M57" i="194"/>
  <c r="M49" i="194"/>
  <c r="M23" i="194"/>
  <c r="M38" i="194"/>
  <c r="M52" i="194"/>
  <c r="M75" i="194"/>
  <c r="M18" i="194"/>
  <c r="M55" i="194"/>
  <c r="M31" i="194"/>
  <c r="M65" i="194"/>
  <c r="M40" i="194"/>
  <c r="M42" i="194"/>
  <c r="M91" i="194"/>
  <c r="M106" i="194"/>
  <c r="M84" i="194"/>
  <c r="M102" i="194"/>
  <c r="M104" i="194"/>
  <c r="M19" i="194"/>
  <c r="M41" i="194"/>
  <c r="M93" i="194"/>
  <c r="M35" i="194"/>
  <c r="M89" i="194"/>
  <c r="M105" i="194"/>
  <c r="M107" i="194"/>
  <c r="M13" i="194"/>
  <c r="M99" i="194"/>
  <c r="M82" i="194"/>
  <c r="M45" i="194"/>
  <c r="M87" i="194"/>
  <c r="M47" i="194"/>
  <c r="M81" i="194"/>
  <c r="M28" i="194"/>
  <c r="M62" i="194"/>
  <c r="M80" i="194"/>
  <c r="M46" i="194"/>
  <c r="M69" i="194"/>
  <c r="M90" i="194"/>
  <c r="M60" i="194"/>
  <c r="M22" i="194"/>
  <c r="M51" i="194"/>
  <c r="M67" i="194"/>
  <c r="M63" i="194"/>
  <c r="M72" i="194"/>
  <c r="M59" i="194"/>
  <c r="M77" i="194"/>
  <c r="M32" i="194"/>
  <c r="M29" i="194"/>
  <c r="M26" i="194"/>
  <c r="M16" i="194"/>
  <c r="M76" i="194"/>
  <c r="M74" i="194"/>
  <c r="M44" i="194"/>
  <c r="M95" i="194"/>
  <c r="M24" i="194"/>
  <c r="M21" i="194"/>
  <c r="M43" i="194"/>
  <c r="M27" i="194"/>
  <c r="M34" i="194"/>
  <c r="BG6" i="194"/>
  <c r="AF6" i="194"/>
  <c r="R6" i="194"/>
  <c r="AD100" i="194"/>
  <c r="AD6" i="194" s="1"/>
  <c r="AB6" i="194"/>
  <c r="AY6" i="194"/>
  <c r="J6" i="194"/>
  <c r="V6" i="194" l="1"/>
  <c r="BV39" i="194"/>
  <c r="BV100" i="194"/>
  <c r="BZ100" i="194" s="1"/>
  <c r="M100" i="194"/>
  <c r="M39" i="194"/>
  <c r="Z6" i="194"/>
  <c r="X6" i="194"/>
  <c r="BV6" i="194" l="1"/>
  <c r="BZ39" i="194"/>
  <c r="M7" i="194"/>
  <c r="M6" i="194" s="1"/>
  <c r="BZ6" i="194" l="1"/>
  <c r="BW6" i="194"/>
</calcChain>
</file>

<file path=xl/comments1.xml><?xml version="1.0" encoding="utf-8"?>
<comments xmlns="http://schemas.openxmlformats.org/spreadsheetml/2006/main">
  <authors>
    <author>hlc</author>
    <author>廖尉辰</author>
    <author>USER</author>
    <author>yuling</author>
  </authors>
  <commentList>
    <comment ref="AI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自104年度由教育處改編至學校預算</t>
        </r>
      </text>
    </comment>
    <comment ref="AJ3" authorId="1" shapeId="0">
      <text>
        <r>
          <rPr>
            <b/>
            <sz val="9"/>
            <color indexed="81"/>
            <rFont val="細明體"/>
            <family val="3"/>
            <charset val="136"/>
          </rPr>
          <t>109年度新增</t>
        </r>
      </text>
    </comment>
    <comment ref="AX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104年度新增</t>
        </r>
      </text>
    </comment>
    <comment ref="BD3" authorId="2" shapeId="0">
      <text>
        <r>
          <rPr>
            <b/>
            <sz val="9"/>
            <color indexed="81"/>
            <rFont val="新細明體"/>
            <family val="1"/>
            <charset val="136"/>
          </rPr>
          <t>USER:人事處簽核案</t>
        </r>
      </text>
    </comment>
    <comment ref="BK3" authorId="2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人事處退撫科</t>
        </r>
      </text>
    </comment>
    <comment ref="BO3" authorId="1" shapeId="0">
      <text>
        <r>
          <rPr>
            <b/>
            <sz val="9"/>
            <color indexed="81"/>
            <rFont val="細明體"/>
            <family val="3"/>
            <charset val="136"/>
          </rPr>
          <t>修正名稱</t>
        </r>
      </text>
    </comment>
    <comment ref="BQ3" authorId="1" shapeId="0">
      <text>
        <r>
          <rPr>
            <b/>
            <sz val="9"/>
            <color indexed="81"/>
            <rFont val="細明體"/>
            <family val="3"/>
            <charset val="136"/>
          </rPr>
          <t>修正名稱</t>
        </r>
      </text>
    </comment>
    <comment ref="BR3" authorId="1" shapeId="0">
      <text>
        <r>
          <rPr>
            <b/>
            <sz val="9"/>
            <color indexed="81"/>
            <rFont val="細明體"/>
            <family val="3"/>
            <charset val="136"/>
          </rPr>
          <t>修正名稱</t>
        </r>
      </text>
    </comment>
    <comment ref="D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含鳳信併鳳林校護1人
含大富併大進校護1人</t>
        </r>
      </text>
    </comment>
    <comment ref="AB8" authorId="1" shapeId="0">
      <text>
        <r>
          <rPr>
            <b/>
            <sz val="9"/>
            <color indexed="81"/>
            <rFont val="細明體"/>
            <family val="3"/>
            <charset val="136"/>
          </rPr>
          <t>定額8200*12月，取至千元</t>
        </r>
      </text>
    </comment>
    <comment ref="AB11" authorId="1" shapeId="0">
      <text>
        <r>
          <rPr>
            <b/>
            <sz val="9"/>
            <color indexed="81"/>
            <rFont val="細明體"/>
            <family val="3"/>
            <charset val="136"/>
          </rPr>
          <t>定額6000*12月</t>
        </r>
      </text>
    </comment>
    <comment ref="A24" authorId="3" shape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仁里分校委外辦理實驗幼稚園</t>
        </r>
      </text>
    </comment>
    <comment ref="AB24" authorId="3" shapeId="0">
      <text>
        <r>
          <rPr>
            <b/>
            <sz val="9"/>
            <color indexed="81"/>
            <rFont val="新細明體"/>
            <family val="1"/>
            <charset val="136"/>
          </rPr>
          <t>定額6000*12月</t>
        </r>
      </text>
    </comment>
    <comment ref="D3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含鳳信校護併鳳林</t>
        </r>
      </text>
    </comment>
    <comment ref="D4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含大富校護併大進</t>
        </r>
      </text>
    </comment>
  </commentList>
</comments>
</file>

<file path=xl/comments2.xml><?xml version="1.0" encoding="utf-8"?>
<comments xmlns="http://schemas.openxmlformats.org/spreadsheetml/2006/main">
  <authors>
    <author>hlc</author>
  </authors>
  <commentList>
    <comment ref="D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含鳳信併鳳林校護1人
含大富併大進校護1人</t>
        </r>
      </text>
    </comment>
    <comment ref="D3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hlc:</t>
        </r>
        <r>
          <rPr>
            <sz val="9"/>
            <color indexed="81"/>
            <rFont val="新細明體"/>
            <family val="1"/>
            <charset val="136"/>
          </rPr>
          <t xml:space="preserve">
鳳信併校增1人
</t>
        </r>
      </text>
    </comment>
    <comment ref="D4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hlc:</t>
        </r>
        <r>
          <rPr>
            <sz val="9"/>
            <color indexed="81"/>
            <rFont val="新細明體"/>
            <family val="1"/>
            <charset val="136"/>
          </rPr>
          <t xml:space="preserve">
併校增校護1人
</t>
        </r>
      </text>
    </comment>
    <comment ref="A109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含鳳信校護併鳳林
含大富校護併大進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2" authorId="0" shapeId="0">
      <text>
        <r>
          <rPr>
            <b/>
            <sz val="9"/>
            <color indexed="81"/>
            <rFont val="新細明體"/>
            <family val="1"/>
            <charset val="136"/>
          </rPr>
          <t>以驗收後發照日期為準</t>
        </r>
      </text>
    </comment>
  </commentList>
</comments>
</file>

<file path=xl/sharedStrings.xml><?xml version="1.0" encoding="utf-8"?>
<sst xmlns="http://schemas.openxmlformats.org/spreadsheetml/2006/main" count="1381" uniqueCount="950">
  <si>
    <t>5L100100-人員維持費</t>
    <phoneticPr fontId="20" type="noConversion"/>
  </si>
  <si>
    <t>薪資</t>
    <phoneticPr fontId="20" type="noConversion"/>
  </si>
  <si>
    <t>退撫基金</t>
    <phoneticPr fontId="20" type="noConversion"/>
  </si>
  <si>
    <t>公保費</t>
    <phoneticPr fontId="20" type="noConversion"/>
  </si>
  <si>
    <t>健保費</t>
    <phoneticPr fontId="20" type="noConversion"/>
  </si>
  <si>
    <t>勞保費</t>
    <phoneticPr fontId="20" type="noConversion"/>
  </si>
  <si>
    <t>退休準備金(離職儲金)</t>
    <phoneticPr fontId="20" type="noConversion"/>
  </si>
  <si>
    <t>考績獎金</t>
    <phoneticPr fontId="9" type="noConversion"/>
  </si>
  <si>
    <t>年終獎金</t>
    <phoneticPr fontId="9" type="noConversion"/>
  </si>
  <si>
    <t>602明義國小</t>
    <phoneticPr fontId="9" type="noConversion"/>
  </si>
  <si>
    <t>603明廉國小</t>
    <phoneticPr fontId="9" type="noConversion"/>
  </si>
  <si>
    <t>605中正國小</t>
    <phoneticPr fontId="9" type="noConversion"/>
  </si>
  <si>
    <t>611鑄強國小</t>
    <phoneticPr fontId="9" type="noConversion"/>
  </si>
  <si>
    <t>615康樂國小</t>
    <phoneticPr fontId="9" type="noConversion"/>
  </si>
  <si>
    <t>616嘉里國小</t>
    <phoneticPr fontId="9" type="noConversion"/>
  </si>
  <si>
    <t>618宜昌國小</t>
    <phoneticPr fontId="9" type="noConversion"/>
  </si>
  <si>
    <t>628豐山國小</t>
    <phoneticPr fontId="9" type="noConversion"/>
  </si>
  <si>
    <t>639鳳仁國小</t>
    <phoneticPr fontId="9" type="noConversion"/>
  </si>
  <si>
    <t>641光復國小</t>
    <phoneticPr fontId="9" type="noConversion"/>
  </si>
  <si>
    <t>645大進國小</t>
    <phoneticPr fontId="9" type="noConversion"/>
  </si>
  <si>
    <t>657新社國小</t>
    <phoneticPr fontId="9" type="noConversion"/>
  </si>
  <si>
    <t>661觀音國小</t>
    <phoneticPr fontId="9" type="noConversion"/>
  </si>
  <si>
    <t>662三民國小</t>
    <phoneticPr fontId="9" type="noConversion"/>
  </si>
  <si>
    <t>663春日國小</t>
    <phoneticPr fontId="9" type="noConversion"/>
  </si>
  <si>
    <t>664德武國小</t>
    <phoneticPr fontId="9" type="noConversion"/>
  </si>
  <si>
    <t>676明里國小</t>
    <phoneticPr fontId="9" type="noConversion"/>
  </si>
  <si>
    <t>註：請於空白、灰格處輸入</t>
    <phoneticPr fontId="20" type="noConversion"/>
  </si>
  <si>
    <t>教職員</t>
    <phoneticPr fontId="20" type="noConversion"/>
  </si>
  <si>
    <t>機關名稱</t>
    <phoneticPr fontId="20" type="noConversion"/>
  </si>
  <si>
    <t>610北濱國小</t>
    <phoneticPr fontId="9" type="noConversion"/>
  </si>
  <si>
    <t>612國福國小</t>
    <phoneticPr fontId="9" type="noConversion"/>
  </si>
  <si>
    <t>638北林國小</t>
    <phoneticPr fontId="9" type="noConversion"/>
  </si>
  <si>
    <t>636長橋國小</t>
    <phoneticPr fontId="9" type="noConversion"/>
  </si>
  <si>
    <t>634大榮國小</t>
    <phoneticPr fontId="9" type="noConversion"/>
  </si>
  <si>
    <t>678吳江國小</t>
    <phoneticPr fontId="9" type="noConversion"/>
  </si>
  <si>
    <t>642太巴塱國小</t>
    <phoneticPr fontId="9" type="noConversion"/>
  </si>
  <si>
    <t>705西富國小</t>
    <phoneticPr fontId="9" type="noConversion"/>
  </si>
  <si>
    <t>691西林國小</t>
    <phoneticPr fontId="9" type="noConversion"/>
  </si>
  <si>
    <t>653瑞北國小</t>
    <phoneticPr fontId="9" type="noConversion"/>
  </si>
  <si>
    <t>648瑞美國小</t>
    <phoneticPr fontId="9" type="noConversion"/>
  </si>
  <si>
    <t>649鶴岡國小</t>
    <phoneticPr fontId="9" type="noConversion"/>
  </si>
  <si>
    <t>651奇美國小</t>
    <phoneticPr fontId="9" type="noConversion"/>
  </si>
  <si>
    <t>650舞鶴國小</t>
    <phoneticPr fontId="9" type="noConversion"/>
  </si>
  <si>
    <t>652富源國小</t>
    <phoneticPr fontId="9" type="noConversion"/>
  </si>
  <si>
    <t>697崙山國小</t>
    <phoneticPr fontId="9" type="noConversion"/>
  </si>
  <si>
    <t>698太平國小</t>
    <phoneticPr fontId="9" type="noConversion"/>
  </si>
  <si>
    <t>699卓清國小</t>
    <phoneticPr fontId="9" type="noConversion"/>
  </si>
  <si>
    <t>702卓樂國小</t>
    <phoneticPr fontId="9" type="noConversion"/>
  </si>
  <si>
    <t>700古風國小</t>
    <phoneticPr fontId="9" type="noConversion"/>
  </si>
  <si>
    <t>703卓楓國小</t>
    <phoneticPr fontId="9" type="noConversion"/>
  </si>
  <si>
    <t>社會教育</t>
  </si>
  <si>
    <t>669高寮國小</t>
  </si>
  <si>
    <t>606信義國小</t>
    <phoneticPr fontId="9" type="noConversion"/>
  </si>
  <si>
    <t>607復興國小</t>
    <phoneticPr fontId="9" type="noConversion"/>
  </si>
  <si>
    <r>
      <t>608中華國小</t>
    </r>
    <r>
      <rPr>
        <sz val="12"/>
        <rFont val="標楷體"/>
        <family val="4"/>
        <charset val="136"/>
      </rPr>
      <t/>
    </r>
    <phoneticPr fontId="9" type="noConversion"/>
  </si>
  <si>
    <t>613新城國小</t>
    <phoneticPr fontId="9" type="noConversion"/>
  </si>
  <si>
    <t>617吉安國小</t>
    <phoneticPr fontId="9" type="noConversion"/>
  </si>
  <si>
    <t>619北昌國小</t>
    <phoneticPr fontId="9" type="noConversion"/>
  </si>
  <si>
    <t>620光華國小</t>
    <phoneticPr fontId="9" type="noConversion"/>
  </si>
  <si>
    <t>621稻香國小</t>
    <phoneticPr fontId="9" type="noConversion"/>
  </si>
  <si>
    <t>622南華國小</t>
    <phoneticPr fontId="9" type="noConversion"/>
  </si>
  <si>
    <t>624太昌國小</t>
    <phoneticPr fontId="9" type="noConversion"/>
  </si>
  <si>
    <t>625平和國小</t>
    <phoneticPr fontId="9" type="noConversion"/>
  </si>
  <si>
    <t>626壽豐國小</t>
    <phoneticPr fontId="9" type="noConversion"/>
  </si>
  <si>
    <t>627豐裡國小</t>
    <phoneticPr fontId="9" type="noConversion"/>
  </si>
  <si>
    <t>629志學國小</t>
    <phoneticPr fontId="9" type="noConversion"/>
  </si>
  <si>
    <t>630月眉國小</t>
    <phoneticPr fontId="9" type="noConversion"/>
  </si>
  <si>
    <t>631水璉國小</t>
    <phoneticPr fontId="9" type="noConversion"/>
  </si>
  <si>
    <t>632溪口國小</t>
    <phoneticPr fontId="9" type="noConversion"/>
  </si>
  <si>
    <t>633鳳林國小</t>
    <phoneticPr fontId="9" type="noConversion"/>
  </si>
  <si>
    <t>647瑞穗國小</t>
    <phoneticPr fontId="9" type="noConversion"/>
  </si>
  <si>
    <t>656靜浦國小</t>
    <phoneticPr fontId="9" type="noConversion"/>
  </si>
  <si>
    <t>658玉里國小</t>
    <phoneticPr fontId="9" type="noConversion"/>
  </si>
  <si>
    <t>659源城國小</t>
    <phoneticPr fontId="9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</si>
  <si>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9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</si>
  <si>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9" type="noConversion"/>
  </si>
  <si>
    <t>668松浦國小</t>
    <phoneticPr fontId="9" type="noConversion"/>
  </si>
  <si>
    <r>
      <t>672永豐國小</t>
    </r>
    <r>
      <rPr>
        <b/>
        <sz val="12"/>
        <rFont val="標楷體"/>
        <family val="4"/>
        <charset val="136"/>
      </rPr>
      <t/>
    </r>
    <phoneticPr fontId="9" type="noConversion"/>
  </si>
  <si>
    <t>673學田國小</t>
    <phoneticPr fontId="9" type="noConversion"/>
  </si>
  <si>
    <t>674東竹國小</t>
    <phoneticPr fontId="9" type="noConversion"/>
  </si>
  <si>
    <t>675東里國小</t>
    <phoneticPr fontId="9" type="noConversion"/>
  </si>
  <si>
    <t>679秀林國小</t>
    <phoneticPr fontId="9" type="noConversion"/>
  </si>
  <si>
    <t>680富世國小</t>
    <phoneticPr fontId="9" type="noConversion"/>
  </si>
  <si>
    <t>681和平國小</t>
    <phoneticPr fontId="9" type="noConversion"/>
  </si>
  <si>
    <t>682佳民國小</t>
    <phoneticPr fontId="9" type="noConversion"/>
  </si>
  <si>
    <t>683銅門國小</t>
    <phoneticPr fontId="9" type="noConversion"/>
  </si>
  <si>
    <t>684水源國小</t>
    <phoneticPr fontId="9" type="noConversion"/>
  </si>
  <si>
    <t>685崇德國小</t>
    <phoneticPr fontId="9" type="noConversion"/>
  </si>
  <si>
    <t>686文蘭國小</t>
    <phoneticPr fontId="9" type="noConversion"/>
  </si>
  <si>
    <t>687景美國小</t>
    <phoneticPr fontId="9" type="noConversion"/>
  </si>
  <si>
    <t>688三棧國小</t>
    <phoneticPr fontId="9" type="noConversion"/>
  </si>
  <si>
    <t>689銅蘭國小</t>
    <phoneticPr fontId="9" type="noConversion"/>
  </si>
  <si>
    <t>690萬榮國小</t>
    <phoneticPr fontId="9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</si>
  <si>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9" type="noConversion"/>
  </si>
  <si>
    <t>695明利國小</t>
    <phoneticPr fontId="9" type="noConversion"/>
  </si>
  <si>
    <r>
      <t>701立山國小</t>
    </r>
    <r>
      <rPr>
        <sz val="12"/>
        <rFont val="標楷體"/>
        <family val="4"/>
        <charset val="136"/>
      </rPr>
      <t/>
    </r>
    <phoneticPr fontId="9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</si>
  <si>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9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</si>
  <si>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9" type="noConversion"/>
  </si>
  <si>
    <t>693馬遠國小</t>
    <phoneticPr fontId="9" type="noConversion"/>
  </si>
  <si>
    <t>696卓溪國小</t>
    <phoneticPr fontId="9" type="noConversion"/>
  </si>
  <si>
    <t>休假補助</t>
    <phoneticPr fontId="9" type="noConversion"/>
  </si>
  <si>
    <t>學校名稱</t>
    <phoneticPr fontId="20" type="noConversion"/>
  </si>
  <si>
    <t>合計</t>
    <phoneticPr fontId="20" type="noConversion"/>
  </si>
  <si>
    <t>調整數</t>
    <phoneticPr fontId="17" type="noConversion"/>
  </si>
  <si>
    <t>合計</t>
    <phoneticPr fontId="9" type="noConversion"/>
  </si>
  <si>
    <t>值日夜費</t>
    <phoneticPr fontId="17" type="noConversion"/>
  </si>
  <si>
    <t>614北埔國小</t>
    <phoneticPr fontId="9" type="noConversion"/>
  </si>
  <si>
    <t>總合計</t>
    <phoneticPr fontId="9" type="noConversion"/>
  </si>
  <si>
    <t>601明禮國小</t>
    <phoneticPr fontId="9" type="noConversion"/>
  </si>
  <si>
    <t>幼兒園班級</t>
    <phoneticPr fontId="20" type="noConversion"/>
  </si>
  <si>
    <t>學生人數(不含幼兒)</t>
    <phoneticPr fontId="20" type="noConversion"/>
  </si>
  <si>
    <t>健康檢查補助經費</t>
    <phoneticPr fontId="20" type="noConversion"/>
  </si>
  <si>
    <t>班級數</t>
    <phoneticPr fontId="20" type="noConversion"/>
  </si>
  <si>
    <t>各類特殊教育班級經常門經費</t>
    <phoneticPr fontId="20" type="noConversion"/>
  </si>
  <si>
    <t>明義國小幼兒園護理人員</t>
    <phoneticPr fontId="20" type="noConversion"/>
  </si>
  <si>
    <t>補助補校水電費</t>
    <phoneticPr fontId="17" type="noConversion"/>
  </si>
  <si>
    <t>活動中心水電費</t>
    <phoneticPr fontId="9" type="noConversion"/>
  </si>
  <si>
    <t>10班以下</t>
    <phoneticPr fontId="20" type="noConversion"/>
  </si>
  <si>
    <t>教職員人數</t>
    <phoneticPr fontId="20" type="noConversion"/>
  </si>
  <si>
    <t>總員額</t>
    <phoneticPr fontId="20" type="noConversion"/>
  </si>
  <si>
    <t>三節慰問金</t>
    <phoneticPr fontId="17" type="noConversion"/>
  </si>
  <si>
    <t>幹事兼人人事會計專案加班費</t>
    <phoneticPr fontId="17" type="noConversion"/>
  </si>
  <si>
    <t>基本辦公費</t>
    <phoneticPr fontId="17" type="noConversion"/>
  </si>
  <si>
    <t>文康活動費</t>
    <phoneticPr fontId="17" type="noConversion"/>
  </si>
  <si>
    <t>基本修繕費</t>
    <phoneticPr fontId="17" type="noConversion"/>
  </si>
  <si>
    <t>保全</t>
    <phoneticPr fontId="17" type="noConversion"/>
  </si>
  <si>
    <t>專人值勤</t>
    <phoneticPr fontId="17" type="noConversion"/>
  </si>
  <si>
    <t>代課鐘點費(14節/班/年-含幼兒園)-26班以上20節</t>
    <phoneticPr fontId="20" type="noConversion"/>
  </si>
  <si>
    <t>補助電梯維護費</t>
    <phoneticPr fontId="17" type="noConversion"/>
  </si>
  <si>
    <t>補助電梯檢驗費</t>
    <phoneticPr fontId="17" type="noConversion"/>
  </si>
  <si>
    <t>補助游泳池水電及維護費</t>
    <phoneticPr fontId="17" type="noConversion"/>
  </si>
  <si>
    <t>游泳池水電費</t>
    <phoneticPr fontId="9" type="noConversion"/>
  </si>
  <si>
    <t>補校鐘點費</t>
    <phoneticPr fontId="17" type="noConversion"/>
  </si>
  <si>
    <t>補校導師費</t>
    <phoneticPr fontId="17" type="noConversion"/>
  </si>
  <si>
    <t>補校校長及行政人員兼職費</t>
    <phoneticPr fontId="17" type="noConversion"/>
  </si>
  <si>
    <t>補校辦公費</t>
    <phoneticPr fontId="17" type="noConversion"/>
  </si>
  <si>
    <t>補校兼職工作費</t>
    <phoneticPr fontId="20" type="noConversion"/>
  </si>
  <si>
    <t>車輛種類</t>
    <phoneticPr fontId="20" type="noConversion"/>
  </si>
  <si>
    <t>廠牌</t>
    <phoneticPr fontId="9" type="noConversion"/>
  </si>
  <si>
    <t>引擎號碼</t>
    <phoneticPr fontId="9" type="noConversion"/>
  </si>
  <si>
    <t>車  號</t>
    <phoneticPr fontId="20" type="noConversion"/>
  </si>
  <si>
    <t>購置年月</t>
    <phoneticPr fontId="20" type="noConversion"/>
  </si>
  <si>
    <t>汽缸總排氣量「立方公分」</t>
    <phoneticPr fontId="20" type="noConversion"/>
  </si>
  <si>
    <t>司機薪資</t>
    <phoneticPr fontId="20" type="noConversion"/>
  </si>
  <si>
    <t>牌照稅          (全年)</t>
    <phoneticPr fontId="20" type="noConversion"/>
  </si>
  <si>
    <t>燃料使用費(全年)</t>
    <phoneticPr fontId="20" type="noConversion"/>
  </si>
  <si>
    <t>汽油費(全年)</t>
    <phoneticPr fontId="20" type="noConversion"/>
  </si>
  <si>
    <t>備註</t>
    <phoneticPr fontId="9" type="noConversion"/>
  </si>
  <si>
    <t>單價</t>
    <phoneticPr fontId="20" type="noConversion"/>
  </si>
  <si>
    <t>金額</t>
    <phoneticPr fontId="20" type="noConversion"/>
  </si>
  <si>
    <t>核定數</t>
    <phoneticPr fontId="20" type="noConversion"/>
  </si>
  <si>
    <t>無工友人力校園清潔維護工作費(27d)</t>
    <phoneticPr fontId="17" type="noConversion"/>
  </si>
  <si>
    <r>
      <t>604</t>
    </r>
    <r>
      <rPr>
        <b/>
        <sz val="14"/>
        <color indexed="8"/>
        <rFont val="標楷體"/>
        <family val="4"/>
        <charset val="136"/>
      </rPr>
      <t>明恥國小</t>
    </r>
    <phoneticPr fontId="9" type="noConversion"/>
  </si>
  <si>
    <r>
      <t>609</t>
    </r>
    <r>
      <rPr>
        <b/>
        <sz val="14"/>
        <color indexed="8"/>
        <rFont val="標楷體"/>
        <family val="4"/>
        <charset val="136"/>
      </rPr>
      <t>忠孝國小</t>
    </r>
    <phoneticPr fontId="9" type="noConversion"/>
  </si>
  <si>
    <r>
      <t>623</t>
    </r>
    <r>
      <rPr>
        <b/>
        <sz val="14"/>
        <color indexed="8"/>
        <rFont val="標楷體"/>
        <family val="4"/>
        <charset val="136"/>
      </rPr>
      <t>化仁國小</t>
    </r>
    <phoneticPr fontId="9" type="noConversion"/>
  </si>
  <si>
    <r>
      <t>635</t>
    </r>
    <r>
      <rPr>
        <b/>
        <sz val="14"/>
        <color indexed="8"/>
        <rFont val="標楷體"/>
        <family val="4"/>
        <charset val="136"/>
      </rPr>
      <t>林榮國小</t>
    </r>
    <phoneticPr fontId="9" type="noConversion"/>
  </si>
  <si>
    <r>
      <t>654</t>
    </r>
    <r>
      <rPr>
        <b/>
        <sz val="14"/>
        <color indexed="8"/>
        <rFont val="標楷體"/>
        <family val="4"/>
        <charset val="136"/>
      </rPr>
      <t>豐濱國小</t>
    </r>
    <phoneticPr fontId="9" type="noConversion"/>
  </si>
  <si>
    <r>
      <t>655</t>
    </r>
    <r>
      <rPr>
        <b/>
        <sz val="14"/>
        <color indexed="8"/>
        <rFont val="標楷體"/>
        <family val="4"/>
        <charset val="136"/>
      </rPr>
      <t>港口國小</t>
    </r>
    <phoneticPr fontId="9" type="noConversion"/>
  </si>
  <si>
    <r>
      <t>660</t>
    </r>
    <r>
      <rPr>
        <b/>
        <sz val="14"/>
        <color indexed="8"/>
        <rFont val="標楷體"/>
        <family val="4"/>
        <charset val="136"/>
      </rPr>
      <t>樂合國小</t>
    </r>
    <phoneticPr fontId="9" type="noConversion"/>
  </si>
  <si>
    <r>
      <t>665</t>
    </r>
    <r>
      <rPr>
        <b/>
        <sz val="14"/>
        <color indexed="8"/>
        <rFont val="標楷體"/>
        <family val="4"/>
        <charset val="136"/>
      </rPr>
      <t>中城國小</t>
    </r>
    <phoneticPr fontId="9" type="noConversion"/>
  </si>
  <si>
    <r>
      <t>670</t>
    </r>
    <r>
      <rPr>
        <b/>
        <sz val="14"/>
        <color indexed="8"/>
        <rFont val="標楷體"/>
        <family val="4"/>
        <charset val="136"/>
      </rPr>
      <t>富里國小</t>
    </r>
    <r>
      <rPr>
        <b/>
        <sz val="12"/>
        <rFont val="Times New Roman"/>
        <family val="1"/>
      </rPr>
      <t/>
    </r>
    <phoneticPr fontId="9" type="noConversion"/>
  </si>
  <si>
    <r>
      <t>671</t>
    </r>
    <r>
      <rPr>
        <b/>
        <sz val="14"/>
        <color indexed="8"/>
        <rFont val="標楷體"/>
        <family val="4"/>
        <charset val="136"/>
      </rPr>
      <t>萬寧國小</t>
    </r>
    <phoneticPr fontId="9" type="noConversion"/>
  </si>
  <si>
    <r>
      <t>694</t>
    </r>
    <r>
      <rPr>
        <b/>
        <sz val="14"/>
        <color indexed="8"/>
        <rFont val="標楷體"/>
        <family val="4"/>
        <charset val="136"/>
      </rPr>
      <t>紅葉國小</t>
    </r>
    <phoneticPr fontId="9" type="noConversion"/>
  </si>
  <si>
    <r>
      <t>配合值勤費尾數</t>
    </r>
    <r>
      <rPr>
        <sz val="14"/>
        <color indexed="18"/>
        <rFont val="Times New Roman"/>
        <family val="1"/>
      </rPr>
      <t>250</t>
    </r>
    <r>
      <rPr>
        <sz val="14"/>
        <color indexed="18"/>
        <rFont val="標楷體"/>
        <family val="4"/>
        <charset val="136"/>
      </rPr>
      <t>，尾數為</t>
    </r>
    <r>
      <rPr>
        <sz val="14"/>
        <color indexed="18"/>
        <rFont val="Times New Roman"/>
        <family val="1"/>
      </rPr>
      <t>750</t>
    </r>
    <r>
      <rPr>
        <sz val="14"/>
        <color indexed="18"/>
        <rFont val="標楷體"/>
        <family val="4"/>
        <charset val="136"/>
      </rPr>
      <t>之調整數</t>
    </r>
    <phoneticPr fontId="20" type="noConversion"/>
  </si>
  <si>
    <r>
      <t>正式人員人事費</t>
    </r>
    <r>
      <rPr>
        <sz val="14"/>
        <rFont val="新細明體"/>
        <family val="1"/>
        <charset val="136"/>
      </rPr>
      <t>=</t>
    </r>
    <r>
      <rPr>
        <sz val="14"/>
        <color indexed="10"/>
        <rFont val="Times New Roman"/>
        <family val="1"/>
      </rPr>
      <t>(1)+(3)</t>
    </r>
    <phoneticPr fontId="20" type="noConversion"/>
  </si>
  <si>
    <t>職員(253+2)人</t>
    <phoneticPr fontId="20" type="noConversion"/>
  </si>
  <si>
    <t>教員(1822+101)人</t>
    <phoneticPr fontId="20" type="noConversion"/>
  </si>
  <si>
    <t>技工1人</t>
    <phoneticPr fontId="20" type="noConversion"/>
  </si>
  <si>
    <t>工友95人</t>
    <phoneticPr fontId="20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</si>
  <si>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20" type="noConversion"/>
  </si>
  <si>
    <t>場租收支對列</t>
    <phoneticPr fontId="17" type="noConversion"/>
  </si>
  <si>
    <t>學生活動費</t>
    <phoneticPr fontId="20" type="noConversion"/>
  </si>
  <si>
    <t>班級費</t>
    <phoneticPr fontId="20" type="noConversion"/>
  </si>
  <si>
    <t>移用可留存基金賸餘數</t>
    <phoneticPr fontId="20" type="noConversion"/>
  </si>
  <si>
    <t>游泳池收支對列</t>
    <phoneticPr fontId="17" type="noConversion"/>
  </si>
  <si>
    <t>游泳池水電費</t>
    <phoneticPr fontId="9" type="noConversion"/>
  </si>
  <si>
    <t>場租收支對列</t>
    <phoneticPr fontId="17" type="noConversion"/>
  </si>
  <si>
    <t>權利金收支對列</t>
    <phoneticPr fontId="17" type="noConversion"/>
  </si>
  <si>
    <t>考試報名費.資源回收等收支對列</t>
    <phoneticPr fontId="20" type="noConversion"/>
  </si>
  <si>
    <t>607復興國小</t>
    <phoneticPr fontId="9" type="noConversion"/>
  </si>
  <si>
    <t>610北濱國小</t>
    <phoneticPr fontId="9" type="noConversion"/>
  </si>
  <si>
    <t>612國福國小</t>
    <phoneticPr fontId="9" type="noConversion"/>
  </si>
  <si>
    <t>613新城國小</t>
    <phoneticPr fontId="9" type="noConversion"/>
  </si>
  <si>
    <t>617吉安國小</t>
    <phoneticPr fontId="9" type="noConversion"/>
  </si>
  <si>
    <t>620光華國小</t>
    <phoneticPr fontId="9" type="noConversion"/>
  </si>
  <si>
    <t>625平和國小</t>
    <phoneticPr fontId="9" type="noConversion"/>
  </si>
  <si>
    <t>626壽豐國小</t>
    <phoneticPr fontId="9" type="noConversion"/>
  </si>
  <si>
    <t>627豐裡國小</t>
    <phoneticPr fontId="9" type="noConversion"/>
  </si>
  <si>
    <t>628豐山國小</t>
    <phoneticPr fontId="9" type="noConversion"/>
  </si>
  <si>
    <t>629志學國小</t>
    <phoneticPr fontId="9" type="noConversion"/>
  </si>
  <si>
    <t>630月眉國小</t>
    <phoneticPr fontId="9" type="noConversion"/>
  </si>
  <si>
    <t>631水璉國小</t>
    <phoneticPr fontId="9" type="noConversion"/>
  </si>
  <si>
    <t>632溪口國小</t>
    <phoneticPr fontId="9" type="noConversion"/>
  </si>
  <si>
    <t>633鳳林國小</t>
    <phoneticPr fontId="9" type="noConversion"/>
  </si>
  <si>
    <t>634大榮國小</t>
    <phoneticPr fontId="9" type="noConversion"/>
  </si>
  <si>
    <t>636長橋國小</t>
    <phoneticPr fontId="9" type="noConversion"/>
  </si>
  <si>
    <t>638北林國小</t>
    <phoneticPr fontId="9" type="noConversion"/>
  </si>
  <si>
    <t>639鳳仁國小</t>
    <phoneticPr fontId="9" type="noConversion"/>
  </si>
  <si>
    <t>642太巴塱國小</t>
    <phoneticPr fontId="9" type="noConversion"/>
  </si>
  <si>
    <t>647瑞穗國小</t>
    <phoneticPr fontId="9" type="noConversion"/>
  </si>
  <si>
    <t>648瑞美國小</t>
    <phoneticPr fontId="9" type="noConversion"/>
  </si>
  <si>
    <t>649鶴岡國小</t>
    <phoneticPr fontId="9" type="noConversion"/>
  </si>
  <si>
    <t>650舞鶴國小</t>
    <phoneticPr fontId="9" type="noConversion"/>
  </si>
  <si>
    <t>651奇美國小</t>
    <phoneticPr fontId="9" type="noConversion"/>
  </si>
  <si>
    <t>652富源國小</t>
    <phoneticPr fontId="9" type="noConversion"/>
  </si>
  <si>
    <t>653瑞北國小</t>
    <phoneticPr fontId="9" type="noConversion"/>
  </si>
  <si>
    <t>656靜浦國小</t>
    <phoneticPr fontId="9" type="noConversion"/>
  </si>
  <si>
    <t>657新社國小</t>
    <phoneticPr fontId="9" type="noConversion"/>
  </si>
  <si>
    <t>661觀音國小</t>
    <phoneticPr fontId="9" type="noConversion"/>
  </si>
  <si>
    <t>664德武國小</t>
    <phoneticPr fontId="9" type="noConversion"/>
  </si>
  <si>
    <t>673學田國小</t>
    <phoneticPr fontId="9" type="noConversion"/>
  </si>
  <si>
    <t>675東里國小</t>
    <phoneticPr fontId="9" type="noConversion"/>
  </si>
  <si>
    <t>678吳江國小</t>
    <phoneticPr fontId="9" type="noConversion"/>
  </si>
  <si>
    <t>679秀林國小</t>
    <phoneticPr fontId="9" type="noConversion"/>
  </si>
  <si>
    <t>680富世國小</t>
    <phoneticPr fontId="9" type="noConversion"/>
  </si>
  <si>
    <t>681和平國小</t>
    <phoneticPr fontId="9" type="noConversion"/>
  </si>
  <si>
    <t>682佳民國小</t>
    <phoneticPr fontId="9" type="noConversion"/>
  </si>
  <si>
    <t>683銅門國小</t>
    <phoneticPr fontId="9" type="noConversion"/>
  </si>
  <si>
    <t>684水源國小</t>
    <phoneticPr fontId="9" type="noConversion"/>
  </si>
  <si>
    <t>685崇德國小</t>
    <phoneticPr fontId="9" type="noConversion"/>
  </si>
  <si>
    <t>686文蘭國小</t>
    <phoneticPr fontId="9" type="noConversion"/>
  </si>
  <si>
    <t>687景美國小</t>
    <phoneticPr fontId="9" type="noConversion"/>
  </si>
  <si>
    <t>688三棧國小</t>
    <phoneticPr fontId="9" type="noConversion"/>
  </si>
  <si>
    <t>689銅蘭國小</t>
    <phoneticPr fontId="9" type="noConversion"/>
  </si>
  <si>
    <t>690萬榮國小</t>
    <phoneticPr fontId="9" type="noConversion"/>
  </si>
  <si>
    <t>691西林國小</t>
    <phoneticPr fontId="9" type="noConversion"/>
  </si>
  <si>
    <t>693馬遠國小</t>
    <phoneticPr fontId="9" type="noConversion"/>
  </si>
  <si>
    <t>695明利國小</t>
    <phoneticPr fontId="9" type="noConversion"/>
  </si>
  <si>
    <t>696卓溪國小</t>
    <phoneticPr fontId="9" type="noConversion"/>
  </si>
  <si>
    <t>697崙山國小</t>
    <phoneticPr fontId="9" type="noConversion"/>
  </si>
  <si>
    <t>698太平國小</t>
    <phoneticPr fontId="9" type="noConversion"/>
  </si>
  <si>
    <t>699卓清國小</t>
    <phoneticPr fontId="9" type="noConversion"/>
  </si>
  <si>
    <t>700古風國小</t>
    <phoneticPr fontId="9" type="noConversion"/>
  </si>
  <si>
    <t>702卓樂國小</t>
    <phoneticPr fontId="9" type="noConversion"/>
  </si>
  <si>
    <t>703卓楓國小</t>
    <phoneticPr fontId="9" type="noConversion"/>
  </si>
  <si>
    <t>705西富國小</t>
    <phoneticPr fontId="9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</si>
  <si>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17" type="noConversion"/>
  </si>
  <si>
    <t>609忠孝國小</t>
    <phoneticPr fontId="9" type="noConversion"/>
  </si>
  <si>
    <t>665中城國小</t>
    <phoneticPr fontId="9" type="noConversion"/>
  </si>
  <si>
    <t>5L100301</t>
    <phoneticPr fontId="20" type="noConversion"/>
  </si>
  <si>
    <t>資本門</t>
    <phoneticPr fontId="20" type="noConversion"/>
  </si>
  <si>
    <t>慰助金及退職補償金(技工、工友)162</t>
    <phoneticPr fontId="20" type="noConversion"/>
  </si>
  <si>
    <t>移用可留存基金賸餘數</t>
    <phoneticPr fontId="20" type="noConversion"/>
  </si>
  <si>
    <t>年終慰問金161</t>
    <phoneticPr fontId="20" type="noConversion"/>
  </si>
  <si>
    <t>福特</t>
    <phoneticPr fontId="9" type="noConversion"/>
  </si>
  <si>
    <t>ARG-5693</t>
    <phoneticPr fontId="9" type="noConversion"/>
  </si>
  <si>
    <t>分校</t>
    <phoneticPr fontId="20" type="noConversion"/>
  </si>
  <si>
    <t>分之計畫</t>
    <phoneticPr fontId="20" type="noConversion"/>
  </si>
  <si>
    <t>用途別</t>
    <phoneticPr fontId="20" type="noConversion"/>
  </si>
  <si>
    <t>5L100100</t>
    <phoneticPr fontId="20" type="noConversion"/>
  </si>
  <si>
    <t>18Y</t>
    <phoneticPr fontId="20" type="noConversion"/>
  </si>
  <si>
    <t>依表</t>
    <phoneticPr fontId="20" type="noConversion"/>
  </si>
  <si>
    <t>依表</t>
    <phoneticPr fontId="20" type="noConversion"/>
  </si>
  <si>
    <t>27D</t>
    <phoneticPr fontId="20" type="noConversion"/>
  </si>
  <si>
    <t>28Y</t>
    <phoneticPr fontId="20" type="noConversion"/>
  </si>
  <si>
    <t>27F</t>
    <phoneticPr fontId="20" type="noConversion"/>
  </si>
  <si>
    <t>212
214</t>
    <phoneticPr fontId="20" type="noConversion"/>
  </si>
  <si>
    <t>32Y</t>
    <phoneticPr fontId="20" type="noConversion"/>
  </si>
  <si>
    <t>32Y</t>
    <phoneticPr fontId="20" type="noConversion"/>
  </si>
  <si>
    <t>27D</t>
    <phoneticPr fontId="20" type="noConversion"/>
  </si>
  <si>
    <t>用途別</t>
    <phoneticPr fontId="9" type="noConversion"/>
  </si>
  <si>
    <t>各校經常門分支計畫</t>
    <phoneticPr fontId="20" type="noConversion"/>
  </si>
  <si>
    <t>公共關係費</t>
    <phoneticPr fontId="17" type="noConversion"/>
  </si>
  <si>
    <t>基本電費</t>
    <phoneticPr fontId="17" type="noConversion"/>
  </si>
  <si>
    <t>基本水費</t>
    <phoneticPr fontId="17" type="noConversion"/>
  </si>
  <si>
    <t>校車養護費</t>
    <phoneticPr fontId="20" type="noConversion"/>
  </si>
  <si>
    <t>校車保險費</t>
    <phoneticPr fontId="20" type="noConversion"/>
  </si>
  <si>
    <t>校車司機薪資、保險、年終獎金等</t>
    <phoneticPr fontId="20" type="noConversion"/>
  </si>
  <si>
    <t>27D</t>
    <phoneticPr fontId="20" type="noConversion"/>
  </si>
  <si>
    <t>校車燃料費</t>
    <phoneticPr fontId="20" type="noConversion"/>
  </si>
  <si>
    <t>校車使用牌照稅</t>
    <phoneticPr fontId="20" type="noConversion"/>
  </si>
  <si>
    <t>校車檢驗費</t>
    <phoneticPr fontId="20" type="noConversion"/>
  </si>
  <si>
    <t>校車燃料使用費</t>
    <phoneticPr fontId="20" type="noConversion"/>
  </si>
  <si>
    <t>27D</t>
    <phoneticPr fontId="9" type="noConversion"/>
  </si>
  <si>
    <t>教保員及教保費</t>
    <phoneticPr fontId="20" type="noConversion"/>
  </si>
  <si>
    <t>幼兒園增置廚工(114工員工資、人員類別-廚工)</t>
    <phoneticPr fontId="20" type="noConversion"/>
  </si>
  <si>
    <t>公保費</t>
  </si>
  <si>
    <t>休假補助</t>
  </si>
  <si>
    <t>考績獎金</t>
  </si>
  <si>
    <t>年終獎金</t>
  </si>
  <si>
    <t>18Y</t>
  </si>
  <si>
    <t>退撫基金及退休準備金(離職儲金)</t>
    <phoneticPr fontId="20" type="noConversion"/>
  </si>
  <si>
    <t>健保費及勞保費</t>
    <phoneticPr fontId="20" type="noConversion"/>
  </si>
  <si>
    <t>大客車</t>
    <phoneticPr fontId="9" type="noConversion"/>
  </si>
  <si>
    <t>豐田</t>
    <phoneticPr fontId="9" type="noConversion"/>
  </si>
  <si>
    <t>小客車</t>
    <phoneticPr fontId="9" type="noConversion"/>
  </si>
  <si>
    <t>福斯</t>
    <phoneticPr fontId="9" type="noConversion"/>
  </si>
  <si>
    <t>WV2ZZZ7HZEH096036</t>
    <phoneticPr fontId="9" type="noConversion"/>
  </si>
  <si>
    <t>AGM-3382</t>
    <phoneticPr fontId="9" type="noConversion"/>
  </si>
  <si>
    <t>620光華國小</t>
    <phoneticPr fontId="20" type="noConversion"/>
  </si>
  <si>
    <t>國瑞</t>
    <phoneticPr fontId="9" type="noConversion"/>
  </si>
  <si>
    <t>N04CUH12630</t>
    <phoneticPr fontId="9" type="noConversion"/>
  </si>
  <si>
    <t>625平和國小</t>
    <phoneticPr fontId="20" type="noConversion"/>
  </si>
  <si>
    <t>汰舊換新</t>
    <phoneticPr fontId="9" type="noConversion"/>
  </si>
  <si>
    <t>630月眉國小</t>
    <phoneticPr fontId="20" type="noConversion"/>
  </si>
  <si>
    <t>N04CUH12627</t>
    <phoneticPr fontId="9" type="noConversion"/>
  </si>
  <si>
    <t>634大榮國小</t>
    <phoneticPr fontId="20" type="noConversion"/>
  </si>
  <si>
    <t>638北林國小</t>
    <phoneticPr fontId="20" type="noConversion"/>
  </si>
  <si>
    <t>642太巴塱國小</t>
    <phoneticPr fontId="20" type="noConversion"/>
  </si>
  <si>
    <t>中華</t>
    <phoneticPr fontId="9" type="noConversion"/>
  </si>
  <si>
    <t>4G64C033837</t>
    <phoneticPr fontId="9" type="noConversion"/>
  </si>
  <si>
    <t>647瑞穗國小</t>
    <phoneticPr fontId="20" type="noConversion"/>
  </si>
  <si>
    <t>N04CUH15972</t>
    <phoneticPr fontId="9" type="noConversion"/>
  </si>
  <si>
    <t>654豐濱國小</t>
    <phoneticPr fontId="20" type="noConversion"/>
  </si>
  <si>
    <t>657新社國小</t>
    <phoneticPr fontId="20" type="noConversion"/>
  </si>
  <si>
    <t>660樂合國小</t>
    <phoneticPr fontId="20" type="noConversion"/>
  </si>
  <si>
    <t>663春日國小</t>
    <phoneticPr fontId="20" type="noConversion"/>
  </si>
  <si>
    <t>674東竹國小</t>
    <phoneticPr fontId="20" type="noConversion"/>
  </si>
  <si>
    <t>678吳江國小</t>
    <phoneticPr fontId="20" type="noConversion"/>
  </si>
  <si>
    <t>681和平國小</t>
    <phoneticPr fontId="20" type="noConversion"/>
  </si>
  <si>
    <t>686文蘭國小</t>
    <phoneticPr fontId="20" type="noConversion"/>
  </si>
  <si>
    <t>698太平國小</t>
    <phoneticPr fontId="20" type="noConversion"/>
  </si>
  <si>
    <t>700古風國小</t>
    <phoneticPr fontId="20" type="noConversion"/>
  </si>
  <si>
    <t>701立山國小</t>
    <phoneticPr fontId="20" type="noConversion"/>
  </si>
  <si>
    <t>N04CUH15115</t>
    <phoneticPr fontId="9" type="noConversion"/>
  </si>
  <si>
    <t>708西寶國小</t>
    <phoneticPr fontId="20" type="noConversion"/>
  </si>
  <si>
    <t>666長良國小</t>
    <phoneticPr fontId="9" type="noConversion"/>
  </si>
  <si>
    <t>購置新校車</t>
    <phoneticPr fontId="9" type="noConversion"/>
  </si>
  <si>
    <t>4G64A043865</t>
    <phoneticPr fontId="9" type="noConversion"/>
  </si>
  <si>
    <t>4558-SN</t>
    <phoneticPr fontId="9" type="noConversion"/>
  </si>
  <si>
    <t>JTGFP518404502187</t>
    <phoneticPr fontId="9" type="noConversion"/>
  </si>
  <si>
    <t>426-WB</t>
    <phoneticPr fontId="9" type="noConversion"/>
  </si>
  <si>
    <t>WF03XXTTG3GK82293</t>
    <phoneticPr fontId="9" type="noConversion"/>
  </si>
  <si>
    <t>Wv2ZZZ7HZDH127586</t>
    <phoneticPr fontId="9" type="noConversion"/>
  </si>
  <si>
    <t>AAK-5016</t>
    <phoneticPr fontId="9" type="noConversion"/>
  </si>
  <si>
    <t>633鳳林國小-1</t>
    <phoneticPr fontId="9" type="noConversion"/>
  </si>
  <si>
    <t>647瑞穗國小-1</t>
    <phoneticPr fontId="20" type="noConversion"/>
  </si>
  <si>
    <t>658玉里國小-1</t>
    <phoneticPr fontId="9" type="noConversion"/>
  </si>
  <si>
    <t>轉彎及倒車警報裝置費</t>
    <phoneticPr fontId="9" type="noConversion"/>
  </si>
  <si>
    <t>特殊教育教材編輯費</t>
  </si>
  <si>
    <t>32Y</t>
    <phoneticPr fontId="20" type="noConversion"/>
  </si>
  <si>
    <t>自訂</t>
    <phoneticPr fontId="20" type="noConversion"/>
  </si>
  <si>
    <t>遺屬年金（163）</t>
    <phoneticPr fontId="17" type="noConversion"/>
  </si>
  <si>
    <t>月退(兼)含首期(教育人員)161</t>
    <phoneticPr fontId="20" type="noConversion"/>
  </si>
  <si>
    <t>月撫卹金（163）</t>
    <phoneticPr fontId="17" type="noConversion"/>
  </si>
  <si>
    <t>108學年度幼兒園教保員</t>
    <phoneticPr fontId="20" type="noConversion"/>
  </si>
  <si>
    <t>108學年度幼兒園增置廚工(專任)</t>
    <phoneticPr fontId="20" type="noConversion"/>
  </si>
  <si>
    <t>108學年度幼兒園增置廚工（部份工時）</t>
    <phoneticPr fontId="20" type="noConversion"/>
  </si>
  <si>
    <t>108學年度幼兒園護理人員</t>
    <phoneticPr fontId="20" type="noConversion"/>
  </si>
  <si>
    <t>108學年度幼兒園增置廚工（專）</t>
    <phoneticPr fontId="20" type="noConversion"/>
  </si>
  <si>
    <t>108學年度幼兒園增置廚工</t>
    <phoneticPr fontId="20" type="noConversion"/>
  </si>
  <si>
    <t>108學年度幼兒園護理人員</t>
    <phoneticPr fontId="20" type="noConversion"/>
  </si>
  <si>
    <t>108學年度幼兒園教保員(含增置)</t>
    <phoneticPr fontId="20" type="noConversion"/>
  </si>
  <si>
    <t>技工、工友實際人數</t>
    <phoneticPr fontId="20" type="noConversion"/>
  </si>
  <si>
    <t>技工、工友實際人數</t>
    <phoneticPr fontId="20" type="noConversion"/>
  </si>
  <si>
    <t>不休假加班費</t>
    <phoneticPr fontId="9" type="noConversion"/>
  </si>
  <si>
    <t>各校經常門分支計畫合計數-四捨五入至千元</t>
    <phoneticPr fontId="20" type="noConversion"/>
  </si>
  <si>
    <t>5L100100合計數-四捨五入至千元</t>
    <phoneticPr fontId="20" type="noConversion"/>
  </si>
  <si>
    <t>5L100301合計數-四捨五入至千元</t>
    <phoneticPr fontId="20" type="noConversion"/>
  </si>
  <si>
    <t>資本門合計數-四捨五入至千元</t>
    <phoneticPr fontId="20" type="noConversion"/>
  </si>
  <si>
    <t>三節慰問金人數</t>
    <phoneticPr fontId="20" type="noConversion"/>
  </si>
  <si>
    <t>四捨五入後總計</t>
    <phoneticPr fontId="20" type="noConversion"/>
  </si>
  <si>
    <t>技工、工友
薪資</t>
    <phoneticPr fontId="20" type="noConversion"/>
  </si>
  <si>
    <t>職員薪資</t>
    <phoneticPr fontId="20" type="noConversion"/>
  </si>
  <si>
    <t>※乘客險為實際乘客數*600</t>
    <phoneticPr fontId="9" type="noConversion"/>
  </si>
  <si>
    <t>※養護費依車齡按比例計算</t>
    <phoneticPr fontId="9" type="noConversion"/>
  </si>
  <si>
    <t>※牌照燃料稅依法實際編列(如附件)</t>
    <phoneticPr fontId="9" type="noConversion"/>
  </si>
  <si>
    <t>※司機薪資依110年度預算約用人員薪資編列標準俸點250計算</t>
    <phoneticPr fontId="9" type="noConversion"/>
  </si>
  <si>
    <t>特幼車</t>
    <phoneticPr fontId="20" type="noConversion"/>
  </si>
  <si>
    <t>-</t>
    <phoneticPr fontId="83" type="noConversion"/>
  </si>
  <si>
    <t>國教署補助新購</t>
    <phoneticPr fontId="9" type="noConversion"/>
  </si>
  <si>
    <t>701立山國小-2</t>
  </si>
  <si>
    <t>491-WB</t>
    <phoneticPr fontId="9" type="noConversion"/>
  </si>
  <si>
    <t>701立山國小-1</t>
    <phoneticPr fontId="20" type="noConversion"/>
  </si>
  <si>
    <t>ANN-3921</t>
    <phoneticPr fontId="9" type="noConversion"/>
  </si>
  <si>
    <t>4G64C035662</t>
    <phoneticPr fontId="9" type="noConversion"/>
  </si>
  <si>
    <t>中華DE242LC2</t>
    <phoneticPr fontId="9" type="noConversion"/>
  </si>
  <si>
    <t>686文蘭國小-2</t>
    <phoneticPr fontId="20" type="noConversion"/>
  </si>
  <si>
    <t>686文蘭國小-1</t>
    <phoneticPr fontId="20" type="noConversion"/>
  </si>
  <si>
    <t>ANV-6170</t>
    <phoneticPr fontId="9" type="noConversion"/>
  </si>
  <si>
    <t>4G64CD35928</t>
    <phoneticPr fontId="9" type="noConversion"/>
  </si>
  <si>
    <t>663春日國小-2</t>
  </si>
  <si>
    <t>-</t>
    <phoneticPr fontId="9" type="noConversion"/>
  </si>
  <si>
    <t>PAB-830</t>
    <phoneticPr fontId="9" type="noConversion"/>
  </si>
  <si>
    <t>BE641G-D79917</t>
    <phoneticPr fontId="9" type="noConversion"/>
  </si>
  <si>
    <t>三菱</t>
    <phoneticPr fontId="9" type="noConversion"/>
  </si>
  <si>
    <t>663春日國小-1</t>
    <phoneticPr fontId="9" type="noConversion"/>
  </si>
  <si>
    <t>658玉里國小-2</t>
  </si>
  <si>
    <t>647瑞穗國小-2</t>
  </si>
  <si>
    <t>896-WB</t>
    <phoneticPr fontId="9" type="noConversion"/>
  </si>
  <si>
    <t>特幼車</t>
  </si>
  <si>
    <t>633鳳林國小-2</t>
  </si>
  <si>
    <t>PAB-855</t>
    <phoneticPr fontId="9" type="noConversion"/>
  </si>
  <si>
    <t>N04C-UH23083</t>
    <phoneticPr fontId="9" type="noConversion"/>
  </si>
  <si>
    <t>613新城國小-2</t>
    <phoneticPr fontId="9" type="noConversion"/>
  </si>
  <si>
    <t>PAB-857</t>
    <phoneticPr fontId="9" type="noConversion"/>
  </si>
  <si>
    <t>N04C-UH23076</t>
    <phoneticPr fontId="9" type="noConversion"/>
  </si>
  <si>
    <t>613新城國小-1</t>
    <phoneticPr fontId="9" type="noConversion"/>
  </si>
  <si>
    <t>細項</t>
    <phoneticPr fontId="83" type="noConversion"/>
  </si>
  <si>
    <t>PAB-856</t>
    <phoneticPr fontId="9" type="noConversion"/>
  </si>
  <si>
    <t>N04C-UH22972</t>
    <phoneticPr fontId="9" type="noConversion"/>
  </si>
  <si>
    <t>707中原國小</t>
    <phoneticPr fontId="20" type="noConversion"/>
  </si>
  <si>
    <t>PAB-828</t>
    <phoneticPr fontId="9" type="noConversion"/>
  </si>
  <si>
    <t>4P10-D79806</t>
    <phoneticPr fontId="9" type="noConversion"/>
  </si>
  <si>
    <t>PAB-852</t>
    <phoneticPr fontId="9" type="noConversion"/>
  </si>
  <si>
    <t>6HK1-227860</t>
    <phoneticPr fontId="9" type="noConversion"/>
  </si>
  <si>
    <t>五十鈴</t>
    <phoneticPr fontId="9" type="noConversion"/>
  </si>
  <si>
    <t>PAB-809</t>
    <phoneticPr fontId="9" type="noConversion"/>
  </si>
  <si>
    <t>4P10-D27954</t>
    <phoneticPr fontId="9" type="noConversion"/>
  </si>
  <si>
    <t>PAB-831</t>
    <phoneticPr fontId="9" type="noConversion"/>
  </si>
  <si>
    <t>4P10-D79801</t>
    <phoneticPr fontId="9" type="noConversion"/>
  </si>
  <si>
    <t>670富里國小</t>
    <phoneticPr fontId="20" type="noConversion"/>
  </si>
  <si>
    <t>PAB-838</t>
    <phoneticPr fontId="9" type="noConversion"/>
  </si>
  <si>
    <t>4P10-D79919</t>
    <phoneticPr fontId="9" type="noConversion"/>
  </si>
  <si>
    <t>-</t>
    <phoneticPr fontId="20" type="noConversion"/>
  </si>
  <si>
    <t>PAB-829</t>
    <phoneticPr fontId="9" type="noConversion"/>
  </si>
  <si>
    <t>4P10-D79805</t>
    <phoneticPr fontId="9" type="noConversion"/>
  </si>
  <si>
    <t>658玉里國小</t>
    <phoneticPr fontId="20" type="noConversion"/>
  </si>
  <si>
    <t>492-WB</t>
    <phoneticPr fontId="9" type="noConversion"/>
  </si>
  <si>
    <t>AMU-3168</t>
    <phoneticPr fontId="9" type="noConversion"/>
  </si>
  <si>
    <t>客貨車</t>
    <phoneticPr fontId="9" type="noConversion"/>
  </si>
  <si>
    <t>PAB-859</t>
    <phoneticPr fontId="9" type="noConversion"/>
  </si>
  <si>
    <t>N04C-UH22973</t>
    <phoneticPr fontId="9" type="noConversion"/>
  </si>
  <si>
    <t>641光復國小</t>
    <phoneticPr fontId="20" type="noConversion"/>
  </si>
  <si>
    <t>PAB-835</t>
    <phoneticPr fontId="9" type="noConversion"/>
  </si>
  <si>
    <t>4P10-D79914</t>
    <phoneticPr fontId="9" type="noConversion"/>
  </si>
  <si>
    <t>633鳳林國小</t>
    <phoneticPr fontId="20" type="noConversion"/>
  </si>
  <si>
    <t>472-WB</t>
    <phoneticPr fontId="9" type="noConversion"/>
  </si>
  <si>
    <t>PAB-836</t>
    <phoneticPr fontId="9" type="noConversion"/>
  </si>
  <si>
    <t>4P10-D79804</t>
    <phoneticPr fontId="9" type="noConversion"/>
  </si>
  <si>
    <t>471-WB</t>
    <phoneticPr fontId="9" type="noConversion"/>
  </si>
  <si>
    <t>613新城國小</t>
    <phoneticPr fontId="20" type="noConversion"/>
  </si>
  <si>
    <t>PAB-868</t>
    <phoneticPr fontId="9" type="noConversion"/>
  </si>
  <si>
    <t>N04C-UH23082</t>
    <phoneticPr fontId="9" type="noConversion"/>
  </si>
  <si>
    <t>604明恥國小</t>
    <phoneticPr fontId="20" type="noConversion"/>
  </si>
  <si>
    <r>
      <t>數量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(公升)</t>
    </r>
    <phoneticPr fontId="20" type="noConversion"/>
  </si>
  <si>
    <r>
      <t>車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輛
檢驗費</t>
    </r>
    <phoneticPr fontId="20" type="noConversion"/>
  </si>
  <si>
    <r>
      <t>乘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客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險</t>
    </r>
    <phoneticPr fontId="20" type="noConversion"/>
  </si>
  <si>
    <r>
      <t>車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輛
保險費</t>
    </r>
    <phoneticPr fontId="20" type="noConversion"/>
  </si>
  <si>
    <r>
      <t>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護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費</t>
    </r>
    <phoneticPr fontId="20" type="noConversion"/>
  </si>
  <si>
    <t>花蓮縣政府教育處暨所屬學校110年度車輛費用分析總表</t>
    <phoneticPr fontId="9" type="noConversion"/>
  </si>
  <si>
    <t>604明恥國小</t>
    <phoneticPr fontId="9" type="noConversion"/>
  </si>
  <si>
    <t>623化仁國小</t>
    <phoneticPr fontId="9" type="noConversion"/>
  </si>
  <si>
    <t>635林榮國小</t>
    <phoneticPr fontId="9" type="noConversion"/>
  </si>
  <si>
    <t>654豐濱國小</t>
    <phoneticPr fontId="9" type="noConversion"/>
  </si>
  <si>
    <t>655港口國小</t>
    <phoneticPr fontId="9" type="noConversion"/>
  </si>
  <si>
    <t>660樂合國小</t>
    <phoneticPr fontId="9" type="noConversion"/>
  </si>
  <si>
    <r>
      <t>670富里國小</t>
    </r>
    <r>
      <rPr>
        <b/>
        <sz val="12"/>
        <rFont val="Times New Roman"/>
        <family val="1"/>
      </rPr>
      <t/>
    </r>
    <phoneticPr fontId="9" type="noConversion"/>
  </si>
  <si>
    <t>671萬寧國小</t>
    <phoneticPr fontId="9" type="noConversion"/>
  </si>
  <si>
    <t>694紅葉國小</t>
    <phoneticPr fontId="9" type="noConversion"/>
  </si>
  <si>
    <t>花蓮縣110年度各國民小學概算額度初核表</t>
    <phoneticPr fontId="17" type="noConversion"/>
  </si>
  <si>
    <t>填報單位</t>
  </si>
  <si>
    <t>承辦人姓名(職稱)</t>
  </si>
  <si>
    <t>連絡電話(含分機)</t>
  </si>
  <si>
    <t>收支對列預估金額(千元)</t>
  </si>
  <si>
    <t>場地範圍</t>
  </si>
  <si>
    <t>【歲出科目】 行政管理及推展計畫-人員維持費-加班費 (千元)</t>
  </si>
  <si>
    <t>【歲出科目】 國民小學教育計畫-各校經常門分支計畫-工作場所電(水)費 (千元)</t>
  </si>
  <si>
    <t>【歲出科目】國民小學教育計畫-各校經常門分支計畫-計時與計件人員酬金 (千元)</t>
  </si>
  <si>
    <t>【歲出科目】國民小學教育計畫-各校經常門分支計畫-辦公(事務)用品 (千元)</t>
  </si>
  <si>
    <t>【歲出科目】國民小學教育計畫-各校經常門分支計畫-一般房屋修護費 (千元)</t>
  </si>
  <si>
    <t>【歲出科目】國民小學教育計畫-各校經常門分支計畫-機械及設備修護費 (千元)</t>
  </si>
  <si>
    <t>【歲出科目】 建築及設備計畫-其他設備計畫-購置機械設備 【資本門需1萬元以上】(千元)</t>
  </si>
  <si>
    <t>【歲出科目】 建築及設備計畫-其他設備計畫-購置什項設備 【資本門需1萬元以上】(千元)</t>
  </si>
  <si>
    <t>用途說明【資本門需說明購置項目】</t>
  </si>
  <si>
    <t>備註</t>
  </si>
  <si>
    <t>310美崙國中</t>
  </si>
  <si>
    <t>何裕揚(組長)</t>
  </si>
  <si>
    <t>8223537-124</t>
  </si>
  <si>
    <t>活動中心,足球場,會議室</t>
  </si>
  <si>
    <t>無</t>
  </si>
  <si>
    <t>311花崗國中</t>
  </si>
  <si>
    <t>張志堅</t>
  </si>
  <si>
    <t>8323924#218</t>
  </si>
  <si>
    <t>教室.簡報室.視聽教室,學生活動中心</t>
  </si>
  <si>
    <t>設置學生活動中心音響系統</t>
  </si>
  <si>
    <t>學生活動中心自活化重啓後尚無廣播音響系統,移動性音響無法符合大型集會需求,需設置固定式廣播系統(購置交通及運輸設備)</t>
  </si>
  <si>
    <t>312國風國中</t>
  </si>
  <si>
    <t>總務主任</t>
  </si>
  <si>
    <t>038323847轉41</t>
  </si>
  <si>
    <t>視聽教室、會議室、圖書館、跆拳道教室、樂活運動站、體育館、電腦教室、童軍教室</t>
  </si>
  <si>
    <t>313自強國中</t>
  </si>
  <si>
    <t>鄭棋鴻</t>
  </si>
  <si>
    <t>8579338#102</t>
  </si>
  <si>
    <t>體育館</t>
  </si>
  <si>
    <t>315秀林國中</t>
  </si>
  <si>
    <t>鍾今怡(事務組長)</t>
  </si>
  <si>
    <t>8611010轉11</t>
  </si>
  <si>
    <t>活動中心.運動場.會議室.普通教室.專科教室.2樓閱覽教室.學生宿舍(寒暑假)等場地</t>
  </si>
  <si>
    <t>316新城國中</t>
  </si>
  <si>
    <t>事務組長黃義泰</t>
  </si>
  <si>
    <t>8263911*221</t>
  </si>
  <si>
    <t>活動中心</t>
  </si>
  <si>
    <t>317宜昌國中</t>
  </si>
  <si>
    <t>林璟宏 (事務組長)</t>
  </si>
  <si>
    <t>03-8520803-205</t>
  </si>
  <si>
    <t>本校校地範圍</t>
  </si>
  <si>
    <t>318化仁國中</t>
  </si>
  <si>
    <t>李惠芳(事務組長)</t>
  </si>
  <si>
    <t>038543471-113</t>
  </si>
  <si>
    <t>朝陽館</t>
  </si>
  <si>
    <t>320吉安國中</t>
  </si>
  <si>
    <t>盧金德</t>
  </si>
  <si>
    <t>03-8523136-105</t>
  </si>
  <si>
    <t>吉安國中全校</t>
  </si>
  <si>
    <t>321平和國中</t>
  </si>
  <si>
    <t>李峻丞(事務組長)</t>
  </si>
  <si>
    <t>03-8661221#12</t>
  </si>
  <si>
    <t>本校各場館及棒球場</t>
  </si>
  <si>
    <t>322壽豐國中</t>
  </si>
  <si>
    <t>組長 王永杰</t>
  </si>
  <si>
    <t>8652111#26</t>
  </si>
  <si>
    <t>325鳳林國中</t>
  </si>
  <si>
    <t>鍾孔麟</t>
  </si>
  <si>
    <t>8761101-202</t>
  </si>
  <si>
    <t>活動中心及各項場地設施租借使用費</t>
  </si>
  <si>
    <t>修繕各校舍</t>
  </si>
  <si>
    <t>326萬榮國中</t>
  </si>
  <si>
    <t>蘇園淯</t>
  </si>
  <si>
    <t>038751264#16</t>
  </si>
  <si>
    <t>萬榮國中</t>
  </si>
  <si>
    <t>327光復國中</t>
  </si>
  <si>
    <t>蘇園淯(會計主任)</t>
  </si>
  <si>
    <t>03-8701027-210</t>
  </si>
  <si>
    <t>光復國中</t>
  </si>
  <si>
    <t>購置行政電腦；雷射印表機；傳真機等設備。</t>
  </si>
  <si>
    <t>328富源國中</t>
  </si>
  <si>
    <t>蔡明和</t>
  </si>
  <si>
    <t>8811002-19</t>
  </si>
  <si>
    <t>富源國中校內所有場地</t>
  </si>
  <si>
    <t>事務機</t>
  </si>
  <si>
    <t>329瑞穗國中</t>
  </si>
  <si>
    <t>賴科位</t>
  </si>
  <si>
    <t>8873111#40</t>
  </si>
  <si>
    <t>圖書室、演藝廳</t>
  </si>
  <si>
    <t>330三民國中</t>
  </si>
  <si>
    <t>何孟樺(總務主任)</t>
  </si>
  <si>
    <t>03-8841198-141</t>
  </si>
  <si>
    <t>332玉里國中</t>
  </si>
  <si>
    <t>會計主任陳祺國</t>
  </si>
  <si>
    <t>03-8882054</t>
  </si>
  <si>
    <t>活動中心.視聽教室等</t>
  </si>
  <si>
    <t>333玉東國中</t>
  </si>
  <si>
    <t>陳柏齊</t>
  </si>
  <si>
    <t>8851062#20</t>
  </si>
  <si>
    <t>體育館、禮堂、活動中心、會議室、電腦及專科教室、普通教室</t>
  </si>
  <si>
    <t>334富北國中</t>
  </si>
  <si>
    <t>總務主任 劉昌昇</t>
  </si>
  <si>
    <t>038821134</t>
  </si>
  <si>
    <t>活動中心、操場</t>
  </si>
  <si>
    <t>未達資本門</t>
  </si>
  <si>
    <t>335富里國中</t>
  </si>
  <si>
    <t>楊漢文</t>
  </si>
  <si>
    <t>8830006轉32</t>
  </si>
  <si>
    <t>0</t>
  </si>
  <si>
    <t>336豐濱國中</t>
  </si>
  <si>
    <t>張淑晴</t>
  </si>
  <si>
    <t>8791159轉102</t>
  </si>
  <si>
    <t>校園</t>
  </si>
  <si>
    <t>337東里國中</t>
  </si>
  <si>
    <t>總務主任歐秋玉</t>
  </si>
  <si>
    <t>8861174#17</t>
  </si>
  <si>
    <t>學校開放空間</t>
  </si>
  <si>
    <t>338南平中學</t>
  </si>
  <si>
    <t>黃郁雯(事務組長)</t>
  </si>
  <si>
    <t>8772586#131</t>
  </si>
  <si>
    <t>校內活動中心及會議室等</t>
  </si>
  <si>
    <t>601明禮國小</t>
  </si>
  <si>
    <t>陳昱吟(幹事)</t>
  </si>
  <si>
    <t>8322353-512</t>
  </si>
  <si>
    <t>多功能教室.操場</t>
  </si>
  <si>
    <t>602明義國小</t>
  </si>
  <si>
    <t>林美惠</t>
  </si>
  <si>
    <t>8326686轉808</t>
  </si>
  <si>
    <t>明義國小校舍:活動中心.演藝廳.教室等</t>
  </si>
  <si>
    <t>603明廉國小</t>
  </si>
  <si>
    <t>羅光湧/事務組長</t>
  </si>
  <si>
    <t>038-569088#17</t>
  </si>
  <si>
    <t>禮堂.運動場.綜合球場.電腦教室.普通教室</t>
  </si>
  <si>
    <t>604明恥國小</t>
  </si>
  <si>
    <t>幹事 葉玉英</t>
  </si>
  <si>
    <t>8222231*708</t>
  </si>
  <si>
    <t>階梯教室、會議室、活動中心、操場、教室等</t>
  </si>
  <si>
    <t>605中正國小</t>
  </si>
  <si>
    <t>謝博宇事務組長</t>
  </si>
  <si>
    <t>8322819#61</t>
  </si>
  <si>
    <t>本校地下室內停車場、學生活動中心、會議室、教室等</t>
  </si>
  <si>
    <t>606信義國小</t>
  </si>
  <si>
    <t>幹事  詹玉秀</t>
  </si>
  <si>
    <t>8331163</t>
  </si>
  <si>
    <t>生態園區及班級教室</t>
  </si>
  <si>
    <t>607復興國小</t>
  </si>
  <si>
    <t>司春陽(總務主任)</t>
  </si>
  <si>
    <t>8223208分機15</t>
  </si>
  <si>
    <t>全校</t>
  </si>
  <si>
    <t>608中華國小</t>
  </si>
  <si>
    <t>事務組長王小慧</t>
  </si>
  <si>
    <t>03-8324308-520</t>
  </si>
  <si>
    <t>活動中心.校舍.教室.會議室.操場.廣場</t>
  </si>
  <si>
    <t>投影機、冷氣</t>
  </si>
  <si>
    <t>-</t>
  </si>
  <si>
    <t>609忠孝國小</t>
  </si>
  <si>
    <t>余旻諺(總務主任)</t>
  </si>
  <si>
    <t>8351218*204</t>
  </si>
  <si>
    <t>操場.風雨教室</t>
  </si>
  <si>
    <t>610北濱國小</t>
  </si>
  <si>
    <t>林美月</t>
  </si>
  <si>
    <t>8324093</t>
  </si>
  <si>
    <t>教室</t>
  </si>
  <si>
    <t>611鑄強國小</t>
  </si>
  <si>
    <t>劉志彥</t>
  </si>
  <si>
    <t>8223787</t>
  </si>
  <si>
    <t>教室 階梯教室 會議室 等</t>
  </si>
  <si>
    <t>預計建置空調設備</t>
  </si>
  <si>
    <t>612國福國小</t>
  </si>
  <si>
    <t>施惠珍</t>
  </si>
  <si>
    <t>8561395#103</t>
  </si>
  <si>
    <t>圖書室、一般教室、操場</t>
  </si>
  <si>
    <t>613新城國小</t>
  </si>
  <si>
    <t>幹事兼會計  陳月秋</t>
  </si>
  <si>
    <t>8611006#1110</t>
  </si>
  <si>
    <t>校內各場地設備(包括游泳池)</t>
  </si>
  <si>
    <t>614北埔國小</t>
  </si>
  <si>
    <t>蔡佩芬</t>
  </si>
  <si>
    <t>03-8264624*36</t>
  </si>
  <si>
    <t>活動中心、會議室</t>
  </si>
  <si>
    <t>修繕用</t>
  </si>
  <si>
    <t>615康樂國小</t>
  </si>
  <si>
    <t>許熒真(總務主任)</t>
  </si>
  <si>
    <t>8265597#13</t>
  </si>
  <si>
    <t>風雨教室
運動場室內外綜合球場
會議室電腦及專科教室
普通教室</t>
    <phoneticPr fontId="20" type="noConversion"/>
  </si>
  <si>
    <t>616嘉里國小</t>
  </si>
  <si>
    <t>葉嘉珠</t>
  </si>
  <si>
    <t>8266945#103</t>
  </si>
  <si>
    <t>2間教室</t>
  </si>
  <si>
    <t>617吉安國小</t>
  </si>
  <si>
    <t>廖必偉</t>
  </si>
  <si>
    <t>038523984#113</t>
  </si>
  <si>
    <t>活動中心、教室、球場</t>
  </si>
  <si>
    <t>更新深井抽水馬達，播音設備</t>
  </si>
  <si>
    <t>618宜昌國小</t>
  </si>
  <si>
    <t>陳信光</t>
  </si>
  <si>
    <t>038520209</t>
  </si>
  <si>
    <t>活動中心、階梯教室、會議室</t>
  </si>
  <si>
    <t>冷氣</t>
  </si>
  <si>
    <t>619北昌國小</t>
  </si>
  <si>
    <t>陳鳳姿(總務主任)</t>
  </si>
  <si>
    <t>03-8562619#731</t>
  </si>
  <si>
    <t>活動中心.活動廣場.會議室.階梯教室.一般教室等</t>
  </si>
  <si>
    <t>620光華國小</t>
  </si>
  <si>
    <t>蔡佩雯</t>
  </si>
  <si>
    <t>038421611*16</t>
  </si>
  <si>
    <t>學校校舍(地)及設施</t>
  </si>
  <si>
    <t>編列電費收支對列15,000元</t>
  </si>
  <si>
    <t>621稻香國小</t>
  </si>
  <si>
    <t>張弘忠</t>
  </si>
  <si>
    <t>8524663#303</t>
  </si>
  <si>
    <t>電腦教室,視廳教室,會議室,崇她館</t>
  </si>
  <si>
    <t>622南華國小</t>
  </si>
  <si>
    <t>黃慶隆(總務主任)</t>
  </si>
  <si>
    <t>8525043#213</t>
  </si>
  <si>
    <t>全校校區</t>
  </si>
  <si>
    <t>623化仁國小</t>
  </si>
  <si>
    <t>林志偉 總務主任</t>
  </si>
  <si>
    <t>8528720-304</t>
  </si>
  <si>
    <t>1.風雨教室2.會議室3.資源教室</t>
  </si>
  <si>
    <t>624太昌國小</t>
  </si>
  <si>
    <t>事務組劉曉燕</t>
  </si>
  <si>
    <t>8571746*107</t>
  </si>
  <si>
    <t>廚房.電梯.禮堂.會議室.多媒體教室</t>
  </si>
  <si>
    <t>625平和國小</t>
  </si>
  <si>
    <t>張良玫</t>
  </si>
  <si>
    <t>8661223#203</t>
  </si>
  <si>
    <t>本校場地無開放對外租借</t>
  </si>
  <si>
    <t>626壽豐國小</t>
  </si>
  <si>
    <t>鄰仁傑(總務主任)</t>
  </si>
  <si>
    <t>03-8651024</t>
  </si>
  <si>
    <t>文康中心 風雨教室 各教室 操場</t>
  </si>
  <si>
    <t>627豐裡國小</t>
  </si>
  <si>
    <t>羅淑美</t>
  </si>
  <si>
    <t>8652183</t>
  </si>
  <si>
    <t>校園範圍</t>
  </si>
  <si>
    <t>628豐山國小</t>
  </si>
  <si>
    <t>彭松英 總務主任</t>
  </si>
  <si>
    <t>038651640＃23</t>
  </si>
  <si>
    <t>活動中心、會議室會議、操場、籃球場</t>
  </si>
  <si>
    <t>場地租借投影機布幕使用之維護場地與水電的費用</t>
  </si>
  <si>
    <t>629志學國小</t>
  </si>
  <si>
    <t>徐琬玲_幹事</t>
  </si>
  <si>
    <t>8662600</t>
  </si>
  <si>
    <t>630月眉國小</t>
  </si>
  <si>
    <t>幹事 劉秀貞</t>
  </si>
  <si>
    <t>8631011#15</t>
  </si>
  <si>
    <t>631水璉國小</t>
  </si>
  <si>
    <t>幹事王海燕</t>
  </si>
  <si>
    <t>8601228分機14</t>
  </si>
  <si>
    <t>632溪口國小</t>
  </si>
  <si>
    <t>洪小玲</t>
  </si>
  <si>
    <t>8652275-16</t>
  </si>
  <si>
    <t>廚房</t>
  </si>
  <si>
    <t>633鳳林國小</t>
  </si>
  <si>
    <t>張綉梅</t>
  </si>
  <si>
    <t>8762031-124</t>
  </si>
  <si>
    <t>學生活動中心.客語教室.會議室等</t>
  </si>
  <si>
    <t>634大榮國小</t>
  </si>
  <si>
    <t>孫博文</t>
  </si>
  <si>
    <t>8763904</t>
  </si>
  <si>
    <t>635林榮國小</t>
  </si>
  <si>
    <t>陳景新</t>
  </si>
  <si>
    <t>8771024-9</t>
  </si>
  <si>
    <t>636長橋國小</t>
  </si>
  <si>
    <t>幹事兼會計曹育驊</t>
  </si>
  <si>
    <t>8751654-107</t>
  </si>
  <si>
    <t>638北林國小</t>
  </si>
  <si>
    <t>邱禕凡(總務主任)</t>
  </si>
  <si>
    <t>8762554#12</t>
  </si>
  <si>
    <t>操場及綜合球場</t>
  </si>
  <si>
    <t>639鳳仁國小</t>
  </si>
  <si>
    <t>總務主任彭威翔</t>
  </si>
  <si>
    <t>8762201-101</t>
  </si>
  <si>
    <t>羽球館</t>
  </si>
  <si>
    <t>641光復國小</t>
  </si>
  <si>
    <t>葉靜錞(佐理員)</t>
  </si>
  <si>
    <t>03-8701029#224</t>
  </si>
  <si>
    <t>花蓮縣光復鄉光復國民小學</t>
  </si>
  <si>
    <t>642太巴塱國小</t>
  </si>
  <si>
    <t>高耿章(幹事兼會計)</t>
  </si>
  <si>
    <t>038701134#14</t>
  </si>
  <si>
    <t>學校區域之校舍、廁所、場地、宿舍等設施設備</t>
  </si>
  <si>
    <t>購置手持式充電起子與震動電鑽工具組</t>
  </si>
  <si>
    <t>645大進國小</t>
  </si>
  <si>
    <t>總務主任張永釗</t>
  </si>
  <si>
    <t>8701049分機14</t>
  </si>
  <si>
    <t>學校西棟校舍、南棟校舍、操場、運動場所及設施。</t>
  </si>
  <si>
    <t>647瑞穗國小</t>
  </si>
  <si>
    <t>吳正晃</t>
  </si>
  <si>
    <t>8876366#116</t>
  </si>
  <si>
    <t>本校所屬之學校校舍（地）及設施</t>
  </si>
  <si>
    <t>648瑞美國小</t>
  </si>
  <si>
    <t>曾廉惠</t>
  </si>
  <si>
    <t>8872014#13</t>
  </si>
  <si>
    <t>風雨教室.綜合教室.電腦教室等</t>
  </si>
  <si>
    <t>649鶴岡國小</t>
  </si>
  <si>
    <t>謝佩勳(幹事)</t>
  </si>
  <si>
    <t>038872740#112</t>
  </si>
  <si>
    <t>風雨球場</t>
  </si>
  <si>
    <t>650舞鶴國小</t>
  </si>
  <si>
    <t>何黃欽</t>
  </si>
  <si>
    <t>8872394#12</t>
  </si>
  <si>
    <t>651奇美國小</t>
  </si>
  <si>
    <t>陶吉豐(幹事)</t>
  </si>
  <si>
    <t>8991077#14</t>
  </si>
  <si>
    <t>652富源國小</t>
  </si>
  <si>
    <t>馬妤菲</t>
  </si>
  <si>
    <t>03-8811029-11</t>
  </si>
  <si>
    <t>653瑞北國小</t>
  </si>
  <si>
    <t>陳家麟</t>
  </si>
  <si>
    <t>8872642-17</t>
  </si>
  <si>
    <t>654豐濱國小</t>
  </si>
  <si>
    <t>丁新生 總務</t>
  </si>
  <si>
    <t>8791111#15</t>
  </si>
  <si>
    <t>場地租借費使用於經常門房屋修護費。</t>
  </si>
  <si>
    <t>655港口國小</t>
  </si>
  <si>
    <t>林靜宜（總務主任）</t>
  </si>
  <si>
    <t>03-8781037#212</t>
  </si>
  <si>
    <t>露營區</t>
  </si>
  <si>
    <t>656靜浦國小</t>
  </si>
  <si>
    <t>鄭玉琴</t>
  </si>
  <si>
    <t>8781021#12</t>
  </si>
  <si>
    <t>場地借用耗品</t>
  </si>
  <si>
    <t>657新社國小</t>
  </si>
  <si>
    <t>彭幹事</t>
  </si>
  <si>
    <t>03-8711138#16</t>
  </si>
  <si>
    <t>658玉里國小</t>
  </si>
  <si>
    <t>幹事-鄭文美</t>
  </si>
  <si>
    <t>8882007*132</t>
  </si>
  <si>
    <t>玉里國小及永昌分校</t>
  </si>
  <si>
    <t>659源城國小</t>
  </si>
  <si>
    <t>曾宥宸(佐理員)</t>
  </si>
  <si>
    <t>03-8882290</t>
  </si>
  <si>
    <t>校園內</t>
  </si>
  <si>
    <t>660樂合國小</t>
  </si>
  <si>
    <t>楊敏真</t>
  </si>
  <si>
    <t>03-8886087#13</t>
  </si>
  <si>
    <t>661觀音國小</t>
  </si>
  <si>
    <t>王文倩</t>
  </si>
  <si>
    <t>8851006轉13</t>
  </si>
  <si>
    <t>校園戶外場地</t>
  </si>
  <si>
    <t>662三民國小</t>
  </si>
  <si>
    <t>教師兼總務主任</t>
  </si>
  <si>
    <t>03-8841183#13</t>
  </si>
  <si>
    <t>663春日國小</t>
  </si>
  <si>
    <t>吳聖才(總務主任)</t>
  </si>
  <si>
    <t>8872628-23</t>
  </si>
  <si>
    <t>664德武國小</t>
  </si>
  <si>
    <t>周佳信</t>
  </si>
  <si>
    <t>8872824#102</t>
  </si>
  <si>
    <t>665中城國小</t>
  </si>
  <si>
    <t>03-8882372#172</t>
  </si>
  <si>
    <t>666長良國小</t>
  </si>
  <si>
    <t>宋家珍(總務主任)</t>
  </si>
  <si>
    <t>038801171-12</t>
  </si>
  <si>
    <t>圖書館、綜合球場、風雨操場、電腦及專科教室、普通教室。</t>
  </si>
  <si>
    <t>667大禹國小</t>
  </si>
  <si>
    <t>謝家豪</t>
  </si>
  <si>
    <t>03-8883274#203</t>
  </si>
  <si>
    <t>668松浦國小</t>
  </si>
  <si>
    <t>總務主任  方健輝</t>
  </si>
  <si>
    <t>8851131轉17</t>
  </si>
  <si>
    <t>教室及室外場地</t>
  </si>
  <si>
    <t>陳菊花(總務主任)</t>
  </si>
  <si>
    <t>8851078(118)</t>
  </si>
  <si>
    <t>本校教室專科教室及活動中心等設備</t>
  </si>
  <si>
    <t>670富里國小</t>
  </si>
  <si>
    <t>謝政成(總務主任)</t>
  </si>
  <si>
    <t>8831042#13</t>
  </si>
  <si>
    <t>活動中心  會議室  知動教室</t>
  </si>
  <si>
    <t>671萬寧國小</t>
  </si>
  <si>
    <t>曾鈺驊總務主任</t>
  </si>
  <si>
    <t>038861211</t>
  </si>
  <si>
    <t>操場、風雨教室、籃球場</t>
  </si>
  <si>
    <t>672永豐國小</t>
  </si>
  <si>
    <t>張志剛(總務主任)</t>
  </si>
  <si>
    <t>8831195*13</t>
  </si>
  <si>
    <t>無租借場地</t>
  </si>
  <si>
    <t>673學田國小</t>
  </si>
  <si>
    <t>莊琬婷</t>
  </si>
  <si>
    <t>8831324#13</t>
  </si>
  <si>
    <t>校舍(地)及設施</t>
  </si>
  <si>
    <t>歷年無場地租借收入</t>
  </si>
  <si>
    <t>674東竹國小</t>
  </si>
  <si>
    <t>簡焴成</t>
  </si>
  <si>
    <t>8821514-12</t>
  </si>
  <si>
    <t>運動場及籃球場、班級教室、階梯教室、電腦教室、圖書室等。學校室外運動場地包含籃球場，提供一般民眾個別從事休閒運動者，得免事先申請與收費。</t>
  </si>
  <si>
    <t>675東里國小</t>
  </si>
  <si>
    <t>張家倫</t>
  </si>
  <si>
    <t>8861161</t>
  </si>
  <si>
    <t>足球場與學校教室</t>
  </si>
  <si>
    <t>676明里國小</t>
  </si>
  <si>
    <t>李怡婷 教師兼總務</t>
  </si>
  <si>
    <t>03-8846003*15</t>
  </si>
  <si>
    <t>678吳江國小</t>
  </si>
  <si>
    <t>陳麗阡
總務主任</t>
  </si>
  <si>
    <t>8861242-13</t>
  </si>
  <si>
    <t>679秀林國小</t>
  </si>
  <si>
    <t>許漢良/總務主任</t>
  </si>
  <si>
    <t>03-8611393#112</t>
  </si>
  <si>
    <t>聚英樓/操場/籃球場/專科教室/教學大樓等</t>
  </si>
  <si>
    <t>680富世國小</t>
  </si>
  <si>
    <t>劉育文(總務主任)</t>
  </si>
  <si>
    <t>8611431分機13</t>
  </si>
  <si>
    <t>集合場、教室等</t>
  </si>
  <si>
    <t>場地借用消耗品(統-收支對列)。</t>
  </si>
  <si>
    <t>681和平國小</t>
  </si>
  <si>
    <t>張再成</t>
  </si>
  <si>
    <t>8681056#10</t>
  </si>
  <si>
    <t>禮堂、綜合球場、操場等</t>
  </si>
  <si>
    <t>682佳民國小</t>
  </si>
  <si>
    <t>林書羽</t>
  </si>
  <si>
    <t>8264900轉14</t>
  </si>
  <si>
    <t>風雨教室及視聽教室</t>
  </si>
  <si>
    <t>683銅門國小</t>
  </si>
  <si>
    <t>張維華(總務主任)</t>
  </si>
  <si>
    <t>03-8641174#203</t>
  </si>
  <si>
    <t>校園及校舍</t>
  </si>
  <si>
    <t>辦公事務用</t>
  </si>
  <si>
    <t>684水源國小</t>
  </si>
  <si>
    <t>總務主任王永誠</t>
  </si>
  <si>
    <t>8570781#13</t>
  </si>
  <si>
    <t>本校禮堂</t>
  </si>
  <si>
    <t>用於學校設備</t>
  </si>
  <si>
    <t>685崇德國小</t>
  </si>
  <si>
    <t>陳信記總務主任</t>
  </si>
  <si>
    <t>038621220#202</t>
  </si>
  <si>
    <t>學校操場</t>
  </si>
  <si>
    <t>686文蘭國小</t>
  </si>
  <si>
    <t>蔡進福(總務主任)</t>
  </si>
  <si>
    <t>038641020#25</t>
  </si>
  <si>
    <t>體育館、教室</t>
  </si>
  <si>
    <t>環境整理綠美化工具</t>
  </si>
  <si>
    <t>修枝鋸、電池組、充電器</t>
  </si>
  <si>
    <t>687景美國小</t>
  </si>
  <si>
    <t>薛明君</t>
  </si>
  <si>
    <t>8266707</t>
  </si>
  <si>
    <t>688三棧國小</t>
  </si>
  <si>
    <t>王瑞華兼會計</t>
  </si>
  <si>
    <t>8260330-18</t>
  </si>
  <si>
    <t>學校操場及攬翠樓</t>
  </si>
  <si>
    <t>689銅蘭國小</t>
  </si>
  <si>
    <t>游文正</t>
  </si>
  <si>
    <t>038641005#11</t>
  </si>
  <si>
    <t>學校校舍及教室</t>
  </si>
  <si>
    <t>690萬榮國小</t>
  </si>
  <si>
    <t>賴志強</t>
  </si>
  <si>
    <t>8751449#13</t>
  </si>
  <si>
    <t>691西林國小</t>
  </si>
  <si>
    <t>沈雪鳳</t>
  </si>
  <si>
    <t>8771064</t>
  </si>
  <si>
    <t>692見晴國小</t>
  </si>
  <si>
    <t>張裕松(幹事)</t>
  </si>
  <si>
    <t>038771574#14</t>
  </si>
  <si>
    <t>操場及教室</t>
  </si>
  <si>
    <t>693馬遠國小</t>
  </si>
  <si>
    <t>吳尉綺(總務主任)</t>
  </si>
  <si>
    <t>038811371</t>
  </si>
  <si>
    <t>694紅葉國小</t>
  </si>
  <si>
    <t>林秋華</t>
  </si>
  <si>
    <t>12</t>
  </si>
  <si>
    <t>操場、禮堂</t>
  </si>
  <si>
    <t>695明利國小</t>
  </si>
  <si>
    <t>李震遠(總務主任)</t>
  </si>
  <si>
    <t>038751048#13</t>
  </si>
  <si>
    <t>明利國小</t>
  </si>
  <si>
    <t>696卓溪國小</t>
  </si>
  <si>
    <t>林佳儀</t>
  </si>
  <si>
    <t>03-8883514</t>
  </si>
  <si>
    <t>花蓮縣卓溪鄉卓溪國民小學校園</t>
  </si>
  <si>
    <t>697崙山國小</t>
  </si>
  <si>
    <t>阿度爾.塔那比瑪</t>
  </si>
  <si>
    <t>8841350#12</t>
  </si>
  <si>
    <t>校區</t>
  </si>
  <si>
    <t>698太平國小</t>
  </si>
  <si>
    <t>總務主任李鳳嬌</t>
  </si>
  <si>
    <t>8841359#132</t>
  </si>
  <si>
    <t>停車場,學生餐廳,禮堂,班級教室,資訊教室</t>
  </si>
  <si>
    <t>699卓清國小</t>
  </si>
  <si>
    <t>教師兼任總務主任曹雅華</t>
  </si>
  <si>
    <t>8801163#12</t>
  </si>
  <si>
    <t>700古風國小</t>
  </si>
  <si>
    <t>黃印龍</t>
  </si>
  <si>
    <t>8846058</t>
  </si>
  <si>
    <t>701立山國小</t>
  </si>
  <si>
    <t>總務主任許曉芬</t>
  </si>
  <si>
    <t>8841358</t>
  </si>
  <si>
    <t>702卓樂國小</t>
  </si>
  <si>
    <t>幹事兼任會計員</t>
  </si>
  <si>
    <t>(03)8889075#33</t>
  </si>
  <si>
    <t>普通教室、專科教室、民族資源教室、禮堂、室外籃球場、操場等</t>
  </si>
  <si>
    <t>703卓楓國小</t>
  </si>
  <si>
    <t>總務主任蘇育德</t>
  </si>
  <si>
    <t>8846027-11</t>
  </si>
  <si>
    <t>籃球場及停車場前空地</t>
  </si>
  <si>
    <t>705西富國小</t>
  </si>
  <si>
    <t>劉伃真；會計</t>
  </si>
  <si>
    <t>8702765#3</t>
  </si>
  <si>
    <t>學校操場及連通教室</t>
  </si>
  <si>
    <t>706大興國小</t>
  </si>
  <si>
    <t>幹事陳美伶</t>
  </si>
  <si>
    <t>8702987分機9</t>
  </si>
  <si>
    <t>707中原國小</t>
  </si>
  <si>
    <t>李美慧</t>
  </si>
  <si>
    <t>038332169*172</t>
  </si>
  <si>
    <t>活動中心、操場、會議室、教室</t>
  </si>
  <si>
    <t>708西寶國小</t>
  </si>
  <si>
    <t>李欣怡(幹事)</t>
  </si>
  <si>
    <t>03-8691040#11</t>
  </si>
  <si>
    <t>800體育高中</t>
  </si>
  <si>
    <t>李靜華代理(文書出納組長)</t>
  </si>
  <si>
    <t>03-8462610轉123</t>
  </si>
  <si>
    <t>花蓮縣選手集訓中心(本校學生住宿)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</si>
</sst>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General_)"/>
    <numFmt numFmtId="178" formatCode="0.00_)"/>
    <numFmt numFmtId="179" formatCode="#,##0_ "/>
    <numFmt numFmtId="180" formatCode="#,##0_ ;[Red]\-#,##0\ "/>
    <numFmt numFmtId="181" formatCode="#,##0_);[Red]\(#,##0\)"/>
    <numFmt numFmtId="182" formatCode="_(* #,##0_);_(* \(#,##0\);_(* &quot;-&quot;??_);_(@_)"/>
    <numFmt numFmtId="183" formatCode="#,##0.0_);[Red]\(#,##0.0\)"/>
    <numFmt numFmtId="184" formatCode="0;[Red]0"/>
    <numFmt numFmtId="185" formatCode="#,##0.0_ "/>
    <numFmt numFmtId="186" formatCode="#,##0.00_ "/>
  </numFmts>
  <fonts count="8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1"/>
      <name val="Times New Roman"/>
      <family val="1"/>
    </font>
    <font>
      <sz val="12"/>
      <name val="Courier"/>
      <family val="3"/>
    </font>
    <font>
      <b/>
      <i/>
      <sz val="16"/>
      <name val="Helv"/>
      <family val="2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8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10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Arial"/>
      <family val="2"/>
    </font>
    <font>
      <sz val="10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20"/>
      <color indexed="9"/>
      <name val="標楷體"/>
      <family val="4"/>
      <charset val="136"/>
    </font>
    <font>
      <b/>
      <sz val="20"/>
      <color indexed="9"/>
      <name val="Times New Roman"/>
      <family val="1"/>
    </font>
    <font>
      <b/>
      <sz val="20"/>
      <name val="Times New Roman"/>
      <family val="1"/>
    </font>
    <font>
      <sz val="13"/>
      <name val="標楷體"/>
      <family val="4"/>
      <charset val="136"/>
    </font>
    <font>
      <sz val="13"/>
      <name val="Arial"/>
      <family val="2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0"/>
      <color indexed="8"/>
      <name val="新細明體"/>
      <family val="1"/>
      <charset val="136"/>
    </font>
    <font>
      <sz val="10"/>
      <color indexed="8"/>
      <name val="Arial"/>
      <family val="2"/>
    </font>
    <font>
      <sz val="13"/>
      <color indexed="8"/>
      <name val="Arial"/>
      <family val="2"/>
    </font>
    <font>
      <b/>
      <sz val="20"/>
      <color indexed="8"/>
      <name val="Times New Roman"/>
      <family val="1"/>
    </font>
    <font>
      <sz val="12"/>
      <color indexed="12"/>
      <name val="Arial"/>
      <family val="2"/>
    </font>
    <font>
      <sz val="10"/>
      <color indexed="12"/>
      <name val="標楷體"/>
      <family val="4"/>
      <charset val="136"/>
    </font>
    <font>
      <sz val="10"/>
      <color indexed="10"/>
      <name val="標楷體"/>
      <family val="4"/>
      <charset val="136"/>
    </font>
    <font>
      <sz val="14"/>
      <name val="Arial"/>
      <family val="2"/>
    </font>
    <font>
      <b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12"/>
      <name val="標楷體"/>
      <family val="4"/>
      <charset val="136"/>
    </font>
    <font>
      <sz val="14"/>
      <color indexed="18"/>
      <name val="標楷體"/>
      <family val="4"/>
      <charset val="136"/>
    </font>
    <font>
      <sz val="14"/>
      <color indexed="18"/>
      <name val="Times New Roman"/>
      <family val="1"/>
    </font>
    <font>
      <sz val="14"/>
      <color indexed="10"/>
      <name val="Times New Roman"/>
      <family val="1"/>
    </font>
    <font>
      <b/>
      <sz val="8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3"/>
      <color indexed="10"/>
      <name val="標楷體"/>
      <family val="4"/>
      <charset val="136"/>
    </font>
    <font>
      <sz val="14"/>
      <color indexed="8"/>
      <name val="Arial"/>
      <family val="2"/>
    </font>
    <font>
      <sz val="16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10"/>
      <name val="Times New Roman"/>
      <family val="1"/>
    </font>
    <font>
      <sz val="13"/>
      <color indexed="10"/>
      <name val="Arial"/>
      <family val="2"/>
    </font>
    <font>
      <b/>
      <sz val="12"/>
      <color indexed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8"/>
      <color theme="1"/>
      <name val="標楷體"/>
      <family val="4"/>
      <charset val="136"/>
    </font>
    <font>
      <sz val="9"/>
      <color theme="1"/>
      <name val="新細明體"/>
      <family val="1"/>
      <charset val="136"/>
    </font>
    <font>
      <sz val="7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8"/>
      <color theme="1"/>
      <name val="新細明體"/>
      <family val="1"/>
      <charset val="136"/>
    </font>
    <font>
      <b/>
      <sz val="10"/>
      <color rgb="FFFF0000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8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color indexed="58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color indexed="8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1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2"/>
      <color indexed="8"/>
      <name val="標楷體"/>
      <family val="4"/>
      <charset val="136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38" fontId="4" fillId="0" borderId="0" applyBorder="0" applyAlignment="0"/>
    <xf numFmtId="177" fontId="5" fillId="2" borderId="1" applyNumberFormat="0" applyFont="0" applyFill="0" applyBorder="0">
      <alignment horizontal="center" vertical="center"/>
    </xf>
    <xf numFmtId="178" fontId="6" fillId="0" borderId="0"/>
    <xf numFmtId="0" fontId="3" fillId="0" borderId="0"/>
    <xf numFmtId="0" fontId="2" fillId="0" borderId="0">
      <alignment vertical="center"/>
    </xf>
    <xf numFmtId="0" fontId="12" fillId="0" borderId="0">
      <alignment vertical="center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59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41" fontId="2" fillId="0" borderId="0" applyFont="0" applyFill="0" applyBorder="0" applyAlignment="0" applyProtection="0"/>
    <xf numFmtId="0" fontId="7" fillId="0" borderId="0"/>
    <xf numFmtId="43" fontId="5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>
      <alignment vertical="top"/>
    </xf>
    <xf numFmtId="0" fontId="8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</cellStyleXfs>
  <cellXfs count="438">
    <xf numFmtId="0" fontId="0" fillId="0" borderId="0" xfId="0"/>
    <xf numFmtId="176" fontId="16" fillId="2" borderId="0" xfId="9" applyNumberFormat="1" applyFont="1" applyFill="1" applyAlignment="1">
      <alignment vertical="center"/>
    </xf>
    <xf numFmtId="0" fontId="12" fillId="0" borderId="0" xfId="6">
      <alignment vertical="center"/>
    </xf>
    <xf numFmtId="0" fontId="16" fillId="0" borderId="0" xfId="6" applyFont="1" applyFill="1">
      <alignment vertical="center"/>
    </xf>
    <xf numFmtId="0" fontId="12" fillId="0" borderId="0" xfId="6" applyFill="1">
      <alignment vertical="center"/>
    </xf>
    <xf numFmtId="0" fontId="12" fillId="0" borderId="0" xfId="6" applyFont="1" applyFill="1">
      <alignment vertical="center"/>
    </xf>
    <xf numFmtId="0" fontId="16" fillId="0" borderId="0" xfId="6" applyFont="1">
      <alignment vertical="center"/>
    </xf>
    <xf numFmtId="0" fontId="16" fillId="2" borderId="0" xfId="6" applyFont="1" applyFill="1">
      <alignment vertical="center"/>
    </xf>
    <xf numFmtId="0" fontId="12" fillId="2" borderId="0" xfId="6" applyFill="1">
      <alignment vertical="center"/>
    </xf>
    <xf numFmtId="0" fontId="18" fillId="0" borderId="0" xfId="6" applyFont="1">
      <alignment vertical="center"/>
    </xf>
    <xf numFmtId="181" fontId="28" fillId="3" borderId="3" xfId="6" applyNumberFormat="1" applyFont="1" applyFill="1" applyBorder="1" applyAlignment="1" applyProtection="1">
      <alignment horizontal="left" vertical="center"/>
      <protection locked="0"/>
    </xf>
    <xf numFmtId="0" fontId="29" fillId="3" borderId="4" xfId="6" applyFont="1" applyFill="1" applyBorder="1" applyAlignment="1">
      <alignment horizontal="left"/>
    </xf>
    <xf numFmtId="0" fontId="29" fillId="3" borderId="4" xfId="6" applyFont="1" applyFill="1" applyBorder="1" applyAlignment="1">
      <alignment horizontal="right"/>
    </xf>
    <xf numFmtId="0" fontId="29" fillId="0" borderId="4" xfId="6" applyFont="1" applyFill="1" applyBorder="1" applyAlignment="1">
      <alignment horizontal="left"/>
    </xf>
    <xf numFmtId="0" fontId="30" fillId="0" borderId="4" xfId="6" applyFont="1" applyFill="1" applyBorder="1" applyAlignment="1">
      <alignment horizontal="left"/>
    </xf>
    <xf numFmtId="0" fontId="30" fillId="0" borderId="5" xfId="6" applyFont="1" applyFill="1" applyBorder="1" applyAlignment="1">
      <alignment horizontal="left"/>
    </xf>
    <xf numFmtId="181" fontId="8" fillId="0" borderId="0" xfId="6" applyNumberFormat="1" applyFont="1" applyProtection="1">
      <alignment vertical="center"/>
      <protection locked="0"/>
    </xf>
    <xf numFmtId="181" fontId="31" fillId="0" borderId="0" xfId="6" applyNumberFormat="1" applyFont="1" applyProtection="1">
      <alignment vertical="center"/>
      <protection locked="0"/>
    </xf>
    <xf numFmtId="181" fontId="22" fillId="4" borderId="1" xfId="6" applyNumberFormat="1" applyFont="1" applyFill="1" applyBorder="1" applyAlignment="1" applyProtection="1">
      <alignment vertical="center"/>
    </xf>
    <xf numFmtId="181" fontId="31" fillId="4" borderId="0" xfId="6" applyNumberFormat="1" applyFont="1" applyFill="1" applyBorder="1" applyAlignment="1" applyProtection="1">
      <alignment vertical="center"/>
      <protection locked="0"/>
    </xf>
    <xf numFmtId="181" fontId="32" fillId="0" borderId="1" xfId="6" applyNumberFormat="1" applyFont="1" applyFill="1" applyBorder="1" applyAlignment="1" applyProtection="1">
      <alignment vertical="center"/>
      <protection locked="0"/>
    </xf>
    <xf numFmtId="181" fontId="31" fillId="0" borderId="0" xfId="6" applyNumberFormat="1" applyFont="1" applyAlignment="1" applyProtection="1">
      <alignment vertical="center"/>
      <protection locked="0"/>
    </xf>
    <xf numFmtId="181" fontId="8" fillId="0" borderId="0" xfId="6" applyNumberFormat="1" applyFont="1" applyAlignment="1" applyProtection="1">
      <alignment vertical="center"/>
      <protection locked="0"/>
    </xf>
    <xf numFmtId="181" fontId="31" fillId="0" borderId="0" xfId="6" applyNumberFormat="1" applyFont="1" applyFill="1" applyAlignment="1" applyProtection="1">
      <alignment vertical="center"/>
      <protection locked="0"/>
    </xf>
    <xf numFmtId="181" fontId="31" fillId="0" borderId="0" xfId="6" applyNumberFormat="1" applyFont="1" applyBorder="1" applyAlignment="1" applyProtection="1">
      <alignment vertical="center"/>
      <protection locked="0"/>
    </xf>
    <xf numFmtId="0" fontId="8" fillId="0" borderId="0" xfId="6" applyFont="1" applyAlignment="1" applyProtection="1">
      <alignment vertical="center"/>
      <protection locked="0"/>
    </xf>
    <xf numFmtId="0" fontId="8" fillId="0" borderId="1" xfId="6" applyFont="1" applyBorder="1" applyProtection="1">
      <alignment vertical="center"/>
      <protection locked="0"/>
    </xf>
    <xf numFmtId="0" fontId="8" fillId="0" borderId="0" xfId="6" applyFont="1" applyProtection="1">
      <alignment vertical="center"/>
      <protection locked="0"/>
    </xf>
    <xf numFmtId="0" fontId="8" fillId="0" borderId="1" xfId="6" applyFont="1" applyFill="1" applyBorder="1" applyProtection="1">
      <alignment vertical="center"/>
      <protection locked="0"/>
    </xf>
    <xf numFmtId="0" fontId="8" fillId="0" borderId="0" xfId="6" applyFont="1" applyFill="1" applyProtection="1">
      <alignment vertical="center"/>
      <protection locked="0"/>
    </xf>
    <xf numFmtId="0" fontId="8" fillId="5" borderId="0" xfId="6" applyFont="1" applyFill="1" applyProtection="1">
      <alignment vertical="center"/>
      <protection locked="0"/>
    </xf>
    <xf numFmtId="181" fontId="8" fillId="0" borderId="0" xfId="6" applyNumberFormat="1" applyFont="1" applyFill="1" applyProtection="1">
      <alignment vertical="center"/>
      <protection locked="0"/>
    </xf>
    <xf numFmtId="0" fontId="8" fillId="0" borderId="0" xfId="6" applyFont="1" applyFill="1" applyAlignment="1" applyProtection="1">
      <alignment horizontal="right" vertical="center"/>
      <protection locked="0"/>
    </xf>
    <xf numFmtId="0" fontId="8" fillId="0" borderId="0" xfId="6" applyFont="1" applyAlignment="1" applyProtection="1">
      <alignment horizontal="right" vertical="center"/>
      <protection locked="0"/>
    </xf>
    <xf numFmtId="181" fontId="8" fillId="0" borderId="0" xfId="6" applyNumberFormat="1" applyFont="1" applyAlignment="1" applyProtection="1">
      <alignment horizontal="center"/>
      <protection locked="0"/>
    </xf>
    <xf numFmtId="181" fontId="8" fillId="0" borderId="0" xfId="6" applyNumberFormat="1" applyFont="1" applyAlignment="1" applyProtection="1">
      <alignment horizontal="right" vertical="center"/>
      <protection locked="0"/>
    </xf>
    <xf numFmtId="0" fontId="13" fillId="0" borderId="0" xfId="6" applyFont="1" applyFill="1" applyProtection="1">
      <alignment vertical="center"/>
      <protection locked="0"/>
    </xf>
    <xf numFmtId="0" fontId="15" fillId="0" borderId="0" xfId="6" applyFont="1" applyFill="1">
      <alignment vertical="center"/>
    </xf>
    <xf numFmtId="176" fontId="36" fillId="2" borderId="0" xfId="9" applyNumberFormat="1" applyFont="1" applyFill="1" applyAlignment="1">
      <alignment vertical="center"/>
    </xf>
    <xf numFmtId="181" fontId="40" fillId="4" borderId="1" xfId="6" applyNumberFormat="1" applyFont="1" applyFill="1" applyBorder="1" applyAlignment="1" applyProtection="1">
      <alignment vertical="center"/>
    </xf>
    <xf numFmtId="181" fontId="40" fillId="0" borderId="1" xfId="6" applyNumberFormat="1" applyFont="1" applyFill="1" applyBorder="1" applyAlignment="1" applyProtection="1">
      <alignment vertical="center"/>
    </xf>
    <xf numFmtId="181" fontId="40" fillId="4" borderId="1" xfId="6" applyNumberFormat="1" applyFont="1" applyFill="1" applyBorder="1" applyAlignment="1" applyProtection="1">
      <alignment horizontal="right" vertical="center"/>
    </xf>
    <xf numFmtId="176" fontId="19" fillId="2" borderId="0" xfId="9" applyNumberFormat="1" applyFont="1" applyFill="1" applyAlignment="1">
      <alignment vertical="center"/>
    </xf>
    <xf numFmtId="0" fontId="8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8" fillId="0" borderId="0" xfId="5" applyFont="1" applyFill="1" applyAlignment="1">
      <alignment vertical="center"/>
    </xf>
    <xf numFmtId="0" fontId="2" fillId="0" borderId="0" xfId="5" applyFont="1">
      <alignment vertical="center"/>
    </xf>
    <xf numFmtId="0" fontId="7" fillId="0" borderId="0" xfId="5" applyFont="1" applyAlignment="1">
      <alignment vertical="center"/>
    </xf>
    <xf numFmtId="0" fontId="30" fillId="0" borderId="5" xfId="6" applyFont="1" applyFill="1" applyBorder="1" applyAlignment="1">
      <alignment horizontal="left" shrinkToFit="1"/>
    </xf>
    <xf numFmtId="0" fontId="8" fillId="0" borderId="0" xfId="6" applyFont="1" applyFill="1" applyAlignment="1" applyProtection="1">
      <alignment vertical="center" shrinkToFit="1"/>
      <protection locked="0"/>
    </xf>
    <xf numFmtId="181" fontId="8" fillId="0" borderId="0" xfId="6" applyNumberFormat="1" applyFont="1" applyFill="1" applyAlignment="1" applyProtection="1">
      <alignment vertical="center" shrinkToFit="1"/>
      <protection locked="0"/>
    </xf>
    <xf numFmtId="181" fontId="43" fillId="4" borderId="1" xfId="6" applyNumberFormat="1" applyFont="1" applyFill="1" applyBorder="1" applyAlignment="1" applyProtection="1">
      <alignment vertical="center"/>
    </xf>
    <xf numFmtId="181" fontId="43" fillId="4" borderId="1" xfId="6" applyNumberFormat="1" applyFont="1" applyFill="1" applyBorder="1" applyAlignment="1" applyProtection="1">
      <alignment vertical="center" shrinkToFit="1"/>
    </xf>
    <xf numFmtId="181" fontId="44" fillId="4" borderId="1" xfId="6" applyNumberFormat="1" applyFont="1" applyFill="1" applyBorder="1" applyAlignment="1" applyProtection="1">
      <alignment horizontal="center" vertical="center"/>
      <protection locked="0"/>
    </xf>
    <xf numFmtId="41" fontId="45" fillId="0" borderId="1" xfId="6" applyNumberFormat="1" applyFont="1" applyFill="1" applyBorder="1" applyAlignment="1" applyProtection="1">
      <alignment horizontal="center" vertical="center" shrinkToFit="1"/>
      <protection locked="0"/>
    </xf>
    <xf numFmtId="41" fontId="45" fillId="0" borderId="1" xfId="6" applyNumberFormat="1" applyFont="1" applyBorder="1" applyAlignment="1" applyProtection="1">
      <alignment horizontal="center" vertical="center" shrinkToFit="1"/>
      <protection locked="0"/>
    </xf>
    <xf numFmtId="3" fontId="10" fillId="0" borderId="1" xfId="0" applyNumberFormat="1" applyFont="1" applyFill="1" applyBorder="1" applyAlignment="1">
      <alignment horizontal="center" vertical="center" shrinkToFit="1"/>
    </xf>
    <xf numFmtId="3" fontId="45" fillId="0" borderId="1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wrapText="1" shrinkToFit="1"/>
    </xf>
    <xf numFmtId="181" fontId="21" fillId="0" borderId="0" xfId="6" applyNumberFormat="1" applyFont="1" applyAlignment="1" applyProtection="1">
      <alignment horizontal="center" vertical="center"/>
      <protection locked="0"/>
    </xf>
    <xf numFmtId="0" fontId="13" fillId="0" borderId="0" xfId="6" applyFont="1" applyFill="1" applyAlignment="1" applyProtection="1">
      <alignment horizontal="left" vertical="center"/>
      <protection locked="0"/>
    </xf>
    <xf numFmtId="0" fontId="39" fillId="0" borderId="4" xfId="6" applyFont="1" applyFill="1" applyBorder="1" applyAlignment="1">
      <alignment horizontal="left"/>
    </xf>
    <xf numFmtId="181" fontId="35" fillId="0" borderId="1" xfId="6" applyNumberFormat="1" applyFont="1" applyFill="1" applyBorder="1" applyAlignment="1" applyProtection="1">
      <alignment vertical="center"/>
    </xf>
    <xf numFmtId="0" fontId="33" fillId="0" borderId="0" xfId="6" applyFont="1" applyFill="1" applyProtection="1">
      <alignment vertical="center"/>
      <protection locked="0"/>
    </xf>
    <xf numFmtId="181" fontId="33" fillId="0" borderId="0" xfId="6" applyNumberFormat="1" applyFont="1" applyFill="1" applyProtection="1">
      <alignment vertical="center"/>
      <protection locked="0"/>
    </xf>
    <xf numFmtId="181" fontId="38" fillId="0" borderId="1" xfId="6" applyNumberFormat="1" applyFont="1" applyFill="1" applyBorder="1" applyAlignment="1" applyProtection="1">
      <alignment vertical="center"/>
    </xf>
    <xf numFmtId="0" fontId="50" fillId="7" borderId="5" xfId="6" applyFont="1" applyFill="1" applyBorder="1">
      <alignment vertical="center"/>
    </xf>
    <xf numFmtId="176" fontId="16" fillId="0" borderId="0" xfId="9" applyNumberFormat="1" applyFont="1" applyFill="1" applyAlignment="1">
      <alignment vertical="center"/>
    </xf>
    <xf numFmtId="181" fontId="35" fillId="0" borderId="1" xfId="6" applyNumberFormat="1" applyFont="1" applyFill="1" applyBorder="1" applyAlignment="1" applyProtection="1">
      <alignment vertical="center"/>
      <protection locked="0"/>
    </xf>
    <xf numFmtId="3" fontId="37" fillId="0" borderId="6" xfId="0" applyNumberFormat="1" applyFont="1" applyFill="1" applyBorder="1" applyAlignment="1">
      <alignment horizontal="right" vertical="center" wrapText="1"/>
    </xf>
    <xf numFmtId="0" fontId="51" fillId="2" borderId="0" xfId="6" applyFont="1" applyFill="1">
      <alignment vertical="center"/>
    </xf>
    <xf numFmtId="181" fontId="52" fillId="0" borderId="0" xfId="6" applyNumberFormat="1" applyFont="1" applyFill="1" applyAlignment="1" applyProtection="1">
      <alignment vertical="center"/>
      <protection locked="0"/>
    </xf>
    <xf numFmtId="181" fontId="8" fillId="5" borderId="0" xfId="6" applyNumberFormat="1" applyFont="1" applyFill="1" applyAlignment="1" applyProtection="1">
      <alignment vertical="center" shrinkToFit="1"/>
      <protection locked="0"/>
    </xf>
    <xf numFmtId="176" fontId="50" fillId="0" borderId="1" xfId="9" applyNumberFormat="1" applyFont="1" applyFill="1" applyBorder="1" applyAlignment="1">
      <alignment vertical="center"/>
    </xf>
    <xf numFmtId="181" fontId="53" fillId="0" borderId="1" xfId="6" applyNumberFormat="1" applyFont="1" applyFill="1" applyBorder="1" applyAlignment="1" applyProtection="1">
      <alignment vertical="center" shrinkToFit="1"/>
    </xf>
    <xf numFmtId="181" fontId="53" fillId="0" borderId="1" xfId="6" applyNumberFormat="1" applyFont="1" applyFill="1" applyBorder="1" applyAlignment="1" applyProtection="1">
      <alignment vertical="center" shrinkToFit="1"/>
      <protection locked="0"/>
    </xf>
    <xf numFmtId="0" fontId="8" fillId="0" borderId="1" xfId="7" applyFont="1" applyFill="1" applyBorder="1" applyAlignment="1">
      <alignment horizontal="center" vertical="center"/>
    </xf>
    <xf numFmtId="181" fontId="21" fillId="0" borderId="0" xfId="6" applyNumberFormat="1" applyFont="1" applyFill="1" applyAlignment="1" applyProtection="1">
      <alignment horizontal="center" vertical="center"/>
      <protection locked="0"/>
    </xf>
    <xf numFmtId="41" fontId="23" fillId="0" borderId="1" xfId="6" applyNumberFormat="1" applyFont="1" applyFill="1" applyBorder="1" applyAlignment="1" applyProtection="1">
      <alignment horizontal="center" vertical="center" shrinkToFit="1"/>
      <protection locked="0"/>
    </xf>
    <xf numFmtId="181" fontId="37" fillId="0" borderId="1" xfId="6" applyNumberFormat="1" applyFont="1" applyFill="1" applyBorder="1" applyAlignment="1" applyProtection="1">
      <alignment vertical="center"/>
      <protection locked="0"/>
    </xf>
    <xf numFmtId="181" fontId="36" fillId="0" borderId="1" xfId="6" applyNumberFormat="1" applyFont="1" applyFill="1" applyBorder="1">
      <alignment vertical="center"/>
    </xf>
    <xf numFmtId="180" fontId="34" fillId="0" borderId="1" xfId="6" quotePrefix="1" applyNumberFormat="1" applyFont="1" applyFill="1" applyBorder="1" applyAlignment="1">
      <alignment horizontal="right" vertical="center" shrinkToFit="1"/>
    </xf>
    <xf numFmtId="181" fontId="38" fillId="0" borderId="1" xfId="6" applyNumberFormat="1" applyFont="1" applyFill="1" applyBorder="1" applyAlignment="1" applyProtection="1">
      <alignment vertical="center"/>
      <protection locked="0"/>
    </xf>
    <xf numFmtId="0" fontId="36" fillId="0" borderId="0" xfId="6" applyFont="1" applyFill="1">
      <alignment vertical="center"/>
    </xf>
    <xf numFmtId="181" fontId="54" fillId="0" borderId="0" xfId="6" applyNumberFormat="1" applyFont="1" applyFill="1" applyAlignment="1" applyProtection="1">
      <alignment horizontal="left" vertical="center"/>
      <protection locked="0"/>
    </xf>
    <xf numFmtId="0" fontId="33" fillId="0" borderId="0" xfId="6" applyFont="1" applyFill="1" applyAlignment="1" applyProtection="1">
      <alignment horizontal="right" vertical="center"/>
      <protection locked="0"/>
    </xf>
    <xf numFmtId="180" fontId="55" fillId="0" borderId="1" xfId="8" applyNumberFormat="1" applyFont="1" applyFill="1" applyBorder="1" applyAlignment="1">
      <alignment horizontal="center" vertical="center" shrinkToFit="1"/>
    </xf>
    <xf numFmtId="0" fontId="33" fillId="0" borderId="0" xfId="6" applyFont="1" applyAlignment="1" applyProtection="1">
      <alignment horizontal="right" vertical="center"/>
      <protection locked="0"/>
    </xf>
    <xf numFmtId="181" fontId="57" fillId="0" borderId="1" xfId="6" applyNumberFormat="1" applyFont="1" applyFill="1" applyBorder="1" applyAlignment="1" applyProtection="1">
      <alignment vertical="center"/>
      <protection locked="0"/>
    </xf>
    <xf numFmtId="181" fontId="41" fillId="7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10" fillId="0" borderId="2" xfId="6" applyNumberFormat="1" applyFont="1" applyBorder="1" applyAlignment="1" applyProtection="1">
      <alignment horizontal="center" vertical="center"/>
      <protection locked="0"/>
    </xf>
    <xf numFmtId="181" fontId="46" fillId="0" borderId="2" xfId="6" applyNumberFormat="1" applyFont="1" applyFill="1" applyBorder="1" applyAlignment="1" applyProtection="1">
      <alignment horizontal="center" vertical="center" wrapText="1"/>
      <protection locked="0"/>
    </xf>
    <xf numFmtId="181" fontId="46" fillId="6" borderId="2" xfId="6" applyNumberFormat="1" applyFont="1" applyFill="1" applyBorder="1" applyAlignment="1" applyProtection="1">
      <alignment horizontal="right" vertical="center" wrapText="1"/>
      <protection locked="0"/>
    </xf>
    <xf numFmtId="181" fontId="42" fillId="7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10" fillId="6" borderId="2" xfId="6" applyNumberFormat="1" applyFont="1" applyFill="1" applyBorder="1" applyAlignment="1" applyProtection="1">
      <alignment horizontal="center" vertical="center" wrapText="1"/>
      <protection locked="0"/>
    </xf>
    <xf numFmtId="181" fontId="46" fillId="6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47" fillId="7" borderId="2" xfId="6" applyNumberFormat="1" applyFont="1" applyFill="1" applyBorder="1" applyAlignment="1" applyProtection="1">
      <alignment horizontal="center" vertical="center" wrapText="1"/>
      <protection locked="0"/>
    </xf>
    <xf numFmtId="0" fontId="60" fillId="0" borderId="0" xfId="6" applyFont="1" applyFill="1">
      <alignment vertical="center"/>
    </xf>
    <xf numFmtId="0" fontId="61" fillId="0" borderId="0" xfId="6" applyFont="1" applyFill="1">
      <alignment vertical="center"/>
    </xf>
    <xf numFmtId="176" fontId="62" fillId="10" borderId="8" xfId="9" applyNumberFormat="1" applyFont="1" applyFill="1" applyBorder="1" applyAlignment="1" applyProtection="1">
      <alignment horizontal="left" vertical="center" wrapText="1"/>
    </xf>
    <xf numFmtId="176" fontId="62" fillId="10" borderId="7" xfId="9" applyNumberFormat="1" applyFont="1" applyFill="1" applyBorder="1" applyAlignment="1" applyProtection="1">
      <alignment horizontal="center" vertical="center" wrapText="1"/>
    </xf>
    <xf numFmtId="0" fontId="60" fillId="0" borderId="7" xfId="6" applyFont="1" applyFill="1" applyBorder="1" applyAlignment="1">
      <alignment vertical="center"/>
    </xf>
    <xf numFmtId="0" fontId="60" fillId="0" borderId="1" xfId="6" applyFont="1" applyFill="1" applyBorder="1" applyAlignment="1">
      <alignment vertical="center"/>
    </xf>
    <xf numFmtId="0" fontId="60" fillId="0" borderId="7" xfId="6" applyFont="1" applyFill="1" applyBorder="1" applyAlignment="1">
      <alignment vertical="center" textRotation="255"/>
    </xf>
    <xf numFmtId="0" fontId="60" fillId="0" borderId="7" xfId="6" applyFont="1" applyFill="1" applyBorder="1" applyAlignment="1">
      <alignment horizontal="left" vertical="center"/>
    </xf>
    <xf numFmtId="181" fontId="60" fillId="0" borderId="7" xfId="6" applyNumberFormat="1" applyFont="1" applyFill="1" applyBorder="1" applyAlignment="1" applyProtection="1">
      <alignment horizontal="center" vertical="center" wrapText="1"/>
      <protection locked="0"/>
    </xf>
    <xf numFmtId="0" fontId="60" fillId="9" borderId="7" xfId="6" applyFont="1" applyFill="1" applyBorder="1" applyAlignment="1">
      <alignment horizontal="center" vertical="center" wrapText="1"/>
    </xf>
    <xf numFmtId="0" fontId="60" fillId="9" borderId="7" xfId="0" applyFont="1" applyFill="1" applyBorder="1" applyAlignment="1">
      <alignment horizontal="left" vertical="center" wrapText="1"/>
    </xf>
    <xf numFmtId="176" fontId="60" fillId="8" borderId="7" xfId="9" applyNumberFormat="1" applyFont="1" applyFill="1" applyBorder="1" applyAlignment="1" applyProtection="1">
      <alignment horizontal="center" vertical="center" wrapText="1"/>
    </xf>
    <xf numFmtId="0" fontId="60" fillId="8" borderId="7" xfId="0" applyFont="1" applyFill="1" applyBorder="1" applyAlignment="1">
      <alignment horizontal="center" vertical="center" wrapText="1"/>
    </xf>
    <xf numFmtId="176" fontId="60" fillId="8" borderId="1" xfId="9" applyNumberFormat="1" applyFont="1" applyFill="1" applyBorder="1" applyAlignment="1" applyProtection="1">
      <alignment horizontal="center" vertical="center" wrapText="1"/>
    </xf>
    <xf numFmtId="176" fontId="60" fillId="8" borderId="7" xfId="9" applyNumberFormat="1" applyFont="1" applyFill="1" applyBorder="1" applyAlignment="1" applyProtection="1">
      <alignment horizontal="center" vertical="center"/>
    </xf>
    <xf numFmtId="176" fontId="73" fillId="8" borderId="7" xfId="9" applyNumberFormat="1" applyFont="1" applyFill="1" applyBorder="1" applyAlignment="1" applyProtection="1">
      <alignment horizontal="left" vertical="center" wrapText="1"/>
    </xf>
    <xf numFmtId="176" fontId="73" fillId="8" borderId="7" xfId="9" applyNumberFormat="1" applyFont="1" applyFill="1" applyBorder="1" applyAlignment="1" applyProtection="1">
      <alignment horizontal="center" vertical="center" wrapText="1"/>
    </xf>
    <xf numFmtId="181" fontId="60" fillId="9" borderId="6" xfId="6" applyNumberFormat="1" applyFont="1" applyFill="1" applyBorder="1" applyAlignment="1" applyProtection="1">
      <alignment horizontal="center" vertical="center" wrapText="1"/>
      <protection locked="0"/>
    </xf>
    <xf numFmtId="176" fontId="60" fillId="9" borderId="7" xfId="9" applyNumberFormat="1" applyFont="1" applyFill="1" applyBorder="1" applyAlignment="1" applyProtection="1">
      <alignment horizontal="center" vertical="center" wrapText="1"/>
    </xf>
    <xf numFmtId="181" fontId="60" fillId="9" borderId="7" xfId="6" applyNumberFormat="1" applyFont="1" applyFill="1" applyBorder="1" applyAlignment="1" applyProtection="1">
      <alignment horizontal="center" vertical="center" wrapText="1"/>
      <protection locked="0"/>
    </xf>
    <xf numFmtId="176" fontId="60" fillId="9" borderId="1" xfId="9" applyNumberFormat="1" applyFont="1" applyFill="1" applyBorder="1" applyAlignment="1" applyProtection="1">
      <alignment horizontal="center" vertical="center" wrapText="1"/>
    </xf>
    <xf numFmtId="176" fontId="73" fillId="9" borderId="7" xfId="9" applyNumberFormat="1" applyFont="1" applyFill="1" applyBorder="1" applyAlignment="1" applyProtection="1">
      <alignment horizontal="center" vertical="center" wrapText="1"/>
    </xf>
    <xf numFmtId="176" fontId="60" fillId="10" borderId="7" xfId="9" applyNumberFormat="1" applyFont="1" applyFill="1" applyBorder="1" applyAlignment="1" applyProtection="1">
      <alignment horizontal="center" vertical="center" wrapText="1"/>
    </xf>
    <xf numFmtId="176" fontId="60" fillId="10" borderId="7" xfId="9" applyNumberFormat="1" applyFont="1" applyFill="1" applyBorder="1" applyAlignment="1" applyProtection="1">
      <alignment horizontal="left" vertical="center" wrapText="1"/>
    </xf>
    <xf numFmtId="176" fontId="73" fillId="11" borderId="7" xfId="9" applyNumberFormat="1" applyFont="1" applyFill="1" applyBorder="1" applyAlignment="1" applyProtection="1">
      <alignment horizontal="center" vertical="center" wrapText="1"/>
    </xf>
    <xf numFmtId="181" fontId="77" fillId="0" borderId="1" xfId="6" applyNumberFormat="1" applyFont="1" applyFill="1" applyBorder="1" applyAlignment="1" applyProtection="1">
      <alignment vertical="center"/>
    </xf>
    <xf numFmtId="181" fontId="3" fillId="0" borderId="1" xfId="6" applyNumberFormat="1" applyFont="1" applyFill="1" applyBorder="1" applyAlignment="1" applyProtection="1">
      <alignment vertical="center"/>
    </xf>
    <xf numFmtId="181" fontId="79" fillId="0" borderId="1" xfId="6" applyNumberFormat="1" applyFont="1" applyFill="1" applyBorder="1" applyAlignment="1" applyProtection="1">
      <alignment vertical="center" shrinkToFit="1"/>
    </xf>
    <xf numFmtId="181" fontId="77" fillId="12" borderId="1" xfId="6" applyNumberFormat="1" applyFont="1" applyFill="1" applyBorder="1" applyAlignment="1" applyProtection="1">
      <alignment vertical="center"/>
    </xf>
    <xf numFmtId="41" fontId="34" fillId="0" borderId="7" xfId="8" applyNumberFormat="1" applyFont="1" applyFill="1" applyBorder="1" applyAlignment="1" applyProtection="1">
      <alignment horizontal="center" vertical="center" shrinkToFit="1"/>
      <protection locked="0"/>
    </xf>
    <xf numFmtId="181" fontId="3" fillId="12" borderId="1" xfId="6" applyNumberFormat="1" applyFont="1" applyFill="1" applyBorder="1" applyAlignment="1" applyProtection="1">
      <alignment vertical="center"/>
    </xf>
    <xf numFmtId="181" fontId="78" fillId="12" borderId="1" xfId="6" applyNumberFormat="1" applyFont="1" applyFill="1" applyBorder="1" applyAlignment="1" applyProtection="1">
      <alignment vertical="center"/>
    </xf>
    <xf numFmtId="176" fontId="12" fillId="0" borderId="1" xfId="6" applyNumberFormat="1" applyBorder="1">
      <alignment vertical="center"/>
    </xf>
    <xf numFmtId="181" fontId="65" fillId="9" borderId="3" xfId="6" applyNumberFormat="1" applyFont="1" applyFill="1" applyBorder="1" applyAlignment="1" applyProtection="1">
      <alignment vertical="center"/>
      <protection locked="0"/>
    </xf>
    <xf numFmtId="181" fontId="65" fillId="9" borderId="4" xfId="6" applyNumberFormat="1" applyFont="1" applyFill="1" applyBorder="1" applyAlignment="1" applyProtection="1">
      <alignment vertical="center"/>
      <protection locked="0"/>
    </xf>
    <xf numFmtId="181" fontId="65" fillId="9" borderId="8" xfId="6" applyNumberFormat="1" applyFont="1" applyFill="1" applyBorder="1" applyAlignment="1" applyProtection="1">
      <alignment horizontal="center" vertical="center" wrapText="1"/>
      <protection locked="0"/>
    </xf>
    <xf numFmtId="181" fontId="65" fillId="9" borderId="7" xfId="6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13" borderId="1" xfId="0" applyNumberFormat="1" applyFill="1" applyBorder="1" applyAlignment="1">
      <alignment vertical="center"/>
    </xf>
    <xf numFmtId="3" fontId="0" fillId="13" borderId="1" xfId="0" applyNumberFormat="1" applyFill="1" applyBorder="1" applyAlignment="1">
      <alignment vertical="center"/>
    </xf>
    <xf numFmtId="181" fontId="2" fillId="12" borderId="1" xfId="6" applyNumberFormat="1" applyFont="1" applyFill="1" applyBorder="1" applyAlignment="1" applyProtection="1">
      <alignment vertical="center" shrinkToFit="1"/>
    </xf>
    <xf numFmtId="176" fontId="80" fillId="0" borderId="1" xfId="9" applyNumberFormat="1" applyFont="1" applyFill="1" applyBorder="1" applyAlignment="1">
      <alignment vertical="center"/>
    </xf>
    <xf numFmtId="181" fontId="80" fillId="0" borderId="1" xfId="6" applyNumberFormat="1" applyFont="1" applyFill="1" applyBorder="1">
      <alignment vertical="center"/>
    </xf>
    <xf numFmtId="3" fontId="0" fillId="13" borderId="1" xfId="0" applyNumberFormat="1" applyFont="1" applyFill="1" applyBorder="1" applyAlignment="1">
      <alignment vertical="center"/>
    </xf>
    <xf numFmtId="0" fontId="0" fillId="13" borderId="1" xfId="0" applyFont="1" applyFill="1" applyBorder="1" applyAlignment="1">
      <alignment vertical="center"/>
    </xf>
    <xf numFmtId="179" fontId="0" fillId="13" borderId="1" xfId="0" applyNumberFormat="1" applyFont="1" applyFill="1" applyBorder="1" applyAlignment="1">
      <alignment vertical="center"/>
    </xf>
    <xf numFmtId="181" fontId="0" fillId="13" borderId="1" xfId="0" applyNumberFormat="1" applyFont="1" applyFill="1" applyBorder="1" applyAlignment="1">
      <alignment vertical="center"/>
    </xf>
    <xf numFmtId="181" fontId="0" fillId="0" borderId="1" xfId="0" applyNumberFormat="1" applyFont="1" applyBorder="1" applyAlignment="1">
      <alignment vertical="center"/>
    </xf>
    <xf numFmtId="176" fontId="0" fillId="13" borderId="1" xfId="0" applyNumberFormat="1" applyFont="1" applyFill="1" applyBorder="1" applyAlignment="1">
      <alignment vertical="center"/>
    </xf>
    <xf numFmtId="179" fontId="2" fillId="13" borderId="7" xfId="6" applyNumberFormat="1" applyFont="1" applyFill="1" applyBorder="1" applyAlignment="1">
      <alignment horizontal="right" vertical="center" wrapText="1"/>
    </xf>
    <xf numFmtId="179" fontId="80" fillId="0" borderId="7" xfId="6" applyNumberFormat="1" applyFont="1" applyFill="1" applyBorder="1" applyAlignment="1">
      <alignment horizontal="right" vertical="center" wrapText="1"/>
    </xf>
    <xf numFmtId="0" fontId="8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176" fontId="2" fillId="13" borderId="1" xfId="0" applyNumberFormat="1" applyFont="1" applyFill="1" applyBorder="1" applyAlignment="1">
      <alignment vertical="center"/>
    </xf>
    <xf numFmtId="176" fontId="80" fillId="11" borderId="1" xfId="9" applyNumberFormat="1" applyFont="1" applyFill="1" applyBorder="1" applyAlignment="1">
      <alignment vertical="center"/>
    </xf>
    <xf numFmtId="176" fontId="80" fillId="13" borderId="1" xfId="9" applyNumberFormat="1" applyFont="1" applyFill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11" xfId="20" applyFont="1" applyBorder="1" applyAlignment="1">
      <alignment vertical="center"/>
    </xf>
    <xf numFmtId="0" fontId="8" fillId="0" borderId="0" xfId="20" applyFont="1" applyAlignment="1">
      <alignment vertical="center"/>
    </xf>
    <xf numFmtId="0" fontId="8" fillId="15" borderId="1" xfId="7" applyFont="1" applyFill="1" applyBorder="1" applyAlignment="1">
      <alignment horizontal="center" vertical="center"/>
    </xf>
    <xf numFmtId="181" fontId="8" fillId="15" borderId="1" xfId="21" applyNumberFormat="1" applyFont="1" applyFill="1" applyBorder="1" applyAlignment="1">
      <alignment horizontal="center" vertical="top" shrinkToFit="1"/>
    </xf>
    <xf numFmtId="0" fontId="82" fillId="15" borderId="1" xfId="20" applyFont="1" applyFill="1" applyBorder="1" applyAlignment="1">
      <alignment horizontal="center" vertical="top"/>
    </xf>
    <xf numFmtId="38" fontId="7" fillId="15" borderId="1" xfId="22" applyNumberFormat="1" applyFont="1" applyFill="1" applyBorder="1" applyAlignment="1">
      <alignment horizontal="center" vertical="top"/>
    </xf>
    <xf numFmtId="183" fontId="8" fillId="15" borderId="1" xfId="20" applyNumberFormat="1" applyFont="1" applyFill="1" applyBorder="1" applyAlignment="1">
      <alignment horizontal="center" vertical="top" shrinkToFit="1"/>
    </xf>
    <xf numFmtId="181" fontId="8" fillId="15" borderId="1" xfId="20" applyNumberFormat="1" applyFont="1" applyFill="1" applyBorder="1" applyAlignment="1">
      <alignment horizontal="center" vertical="top" shrinkToFit="1"/>
    </xf>
    <xf numFmtId="181" fontId="8" fillId="15" borderId="1" xfId="12" applyNumberFormat="1" applyFont="1" applyFill="1" applyBorder="1" applyAlignment="1">
      <alignment horizontal="center" vertical="top" shrinkToFit="1"/>
    </xf>
    <xf numFmtId="38" fontId="8" fillId="15" borderId="1" xfId="22" applyNumberFormat="1" applyFont="1" applyFill="1" applyBorder="1" applyAlignment="1">
      <alignment horizontal="center" vertical="top"/>
    </xf>
    <xf numFmtId="181" fontId="33" fillId="15" borderId="1" xfId="21" applyNumberFormat="1" applyFont="1" applyFill="1" applyBorder="1" applyAlignment="1">
      <alignment horizontal="center" vertical="center" shrinkToFit="1"/>
    </xf>
    <xf numFmtId="0" fontId="8" fillId="15" borderId="1" xfId="20" applyFont="1" applyFill="1" applyBorder="1" applyAlignment="1">
      <alignment horizontal="center" vertical="top"/>
    </xf>
    <xf numFmtId="0" fontId="81" fillId="15" borderId="1" xfId="20" applyFill="1" applyBorder="1"/>
    <xf numFmtId="0" fontId="8" fillId="16" borderId="1" xfId="7" applyFont="1" applyFill="1" applyBorder="1" applyAlignment="1">
      <alignment horizontal="center" vertical="center"/>
    </xf>
    <xf numFmtId="181" fontId="8" fillId="16" borderId="1" xfId="21" applyNumberFormat="1" applyFont="1" applyFill="1" applyBorder="1" applyAlignment="1">
      <alignment horizontal="center" vertical="top" shrinkToFit="1"/>
    </xf>
    <xf numFmtId="0" fontId="82" fillId="16" borderId="1" xfId="20" applyFont="1" applyFill="1" applyBorder="1" applyAlignment="1">
      <alignment horizontal="center" vertical="top"/>
    </xf>
    <xf numFmtId="38" fontId="7" fillId="16" borderId="1" xfId="22" applyNumberFormat="1" applyFont="1" applyFill="1" applyBorder="1" applyAlignment="1">
      <alignment horizontal="center" vertical="top"/>
    </xf>
    <xf numFmtId="183" fontId="8" fillId="16" borderId="1" xfId="20" applyNumberFormat="1" applyFont="1" applyFill="1" applyBorder="1" applyAlignment="1">
      <alignment horizontal="center" vertical="top" shrinkToFit="1"/>
    </xf>
    <xf numFmtId="181" fontId="8" fillId="16" borderId="1" xfId="20" applyNumberFormat="1" applyFont="1" applyFill="1" applyBorder="1" applyAlignment="1">
      <alignment horizontal="center" vertical="top" shrinkToFit="1"/>
    </xf>
    <xf numFmtId="181" fontId="8" fillId="16" borderId="1" xfId="12" applyNumberFormat="1" applyFont="1" applyFill="1" applyBorder="1" applyAlignment="1">
      <alignment horizontal="center" vertical="top" shrinkToFit="1"/>
    </xf>
    <xf numFmtId="38" fontId="8" fillId="16" borderId="1" xfId="22" applyNumberFormat="1" applyFont="1" applyFill="1" applyBorder="1" applyAlignment="1">
      <alignment horizontal="center" vertical="top"/>
    </xf>
    <xf numFmtId="181" fontId="33" fillId="16" borderId="1" xfId="21" applyNumberFormat="1" applyFont="1" applyFill="1" applyBorder="1" applyAlignment="1">
      <alignment horizontal="center" vertical="center" shrinkToFit="1"/>
    </xf>
    <xf numFmtId="0" fontId="8" fillId="16" borderId="1" xfId="20" applyFont="1" applyFill="1" applyBorder="1" applyAlignment="1">
      <alignment horizontal="center" vertical="top"/>
    </xf>
    <xf numFmtId="0" fontId="81" fillId="16" borderId="1" xfId="20" applyFill="1" applyBorder="1"/>
    <xf numFmtId="0" fontId="81" fillId="16" borderId="1" xfId="20" applyFill="1" applyBorder="1" applyAlignment="1">
      <alignment horizontal="center" vertical="center"/>
    </xf>
    <xf numFmtId="0" fontId="8" fillId="17" borderId="1" xfId="7" applyFont="1" applyFill="1" applyBorder="1" applyAlignment="1">
      <alignment horizontal="center" vertical="center"/>
    </xf>
    <xf numFmtId="181" fontId="8" fillId="17" borderId="1" xfId="21" applyNumberFormat="1" applyFont="1" applyFill="1" applyBorder="1" applyAlignment="1">
      <alignment horizontal="center" vertical="top" shrinkToFit="1"/>
    </xf>
    <xf numFmtId="0" fontId="82" fillId="17" borderId="1" xfId="20" applyFont="1" applyFill="1" applyBorder="1" applyAlignment="1">
      <alignment horizontal="center" vertical="top"/>
    </xf>
    <xf numFmtId="38" fontId="7" fillId="17" borderId="1" xfId="22" applyNumberFormat="1" applyFont="1" applyFill="1" applyBorder="1" applyAlignment="1">
      <alignment horizontal="center" vertical="top"/>
    </xf>
    <xf numFmtId="183" fontId="8" fillId="17" borderId="1" xfId="20" applyNumberFormat="1" applyFont="1" applyFill="1" applyBorder="1" applyAlignment="1">
      <alignment horizontal="center" vertical="top" shrinkToFit="1"/>
    </xf>
    <xf numFmtId="181" fontId="8" fillId="17" borderId="1" xfId="20" applyNumberFormat="1" applyFont="1" applyFill="1" applyBorder="1" applyAlignment="1">
      <alignment horizontal="center" vertical="top" shrinkToFit="1"/>
    </xf>
    <xf numFmtId="181" fontId="8" fillId="17" borderId="1" xfId="12" applyNumberFormat="1" applyFont="1" applyFill="1" applyBorder="1" applyAlignment="1">
      <alignment horizontal="center" vertical="top" shrinkToFit="1"/>
    </xf>
    <xf numFmtId="38" fontId="8" fillId="17" borderId="1" xfId="22" applyNumberFormat="1" applyFont="1" applyFill="1" applyBorder="1" applyAlignment="1">
      <alignment horizontal="center" vertical="top"/>
    </xf>
    <xf numFmtId="181" fontId="33" fillId="17" borderId="1" xfId="21" applyNumberFormat="1" applyFont="1" applyFill="1" applyBorder="1" applyAlignment="1">
      <alignment horizontal="center" vertical="center" shrinkToFit="1"/>
    </xf>
    <xf numFmtId="0" fontId="8" fillId="17" borderId="1" xfId="20" applyFont="1" applyFill="1" applyBorder="1" applyAlignment="1">
      <alignment horizontal="center" vertical="top"/>
    </xf>
    <xf numFmtId="183" fontId="8" fillId="17" borderId="1" xfId="21" applyNumberFormat="1" applyFont="1" applyFill="1" applyBorder="1" applyAlignment="1">
      <alignment horizontal="center" vertical="top" shrinkToFit="1"/>
    </xf>
    <xf numFmtId="0" fontId="8" fillId="18" borderId="1" xfId="7" applyFont="1" applyFill="1" applyBorder="1" applyAlignment="1">
      <alignment horizontal="center" vertical="center"/>
    </xf>
    <xf numFmtId="181" fontId="33" fillId="18" borderId="1" xfId="21" applyNumberFormat="1" applyFont="1" applyFill="1" applyBorder="1" applyAlignment="1">
      <alignment horizontal="center" vertical="center" shrinkToFit="1"/>
    </xf>
    <xf numFmtId="0" fontId="81" fillId="18" borderId="1" xfId="20" applyFill="1" applyBorder="1" applyAlignment="1">
      <alignment horizontal="center" vertical="center"/>
    </xf>
    <xf numFmtId="38" fontId="7" fillId="18" borderId="1" xfId="22" applyNumberFormat="1" applyFont="1" applyFill="1" applyBorder="1" applyAlignment="1">
      <alignment horizontal="center" vertical="center"/>
    </xf>
    <xf numFmtId="183" fontId="33" fillId="18" borderId="1" xfId="21" applyNumberFormat="1" applyFont="1" applyFill="1" applyBorder="1" applyAlignment="1">
      <alignment horizontal="center" vertical="center" shrinkToFit="1"/>
    </xf>
    <xf numFmtId="0" fontId="8" fillId="18" borderId="7" xfId="20" applyFont="1" applyFill="1" applyBorder="1" applyAlignment="1">
      <alignment horizontal="center" vertical="center"/>
    </xf>
    <xf numFmtId="0" fontId="8" fillId="19" borderId="1" xfId="7" applyFont="1" applyFill="1" applyBorder="1" applyAlignment="1">
      <alignment horizontal="center" vertical="center"/>
    </xf>
    <xf numFmtId="181" fontId="33" fillId="19" borderId="1" xfId="21" applyNumberFormat="1" applyFont="1" applyFill="1" applyBorder="1" applyAlignment="1">
      <alignment horizontal="center" vertical="center" shrinkToFit="1"/>
    </xf>
    <xf numFmtId="0" fontId="81" fillId="19" borderId="1" xfId="20" applyFill="1" applyBorder="1" applyAlignment="1">
      <alignment horizontal="center" vertical="center"/>
    </xf>
    <xf numFmtId="38" fontId="7" fillId="19" borderId="1" xfId="22" applyNumberFormat="1" applyFont="1" applyFill="1" applyBorder="1" applyAlignment="1">
      <alignment horizontal="center" vertical="center"/>
    </xf>
    <xf numFmtId="183" fontId="33" fillId="19" borderId="1" xfId="21" applyNumberFormat="1" applyFont="1" applyFill="1" applyBorder="1" applyAlignment="1">
      <alignment horizontal="center" vertical="center" shrinkToFit="1"/>
    </xf>
    <xf numFmtId="0" fontId="8" fillId="19" borderId="1" xfId="20" applyFont="1" applyFill="1" applyBorder="1" applyAlignment="1">
      <alignment horizontal="center" vertical="top"/>
    </xf>
    <xf numFmtId="0" fontId="81" fillId="19" borderId="1" xfId="20" applyFill="1" applyBorder="1"/>
    <xf numFmtId="0" fontId="8" fillId="20" borderId="1" xfId="7" applyFont="1" applyFill="1" applyBorder="1" applyAlignment="1">
      <alignment horizontal="center" vertical="center"/>
    </xf>
    <xf numFmtId="181" fontId="33" fillId="20" borderId="1" xfId="21" applyNumberFormat="1" applyFont="1" applyFill="1" applyBorder="1" applyAlignment="1">
      <alignment horizontal="center" vertical="center" shrinkToFit="1"/>
    </xf>
    <xf numFmtId="183" fontId="33" fillId="20" borderId="1" xfId="21" applyNumberFormat="1" applyFont="1" applyFill="1" applyBorder="1" applyAlignment="1">
      <alignment horizontal="center" vertical="center" shrinkToFit="1"/>
    </xf>
    <xf numFmtId="182" fontId="11" fillId="0" borderId="0" xfId="23" applyNumberFormat="1" applyFont="1" applyFill="1" applyBorder="1" applyAlignment="1">
      <alignment wrapText="1"/>
    </xf>
    <xf numFmtId="181" fontId="33" fillId="0" borderId="0" xfId="21" applyNumberFormat="1" applyFont="1" applyBorder="1" applyAlignment="1">
      <alignment horizontal="center" vertical="center" shrinkToFit="1"/>
    </xf>
    <xf numFmtId="0" fontId="81" fillId="0" borderId="0" xfId="20" applyBorder="1" applyAlignment="1">
      <alignment horizontal="center" vertical="center"/>
    </xf>
    <xf numFmtId="181" fontId="8" fillId="0" borderId="0" xfId="23" applyNumberFormat="1" applyFont="1" applyFill="1" applyBorder="1" applyAlignment="1">
      <alignment vertical="center" shrinkToFit="1"/>
    </xf>
    <xf numFmtId="0" fontId="8" fillId="0" borderId="0" xfId="23" applyFont="1" applyFill="1" applyBorder="1" applyAlignment="1">
      <alignment horizontal="center" vertical="center" shrinkToFit="1"/>
    </xf>
    <xf numFmtId="181" fontId="33" fillId="0" borderId="0" xfId="21" applyNumberFormat="1" applyFont="1" applyFill="1" applyBorder="1" applyAlignment="1">
      <alignment horizontal="center" vertical="center" shrinkToFit="1"/>
    </xf>
    <xf numFmtId="183" fontId="58" fillId="0" borderId="0" xfId="20" applyNumberFormat="1" applyFont="1" applyFill="1" applyBorder="1" applyAlignment="1">
      <alignment vertical="center" shrinkToFit="1"/>
    </xf>
    <xf numFmtId="181" fontId="73" fillId="13" borderId="0" xfId="20" applyNumberFormat="1" applyFont="1" applyFill="1" applyBorder="1" applyAlignment="1">
      <alignment vertical="center" shrinkToFit="1"/>
    </xf>
    <xf numFmtId="181" fontId="8" fillId="13" borderId="0" xfId="12" applyNumberFormat="1" applyFont="1" applyFill="1" applyBorder="1" applyAlignment="1">
      <alignment vertical="center" shrinkToFit="1"/>
    </xf>
    <xf numFmtId="181" fontId="8" fillId="0" borderId="0" xfId="21" applyNumberFormat="1" applyFont="1" applyFill="1" applyBorder="1" applyAlignment="1">
      <alignment vertical="center" shrinkToFit="1"/>
    </xf>
    <xf numFmtId="182" fontId="8" fillId="0" borderId="0" xfId="21" applyNumberFormat="1" applyFont="1" applyFill="1" applyBorder="1" applyAlignment="1">
      <alignment horizontal="center" vertical="center" shrinkToFit="1"/>
    </xf>
    <xf numFmtId="38" fontId="33" fillId="2" borderId="0" xfId="22" applyNumberFormat="1" applyFont="1" applyFill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8" fillId="2" borderId="0" xfId="20" applyFont="1" applyFill="1" applyBorder="1" applyAlignment="1">
      <alignment horizontal="center" vertical="center"/>
    </xf>
    <xf numFmtId="0" fontId="81" fillId="0" borderId="1" xfId="20" applyBorder="1"/>
    <xf numFmtId="181" fontId="33" fillId="0" borderId="1" xfId="21" applyNumberFormat="1" applyFont="1" applyBorder="1" applyAlignment="1">
      <alignment horizontal="center" vertical="center" shrinkToFit="1"/>
    </xf>
    <xf numFmtId="0" fontId="81" fillId="0" borderId="1" xfId="20" applyBorder="1" applyAlignment="1">
      <alignment horizontal="center" vertical="center"/>
    </xf>
    <xf numFmtId="181" fontId="33" fillId="0" borderId="1" xfId="21" applyNumberFormat="1" applyFont="1" applyFill="1" applyBorder="1" applyAlignment="1">
      <alignment horizontal="center" vertical="center" shrinkToFit="1"/>
    </xf>
    <xf numFmtId="38" fontId="7" fillId="2" borderId="1" xfId="22" applyNumberFormat="1" applyFont="1" applyFill="1" applyBorder="1" applyAlignment="1">
      <alignment horizontal="center" vertical="center"/>
    </xf>
    <xf numFmtId="183" fontId="58" fillId="2" borderId="1" xfId="20" applyNumberFormat="1" applyFont="1" applyFill="1" applyBorder="1" applyAlignment="1">
      <alignment vertical="center" shrinkToFit="1"/>
    </xf>
    <xf numFmtId="181" fontId="74" fillId="2" borderId="1" xfId="20" applyNumberFormat="1" applyFont="1" applyFill="1" applyBorder="1" applyAlignment="1">
      <alignment vertical="center" shrinkToFit="1"/>
    </xf>
    <xf numFmtId="181" fontId="8" fillId="2" borderId="1" xfId="12" applyNumberFormat="1" applyFont="1" applyFill="1" applyBorder="1" applyAlignment="1">
      <alignment vertical="center" shrinkToFit="1"/>
    </xf>
    <xf numFmtId="38" fontId="8" fillId="2" borderId="1" xfId="22" applyNumberFormat="1" applyFont="1" applyFill="1" applyBorder="1" applyAlignment="1">
      <alignment vertical="center"/>
    </xf>
    <xf numFmtId="182" fontId="58" fillId="2" borderId="1" xfId="12" applyNumberFormat="1" applyFont="1" applyFill="1" applyBorder="1" applyAlignment="1">
      <alignment horizontal="center" vertical="center" shrinkToFit="1"/>
    </xf>
    <xf numFmtId="0" fontId="8" fillId="0" borderId="1" xfId="7" applyFont="1" applyBorder="1" applyAlignment="1">
      <alignment horizontal="center" vertical="center"/>
    </xf>
    <xf numFmtId="0" fontId="8" fillId="0" borderId="1" xfId="20" applyFont="1" applyBorder="1" applyAlignment="1">
      <alignment horizontal="center" vertical="top"/>
    </xf>
    <xf numFmtId="0" fontId="81" fillId="15" borderId="1" xfId="20" applyFill="1" applyBorder="1" applyAlignment="1">
      <alignment horizontal="center" vertical="center"/>
    </xf>
    <xf numFmtId="38" fontId="7" fillId="15" borderId="1" xfId="22" applyNumberFormat="1" applyFont="1" applyFill="1" applyBorder="1" applyAlignment="1">
      <alignment horizontal="center" vertical="center"/>
    </xf>
    <xf numFmtId="181" fontId="58" fillId="15" borderId="1" xfId="20" applyNumberFormat="1" applyFont="1" applyFill="1" applyBorder="1" applyAlignment="1">
      <alignment vertical="center" shrinkToFit="1"/>
    </xf>
    <xf numFmtId="181" fontId="74" fillId="15" borderId="1" xfId="20" applyNumberFormat="1" applyFont="1" applyFill="1" applyBorder="1" applyAlignment="1">
      <alignment vertical="center" shrinkToFit="1"/>
    </xf>
    <xf numFmtId="181" fontId="8" fillId="15" borderId="1" xfId="12" applyNumberFormat="1" applyFont="1" applyFill="1" applyBorder="1" applyAlignment="1">
      <alignment vertical="center" shrinkToFit="1"/>
    </xf>
    <xf numFmtId="38" fontId="8" fillId="15" borderId="1" xfId="22" applyNumberFormat="1" applyFont="1" applyFill="1" applyBorder="1" applyAlignment="1">
      <alignment vertical="center"/>
    </xf>
    <xf numFmtId="182" fontId="58" fillId="15" borderId="1" xfId="12" applyNumberFormat="1" applyFont="1" applyFill="1" applyBorder="1" applyAlignment="1">
      <alignment horizontal="center" vertical="center" shrinkToFit="1"/>
    </xf>
    <xf numFmtId="181" fontId="8" fillId="0" borderId="1" xfId="21" applyNumberFormat="1" applyFont="1" applyBorder="1" applyAlignment="1">
      <alignment horizontal="center" vertical="center" shrinkToFit="1"/>
    </xf>
    <xf numFmtId="38" fontId="7" fillId="16" borderId="1" xfId="22" applyNumberFormat="1" applyFont="1" applyFill="1" applyBorder="1" applyAlignment="1">
      <alignment horizontal="center" vertical="center"/>
    </xf>
    <xf numFmtId="181" fontId="58" fillId="16" borderId="1" xfId="20" applyNumberFormat="1" applyFont="1" applyFill="1" applyBorder="1" applyAlignment="1">
      <alignment vertical="center" shrinkToFit="1"/>
    </xf>
    <xf numFmtId="181" fontId="74" fillId="16" borderId="1" xfId="20" applyNumberFormat="1" applyFont="1" applyFill="1" applyBorder="1" applyAlignment="1">
      <alignment vertical="center" shrinkToFit="1"/>
    </xf>
    <xf numFmtId="181" fontId="8" fillId="16" borderId="1" xfId="12" applyNumberFormat="1" applyFont="1" applyFill="1" applyBorder="1" applyAlignment="1">
      <alignment vertical="center" shrinkToFit="1"/>
    </xf>
    <xf numFmtId="38" fontId="8" fillId="16" borderId="1" xfId="22" applyNumberFormat="1" applyFont="1" applyFill="1" applyBorder="1" applyAlignment="1">
      <alignment vertical="center"/>
    </xf>
    <xf numFmtId="182" fontId="58" fillId="16" borderId="1" xfId="12" applyNumberFormat="1" applyFont="1" applyFill="1" applyBorder="1" applyAlignment="1">
      <alignment horizontal="center" vertical="center" shrinkToFit="1"/>
    </xf>
    <xf numFmtId="38" fontId="8" fillId="2" borderId="1" xfId="22" applyNumberFormat="1" applyFont="1" applyFill="1" applyBorder="1" applyAlignment="1">
      <alignment horizontal="center" vertical="center"/>
    </xf>
    <xf numFmtId="0" fontId="8" fillId="0" borderId="1" xfId="20" applyFont="1" applyFill="1" applyBorder="1" applyAlignment="1">
      <alignment horizontal="center" vertical="top"/>
    </xf>
    <xf numFmtId="183" fontId="58" fillId="0" borderId="1" xfId="20" applyNumberFormat="1" applyFont="1" applyFill="1" applyBorder="1" applyAlignment="1">
      <alignment vertical="center" shrinkToFit="1"/>
    </xf>
    <xf numFmtId="181" fontId="58" fillId="17" borderId="1" xfId="20" applyNumberFormat="1" applyFont="1" applyFill="1" applyBorder="1" applyAlignment="1">
      <alignment vertical="center" shrinkToFit="1"/>
    </xf>
    <xf numFmtId="181" fontId="74" fillId="17" borderId="1" xfId="20" applyNumberFormat="1" applyFont="1" applyFill="1" applyBorder="1" applyAlignment="1">
      <alignment vertical="center" shrinkToFit="1"/>
    </xf>
    <xf numFmtId="181" fontId="8" fillId="17" borderId="1" xfId="12" applyNumberFormat="1" applyFont="1" applyFill="1" applyBorder="1" applyAlignment="1">
      <alignment vertical="center" shrinkToFit="1"/>
    </xf>
    <xf numFmtId="38" fontId="8" fillId="17" borderId="1" xfId="22" applyNumberFormat="1" applyFont="1" applyFill="1" applyBorder="1" applyAlignment="1">
      <alignment vertical="center"/>
    </xf>
    <xf numFmtId="182" fontId="58" fillId="17" borderId="1" xfId="12" applyNumberFormat="1" applyFont="1" applyFill="1" applyBorder="1" applyAlignment="1">
      <alignment horizontal="center" vertical="center" shrinkToFit="1"/>
    </xf>
    <xf numFmtId="181" fontId="73" fillId="18" borderId="1" xfId="20" applyNumberFormat="1" applyFont="1" applyFill="1" applyBorder="1" applyAlignment="1">
      <alignment vertical="center" shrinkToFit="1"/>
    </xf>
    <xf numFmtId="181" fontId="74" fillId="18" borderId="1" xfId="20" applyNumberFormat="1" applyFont="1" applyFill="1" applyBorder="1" applyAlignment="1">
      <alignment vertical="center" shrinkToFit="1"/>
    </xf>
    <xf numFmtId="181" fontId="8" fillId="18" borderId="1" xfId="12" applyNumberFormat="1" applyFont="1" applyFill="1" applyBorder="1" applyAlignment="1">
      <alignment vertical="center" shrinkToFit="1"/>
    </xf>
    <xf numFmtId="38" fontId="8" fillId="18" borderId="1" xfId="22" applyNumberFormat="1" applyFont="1" applyFill="1" applyBorder="1" applyAlignment="1">
      <alignment vertical="center"/>
    </xf>
    <xf numFmtId="182" fontId="58" fillId="18" borderId="1" xfId="12" applyNumberFormat="1" applyFont="1" applyFill="1" applyBorder="1" applyAlignment="1">
      <alignment horizontal="center" vertical="center" shrinkToFit="1"/>
    </xf>
    <xf numFmtId="0" fontId="8" fillId="18" borderId="8" xfId="20" applyFont="1" applyFill="1" applyBorder="1" applyAlignment="1">
      <alignment horizontal="center" vertical="center"/>
    </xf>
    <xf numFmtId="181" fontId="7" fillId="2" borderId="1" xfId="12" applyNumberFormat="1" applyFont="1" applyFill="1" applyBorder="1" applyAlignment="1">
      <alignment horizontal="center" vertical="center" shrinkToFit="1"/>
    </xf>
    <xf numFmtId="181" fontId="58" fillId="19" borderId="1" xfId="20" applyNumberFormat="1" applyFont="1" applyFill="1" applyBorder="1" applyAlignment="1">
      <alignment vertical="center" shrinkToFit="1"/>
    </xf>
    <xf numFmtId="181" fontId="74" fillId="19" borderId="1" xfId="20" applyNumberFormat="1" applyFont="1" applyFill="1" applyBorder="1" applyAlignment="1">
      <alignment vertical="center" shrinkToFit="1"/>
    </xf>
    <xf numFmtId="181" fontId="8" fillId="19" borderId="1" xfId="12" applyNumberFormat="1" applyFont="1" applyFill="1" applyBorder="1" applyAlignment="1">
      <alignment vertical="center" shrinkToFit="1"/>
    </xf>
    <xf numFmtId="38" fontId="8" fillId="19" borderId="1" xfId="22" applyNumberFormat="1" applyFont="1" applyFill="1" applyBorder="1" applyAlignment="1">
      <alignment vertical="center"/>
    </xf>
    <xf numFmtId="182" fontId="58" fillId="19" borderId="1" xfId="12" applyNumberFormat="1" applyFont="1" applyFill="1" applyBorder="1" applyAlignment="1">
      <alignment horizontal="center" vertical="center" shrinkToFit="1"/>
    </xf>
    <xf numFmtId="38" fontId="56" fillId="2" borderId="1" xfId="22" applyNumberFormat="1" applyFont="1" applyFill="1" applyBorder="1" applyAlignment="1">
      <alignment horizontal="center" vertical="center"/>
    </xf>
    <xf numFmtId="38" fontId="75" fillId="2" borderId="1" xfId="22" applyNumberFormat="1" applyFont="1" applyFill="1" applyBorder="1" applyAlignment="1">
      <alignment vertical="center"/>
    </xf>
    <xf numFmtId="0" fontId="8" fillId="0" borderId="1" xfId="7" applyFont="1" applyBorder="1" applyAlignment="1">
      <alignment horizontal="center" vertical="top"/>
    </xf>
    <xf numFmtId="0" fontId="75" fillId="20" borderId="0" xfId="5" applyFont="1" applyFill="1" applyAlignment="1">
      <alignment vertical="center"/>
    </xf>
    <xf numFmtId="0" fontId="75" fillId="0" borderId="0" xfId="5" applyFont="1" applyFill="1" applyAlignment="1">
      <alignment vertical="center"/>
    </xf>
    <xf numFmtId="0" fontId="81" fillId="20" borderId="1" xfId="20" applyFill="1" applyBorder="1" applyAlignment="1">
      <alignment horizontal="center" vertical="center"/>
    </xf>
    <xf numFmtId="38" fontId="7" fillId="20" borderId="1" xfId="22" applyNumberFormat="1" applyFont="1" applyFill="1" applyBorder="1" applyAlignment="1">
      <alignment horizontal="center" vertical="center"/>
    </xf>
    <xf numFmtId="181" fontId="73" fillId="20" borderId="1" xfId="20" applyNumberFormat="1" applyFont="1" applyFill="1" applyBorder="1" applyAlignment="1">
      <alignment vertical="center" shrinkToFit="1"/>
    </xf>
    <xf numFmtId="181" fontId="74" fillId="20" borderId="1" xfId="20" applyNumberFormat="1" applyFont="1" applyFill="1" applyBorder="1" applyAlignment="1">
      <alignment vertical="center" shrinkToFit="1"/>
    </xf>
    <xf numFmtId="181" fontId="8" fillId="20" borderId="1" xfId="12" applyNumberFormat="1" applyFont="1" applyFill="1" applyBorder="1" applyAlignment="1">
      <alignment vertical="center" shrinkToFit="1"/>
    </xf>
    <xf numFmtId="38" fontId="8" fillId="20" borderId="1" xfId="22" applyNumberFormat="1" applyFont="1" applyFill="1" applyBorder="1" applyAlignment="1">
      <alignment vertical="center"/>
    </xf>
    <xf numFmtId="182" fontId="58" fillId="20" borderId="1" xfId="12" applyNumberFormat="1" applyFont="1" applyFill="1" applyBorder="1" applyAlignment="1">
      <alignment horizontal="center" vertical="center" shrinkToFit="1"/>
    </xf>
    <xf numFmtId="0" fontId="8" fillId="20" borderId="8" xfId="20" applyFont="1" applyFill="1" applyBorder="1" applyAlignment="1">
      <alignment horizontal="center" vertical="center"/>
    </xf>
    <xf numFmtId="0" fontId="11" fillId="0" borderId="5" xfId="5" applyFont="1" applyBorder="1" applyAlignment="1">
      <alignment vertical="center" wrapText="1"/>
    </xf>
    <xf numFmtId="182" fontId="8" fillId="0" borderId="1" xfId="5" applyNumberFormat="1" applyFont="1" applyFill="1" applyBorder="1" applyAlignment="1">
      <alignment horizontal="center" vertical="center"/>
    </xf>
    <xf numFmtId="0" fontId="8" fillId="6" borderId="1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8" fillId="21" borderId="1" xfId="20" applyFont="1" applyFill="1" applyBorder="1" applyAlignment="1">
      <alignment horizontal="center" vertical="top"/>
    </xf>
    <xf numFmtId="0" fontId="8" fillId="21" borderId="1" xfId="7" applyFont="1" applyFill="1" applyBorder="1" applyAlignment="1">
      <alignment horizontal="center" vertical="center"/>
    </xf>
    <xf numFmtId="181" fontId="33" fillId="21" borderId="1" xfId="21" applyNumberFormat="1" applyFont="1" applyFill="1" applyBorder="1" applyAlignment="1">
      <alignment horizontal="center" vertical="center" shrinkToFit="1"/>
    </xf>
    <xf numFmtId="182" fontId="58" fillId="21" borderId="1" xfId="12" applyNumberFormat="1" applyFont="1" applyFill="1" applyBorder="1" applyAlignment="1">
      <alignment horizontal="center" vertical="center" shrinkToFit="1"/>
    </xf>
    <xf numFmtId="38" fontId="8" fillId="21" borderId="1" xfId="22" applyNumberFormat="1" applyFont="1" applyFill="1" applyBorder="1" applyAlignment="1">
      <alignment vertical="center"/>
    </xf>
    <xf numFmtId="181" fontId="8" fillId="21" borderId="1" xfId="12" applyNumberFormat="1" applyFont="1" applyFill="1" applyBorder="1" applyAlignment="1">
      <alignment vertical="center" shrinkToFit="1"/>
    </xf>
    <xf numFmtId="181" fontId="74" fillId="21" borderId="1" xfId="20" applyNumberFormat="1" applyFont="1" applyFill="1" applyBorder="1" applyAlignment="1">
      <alignment vertical="center" shrinkToFit="1"/>
    </xf>
    <xf numFmtId="181" fontId="73" fillId="21" borderId="1" xfId="20" applyNumberFormat="1" applyFont="1" applyFill="1" applyBorder="1" applyAlignment="1">
      <alignment vertical="center" shrinkToFit="1"/>
    </xf>
    <xf numFmtId="38" fontId="7" fillId="21" borderId="1" xfId="22" applyNumberFormat="1" applyFont="1" applyFill="1" applyBorder="1" applyAlignment="1">
      <alignment horizontal="center" vertical="center"/>
    </xf>
    <xf numFmtId="0" fontId="81" fillId="21" borderId="1" xfId="20" applyFill="1" applyBorder="1" applyAlignment="1">
      <alignment horizontal="center" vertical="center"/>
    </xf>
    <xf numFmtId="0" fontId="8" fillId="21" borderId="0" xfId="5" applyFont="1" applyFill="1" applyAlignment="1">
      <alignment vertical="center"/>
    </xf>
    <xf numFmtId="38" fontId="8" fillId="21" borderId="1" xfId="22" applyNumberFormat="1" applyFont="1" applyFill="1" applyBorder="1" applyAlignment="1">
      <alignment horizontal="center" vertical="top"/>
    </xf>
    <xf numFmtId="181" fontId="8" fillId="21" borderId="1" xfId="12" applyNumberFormat="1" applyFont="1" applyFill="1" applyBorder="1" applyAlignment="1">
      <alignment horizontal="center" vertical="top" shrinkToFit="1"/>
    </xf>
    <xf numFmtId="181" fontId="8" fillId="21" borderId="1" xfId="20" applyNumberFormat="1" applyFont="1" applyFill="1" applyBorder="1" applyAlignment="1">
      <alignment horizontal="center" vertical="top" shrinkToFit="1"/>
    </xf>
    <xf numFmtId="183" fontId="8" fillId="21" borderId="1" xfId="20" applyNumberFormat="1" applyFont="1" applyFill="1" applyBorder="1" applyAlignment="1">
      <alignment horizontal="center" vertical="top" shrinkToFit="1"/>
    </xf>
    <xf numFmtId="181" fontId="8" fillId="21" borderId="1" xfId="21" applyNumberFormat="1" applyFont="1" applyFill="1" applyBorder="1" applyAlignment="1">
      <alignment horizontal="center" vertical="top" shrinkToFit="1"/>
    </xf>
    <xf numFmtId="38" fontId="7" fillId="21" borderId="1" xfId="22" applyNumberFormat="1" applyFont="1" applyFill="1" applyBorder="1" applyAlignment="1">
      <alignment horizontal="center" vertical="top"/>
    </xf>
    <xf numFmtId="0" fontId="82" fillId="21" borderId="1" xfId="20" applyFont="1" applyFill="1" applyBorder="1" applyAlignment="1">
      <alignment horizontal="center" vertical="top"/>
    </xf>
    <xf numFmtId="181" fontId="80" fillId="0" borderId="1" xfId="9" applyNumberFormat="1" applyFont="1" applyFill="1" applyBorder="1" applyAlignment="1">
      <alignment vertical="center"/>
    </xf>
    <xf numFmtId="181" fontId="2" fillId="0" borderId="1" xfId="6" applyNumberFormat="1" applyFont="1" applyFill="1" applyBorder="1" applyAlignment="1" applyProtection="1">
      <alignment horizontal="center" vertical="center"/>
      <protection locked="0"/>
    </xf>
    <xf numFmtId="181" fontId="2" fillId="0" borderId="1" xfId="6" applyNumberFormat="1" applyFont="1" applyFill="1" applyBorder="1" applyAlignment="1" applyProtection="1">
      <alignment vertical="center" shrinkToFit="1"/>
    </xf>
    <xf numFmtId="41" fontId="80" fillId="2" borderId="1" xfId="6" applyNumberFormat="1" applyFont="1" applyFill="1" applyBorder="1" applyAlignment="1" applyProtection="1">
      <alignment horizontal="center" vertical="center" shrinkToFit="1"/>
      <protection locked="0"/>
    </xf>
    <xf numFmtId="181" fontId="80" fillId="2" borderId="1" xfId="6" applyNumberFormat="1" applyFont="1" applyFill="1" applyBorder="1">
      <alignment vertical="center"/>
    </xf>
    <xf numFmtId="41" fontId="85" fillId="2" borderId="1" xfId="6" applyNumberFormat="1" applyFont="1" applyFill="1" applyBorder="1" applyAlignment="1" applyProtection="1">
      <alignment horizontal="center" vertical="center" shrinkToFit="1"/>
      <protection locked="0"/>
    </xf>
    <xf numFmtId="41" fontId="80" fillId="0" borderId="1" xfId="6" applyNumberFormat="1" applyFont="1" applyFill="1" applyBorder="1" applyAlignment="1" applyProtection="1">
      <alignment horizontal="center" vertical="center" shrinkToFit="1"/>
      <protection locked="0"/>
    </xf>
    <xf numFmtId="41" fontId="37" fillId="0" borderId="1" xfId="6" applyNumberFormat="1" applyFont="1" applyFill="1" applyBorder="1" applyAlignment="1" applyProtection="1">
      <alignment horizontal="center" vertical="center" shrinkToFit="1"/>
      <protection locked="0"/>
    </xf>
    <xf numFmtId="180" fontId="55" fillId="8" borderId="1" xfId="8" applyNumberFormat="1" applyFont="1" applyFill="1" applyBorder="1" applyAlignment="1">
      <alignment horizontal="center" vertical="center" shrinkToFit="1"/>
    </xf>
    <xf numFmtId="0" fontId="44" fillId="0" borderId="12" xfId="14" applyFont="1" applyBorder="1" applyAlignment="1">
      <alignment horizontal="center" vertical="center" wrapText="1"/>
    </xf>
    <xf numFmtId="0" fontId="3" fillId="0" borderId="0" xfId="14"/>
    <xf numFmtId="0" fontId="86" fillId="0" borderId="12" xfId="14" applyFont="1" applyBorder="1" applyAlignment="1">
      <alignment horizontal="center" vertical="center" wrapText="1"/>
    </xf>
    <xf numFmtId="0" fontId="86" fillId="0" borderId="12" xfId="14" applyNumberFormat="1" applyFont="1" applyBorder="1" applyAlignment="1">
      <alignment horizontal="center" vertical="center" wrapText="1"/>
    </xf>
    <xf numFmtId="0" fontId="86" fillId="0" borderId="12" xfId="14" applyFont="1" applyBorder="1" applyAlignment="1">
      <alignment horizontal="center" vertical="top" wrapText="1"/>
    </xf>
    <xf numFmtId="184" fontId="86" fillId="0" borderId="12" xfId="14" applyNumberFormat="1" applyFont="1" applyBorder="1" applyAlignment="1">
      <alignment horizontal="center" vertical="center" wrapText="1"/>
    </xf>
    <xf numFmtId="0" fontId="86" fillId="0" borderId="12" xfId="14" applyFont="1" applyFill="1" applyBorder="1" applyAlignment="1">
      <alignment horizontal="center" vertical="center" wrapText="1"/>
    </xf>
    <xf numFmtId="0" fontId="86" fillId="0" borderId="12" xfId="14" applyFont="1" applyBorder="1" applyAlignment="1">
      <alignment horizontal="left" vertical="top" wrapText="1"/>
    </xf>
    <xf numFmtId="0" fontId="86" fillId="0" borderId="13" xfId="14" applyFont="1" applyBorder="1" applyAlignment="1">
      <alignment horizontal="center" vertical="center" wrapText="1"/>
    </xf>
    <xf numFmtId="0" fontId="86" fillId="0" borderId="13" xfId="14" applyNumberFormat="1" applyFont="1" applyBorder="1" applyAlignment="1">
      <alignment horizontal="center" vertical="center" wrapText="1"/>
    </xf>
    <xf numFmtId="179" fontId="86" fillId="0" borderId="12" xfId="14" applyNumberFormat="1" applyFont="1" applyBorder="1" applyAlignment="1">
      <alignment horizontal="center" vertical="center" wrapText="1"/>
    </xf>
    <xf numFmtId="185" fontId="86" fillId="0" borderId="14" xfId="14" applyNumberFormat="1" applyFont="1" applyBorder="1" applyAlignment="1">
      <alignment horizontal="center" vertical="center" wrapText="1"/>
    </xf>
    <xf numFmtId="0" fontId="3" fillId="0" borderId="1" xfId="14" applyBorder="1" applyAlignment="1">
      <alignment wrapText="1"/>
    </xf>
    <xf numFmtId="179" fontId="86" fillId="0" borderId="1" xfId="14" applyNumberFormat="1" applyFont="1" applyBorder="1" applyAlignment="1">
      <alignment horizontal="center" vertical="center" wrapText="1"/>
    </xf>
    <xf numFmtId="185" fontId="86" fillId="0" borderId="1" xfId="14" applyNumberFormat="1" applyFont="1" applyBorder="1" applyAlignment="1">
      <alignment horizontal="center" vertical="center" wrapText="1"/>
    </xf>
    <xf numFmtId="186" fontId="86" fillId="0" borderId="1" xfId="14" applyNumberFormat="1" applyFont="1" applyBorder="1" applyAlignment="1">
      <alignment horizontal="center" vertical="center" wrapText="1"/>
    </xf>
    <xf numFmtId="0" fontId="3" fillId="0" borderId="0" xfId="14" applyAlignment="1">
      <alignment wrapText="1"/>
    </xf>
    <xf numFmtId="0" fontId="60" fillId="14" borderId="10" xfId="6" applyFont="1" applyFill="1" applyBorder="1" applyAlignment="1">
      <alignment horizontal="center" vertical="center" wrapText="1"/>
    </xf>
    <xf numFmtId="176" fontId="65" fillId="8" borderId="8" xfId="9" applyNumberFormat="1" applyFont="1" applyFill="1" applyBorder="1" applyAlignment="1" applyProtection="1">
      <alignment horizontal="center" vertical="center" wrapText="1"/>
    </xf>
    <xf numFmtId="176" fontId="65" fillId="8" borderId="7" xfId="9" applyNumberFormat="1" applyFont="1" applyFill="1" applyBorder="1" applyAlignment="1" applyProtection="1">
      <alignment horizontal="center" vertical="center" wrapText="1"/>
    </xf>
    <xf numFmtId="176" fontId="68" fillId="9" borderId="8" xfId="9" applyNumberFormat="1" applyFont="1" applyFill="1" applyBorder="1" applyAlignment="1" applyProtection="1">
      <alignment horizontal="center" vertical="center" wrapText="1"/>
    </xf>
    <xf numFmtId="176" fontId="65" fillId="9" borderId="7" xfId="9" applyNumberFormat="1" applyFont="1" applyFill="1" applyBorder="1" applyAlignment="1" applyProtection="1">
      <alignment horizontal="center" vertical="center" wrapText="1"/>
    </xf>
    <xf numFmtId="0" fontId="70" fillId="10" borderId="4" xfId="6" applyFont="1" applyFill="1" applyBorder="1" applyAlignment="1">
      <alignment horizontal="center" vertical="center" wrapText="1"/>
    </xf>
    <xf numFmtId="0" fontId="70" fillId="10" borderId="5" xfId="6" applyFont="1" applyFill="1" applyBorder="1" applyAlignment="1">
      <alignment horizontal="center" vertical="center" wrapText="1"/>
    </xf>
    <xf numFmtId="176" fontId="65" fillId="8" borderId="3" xfId="9" applyNumberFormat="1" applyFont="1" applyFill="1" applyBorder="1" applyAlignment="1">
      <alignment horizontal="center" vertical="center"/>
    </xf>
    <xf numFmtId="176" fontId="65" fillId="8" borderId="4" xfId="9" applyNumberFormat="1" applyFont="1" applyFill="1" applyBorder="1" applyAlignment="1">
      <alignment horizontal="center" vertical="center"/>
    </xf>
    <xf numFmtId="176" fontId="65" fillId="8" borderId="5" xfId="9" applyNumberFormat="1" applyFont="1" applyFill="1" applyBorder="1" applyAlignment="1">
      <alignment horizontal="center" vertical="center"/>
    </xf>
    <xf numFmtId="176" fontId="62" fillId="10" borderId="8" xfId="9" applyNumberFormat="1" applyFont="1" applyFill="1" applyBorder="1" applyAlignment="1" applyProtection="1">
      <alignment horizontal="left" vertical="center" wrapText="1"/>
    </xf>
    <xf numFmtId="176" fontId="62" fillId="10" borderId="7" xfId="9" applyNumberFormat="1" applyFont="1" applyFill="1" applyBorder="1" applyAlignment="1" applyProtection="1">
      <alignment horizontal="left" vertical="center" wrapText="1"/>
    </xf>
    <xf numFmtId="176" fontId="65" fillId="8" borderId="1" xfId="9" applyNumberFormat="1" applyFont="1" applyFill="1" applyBorder="1" applyAlignment="1" applyProtection="1">
      <alignment horizontal="center" vertical="center" wrapText="1"/>
    </xf>
    <xf numFmtId="176" fontId="65" fillId="9" borderId="8" xfId="9" applyNumberFormat="1" applyFont="1" applyFill="1" applyBorder="1" applyAlignment="1" applyProtection="1">
      <alignment horizontal="center" vertical="center" wrapText="1"/>
    </xf>
    <xf numFmtId="176" fontId="67" fillId="8" borderId="8" xfId="9" applyNumberFormat="1" applyFont="1" applyFill="1" applyBorder="1" applyAlignment="1" applyProtection="1">
      <alignment horizontal="center" vertical="center" wrapText="1"/>
    </xf>
    <xf numFmtId="176" fontId="67" fillId="8" borderId="7" xfId="9" applyNumberFormat="1" applyFont="1" applyFill="1" applyBorder="1" applyAlignment="1" applyProtection="1">
      <alignment horizontal="center" vertical="center" wrapText="1"/>
    </xf>
    <xf numFmtId="176" fontId="65" fillId="8" borderId="9" xfId="9" applyNumberFormat="1" applyFont="1" applyFill="1" applyBorder="1" applyAlignment="1" applyProtection="1">
      <alignment horizontal="center" vertical="center" wrapText="1"/>
    </xf>
    <xf numFmtId="176" fontId="65" fillId="9" borderId="1" xfId="9" applyNumberFormat="1" applyFont="1" applyFill="1" applyBorder="1" applyAlignment="1" applyProtection="1">
      <alignment horizontal="center" vertical="center" wrapText="1"/>
    </xf>
    <xf numFmtId="176" fontId="62" fillId="10" borderId="8" xfId="9" applyNumberFormat="1" applyFont="1" applyFill="1" applyBorder="1" applyAlignment="1" applyProtection="1">
      <alignment horizontal="center" vertical="center" wrapText="1"/>
    </xf>
    <xf numFmtId="176" fontId="62" fillId="10" borderId="7" xfId="9" applyNumberFormat="1" applyFont="1" applyFill="1" applyBorder="1" applyAlignment="1" applyProtection="1">
      <alignment horizontal="center" vertical="center" wrapText="1"/>
    </xf>
    <xf numFmtId="176" fontId="67" fillId="8" borderId="9" xfId="9" applyNumberFormat="1" applyFont="1" applyFill="1" applyBorder="1" applyAlignment="1" applyProtection="1">
      <alignment horizontal="center" vertical="center" wrapText="1"/>
    </xf>
    <xf numFmtId="181" fontId="65" fillId="9" borderId="8" xfId="6" applyNumberFormat="1" applyFont="1" applyFill="1" applyBorder="1" applyAlignment="1" applyProtection="1">
      <alignment horizontal="center" vertical="center" wrapText="1"/>
      <protection locked="0"/>
    </xf>
    <xf numFmtId="181" fontId="65" fillId="9" borderId="7" xfId="6" applyNumberFormat="1" applyFont="1" applyFill="1" applyBorder="1" applyAlignment="1" applyProtection="1">
      <alignment horizontal="center" vertical="center" wrapText="1"/>
      <protection locked="0"/>
    </xf>
    <xf numFmtId="176" fontId="65" fillId="10" borderId="8" xfId="9" applyNumberFormat="1" applyFont="1" applyFill="1" applyBorder="1" applyAlignment="1" applyProtection="1">
      <alignment horizontal="center" vertical="center" wrapText="1"/>
    </xf>
    <xf numFmtId="176" fontId="65" fillId="10" borderId="7" xfId="9" applyNumberFormat="1" applyFont="1" applyFill="1" applyBorder="1" applyAlignment="1" applyProtection="1">
      <alignment horizontal="center" vertical="center" wrapText="1"/>
    </xf>
    <xf numFmtId="181" fontId="65" fillId="9" borderId="8" xfId="6" applyNumberFormat="1" applyFont="1" applyFill="1" applyBorder="1" applyAlignment="1" applyProtection="1">
      <alignment horizontal="left" vertical="center" wrapText="1"/>
      <protection locked="0"/>
    </xf>
    <xf numFmtId="0" fontId="61" fillId="9" borderId="7" xfId="0" applyFont="1" applyFill="1" applyBorder="1" applyAlignment="1">
      <alignment horizontal="left" vertical="center" wrapText="1"/>
    </xf>
    <xf numFmtId="181" fontId="62" fillId="9" borderId="8" xfId="6" applyNumberFormat="1" applyFont="1" applyFill="1" applyBorder="1" applyAlignment="1" applyProtection="1">
      <alignment horizontal="center" vertical="center" wrapText="1"/>
      <protection locked="0"/>
    </xf>
    <xf numFmtId="181" fontId="62" fillId="9" borderId="7" xfId="6" applyNumberFormat="1" applyFont="1" applyFill="1" applyBorder="1" applyAlignment="1" applyProtection="1">
      <alignment horizontal="center" vertical="center" wrapText="1"/>
      <protection locked="0"/>
    </xf>
    <xf numFmtId="0" fontId="61" fillId="9" borderId="7" xfId="6" applyFont="1" applyFill="1" applyBorder="1" applyAlignment="1">
      <alignment horizontal="center" vertical="center" wrapText="1"/>
    </xf>
    <xf numFmtId="176" fontId="62" fillId="9" borderId="8" xfId="9" applyNumberFormat="1" applyFont="1" applyFill="1" applyBorder="1" applyAlignment="1" applyProtection="1">
      <alignment horizontal="center" vertical="center" wrapText="1"/>
    </xf>
    <xf numFmtId="176" fontId="62" fillId="8" borderId="8" xfId="9" applyNumberFormat="1" applyFont="1" applyFill="1" applyBorder="1" applyAlignment="1" applyProtection="1">
      <alignment horizontal="center" vertical="center" wrapText="1"/>
    </xf>
    <xf numFmtId="0" fontId="66" fillId="8" borderId="7" xfId="0" applyFont="1" applyFill="1" applyBorder="1" applyAlignment="1">
      <alignment horizontal="center" vertical="center" wrapText="1"/>
    </xf>
    <xf numFmtId="0" fontId="70" fillId="11" borderId="4" xfId="6" applyFont="1" applyFill="1" applyBorder="1" applyAlignment="1">
      <alignment horizontal="center" vertical="center" wrapText="1"/>
    </xf>
    <xf numFmtId="0" fontId="71" fillId="11" borderId="5" xfId="0" applyFont="1" applyFill="1" applyBorder="1" applyAlignment="1">
      <alignment horizontal="center" vertical="center" wrapText="1"/>
    </xf>
    <xf numFmtId="181" fontId="65" fillId="0" borderId="8" xfId="6" applyNumberFormat="1" applyFont="1" applyFill="1" applyBorder="1" applyAlignment="1" applyProtection="1">
      <alignment horizontal="center" vertical="center" wrapText="1"/>
      <protection locked="0"/>
    </xf>
    <xf numFmtId="0" fontId="61" fillId="0" borderId="2" xfId="6" applyFont="1" applyFill="1" applyBorder="1" applyAlignment="1">
      <alignment vertical="center"/>
    </xf>
    <xf numFmtId="0" fontId="61" fillId="0" borderId="7" xfId="6" applyFont="1" applyFill="1" applyBorder="1" applyAlignment="1">
      <alignment vertical="center"/>
    </xf>
    <xf numFmtId="176" fontId="67" fillId="11" borderId="9" xfId="9" applyNumberFormat="1" applyFont="1" applyFill="1" applyBorder="1" applyAlignment="1" applyProtection="1">
      <alignment horizontal="center" vertical="center" wrapText="1"/>
    </xf>
    <xf numFmtId="176" fontId="67" fillId="11" borderId="7" xfId="9" applyNumberFormat="1" applyFont="1" applyFill="1" applyBorder="1" applyAlignment="1" applyProtection="1">
      <alignment horizontal="center" vertical="center" wrapText="1"/>
    </xf>
    <xf numFmtId="176" fontId="67" fillId="9" borderId="9" xfId="9" applyNumberFormat="1" applyFont="1" applyFill="1" applyBorder="1" applyAlignment="1" applyProtection="1">
      <alignment horizontal="center" vertical="center" wrapText="1"/>
    </xf>
    <xf numFmtId="176" fontId="67" fillId="9" borderId="7" xfId="9" applyNumberFormat="1" applyFont="1" applyFill="1" applyBorder="1" applyAlignment="1" applyProtection="1">
      <alignment horizontal="center" vertical="center" wrapText="1"/>
    </xf>
    <xf numFmtId="181" fontId="68" fillId="0" borderId="8" xfId="6" applyNumberFormat="1" applyFont="1" applyFill="1" applyBorder="1" applyAlignment="1" applyProtection="1">
      <alignment horizontal="left" vertical="center" wrapText="1"/>
      <protection locked="0"/>
    </xf>
    <xf numFmtId="0" fontId="63" fillId="0" borderId="2" xfId="6" applyFont="1" applyFill="1" applyBorder="1" applyAlignment="1">
      <alignment horizontal="left" vertical="center"/>
    </xf>
    <xf numFmtId="0" fontId="63" fillId="0" borderId="7" xfId="6" applyFont="1" applyFill="1" applyBorder="1" applyAlignment="1">
      <alignment horizontal="left" vertical="center"/>
    </xf>
    <xf numFmtId="181" fontId="64" fillId="0" borderId="8" xfId="6" applyNumberFormat="1" applyFont="1" applyFill="1" applyBorder="1" applyAlignment="1" applyProtection="1">
      <alignment horizontal="center" vertical="center" wrapText="1"/>
      <protection locked="0"/>
    </xf>
    <xf numFmtId="181" fontId="64" fillId="0" borderId="2" xfId="6" applyNumberFormat="1" applyFont="1" applyFill="1" applyBorder="1" applyAlignment="1" applyProtection="1">
      <alignment horizontal="center" vertical="center" wrapText="1"/>
      <protection locked="0"/>
    </xf>
    <xf numFmtId="181" fontId="64" fillId="0" borderId="7" xfId="6" applyNumberFormat="1" applyFont="1" applyFill="1" applyBorder="1" applyAlignment="1" applyProtection="1">
      <alignment horizontal="center" vertical="center" wrapText="1"/>
      <protection locked="0"/>
    </xf>
    <xf numFmtId="181" fontId="65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61" fillId="0" borderId="1" xfId="6" applyFont="1" applyFill="1" applyBorder="1" applyAlignment="1">
      <alignment vertical="center"/>
    </xf>
    <xf numFmtId="181" fontId="70" fillId="0" borderId="1" xfId="6" applyNumberFormat="1" applyFont="1" applyFill="1" applyBorder="1" applyAlignment="1" applyProtection="1">
      <alignment horizontal="center" vertical="center"/>
      <protection locked="0"/>
    </xf>
    <xf numFmtId="176" fontId="69" fillId="11" borderId="8" xfId="9" applyNumberFormat="1" applyFont="1" applyFill="1" applyBorder="1" applyAlignment="1" applyProtection="1">
      <alignment horizontal="center" vertical="center" wrapText="1"/>
    </xf>
    <xf numFmtId="0" fontId="72" fillId="11" borderId="7" xfId="0" applyFont="1" applyFill="1" applyBorder="1" applyAlignment="1">
      <alignment vertical="center" wrapText="1"/>
    </xf>
    <xf numFmtId="181" fontId="68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6" applyFont="1" applyFill="1" applyBorder="1" applyAlignment="1">
      <alignment vertical="center"/>
    </xf>
    <xf numFmtId="0" fontId="60" fillId="14" borderId="1" xfId="6" applyFont="1" applyFill="1" applyBorder="1" applyAlignment="1">
      <alignment horizontal="center" vertical="center" wrapText="1"/>
    </xf>
    <xf numFmtId="181" fontId="71" fillId="0" borderId="1" xfId="6" applyNumberFormat="1" applyFont="1" applyFill="1" applyBorder="1" applyAlignment="1" applyProtection="1">
      <alignment horizontal="center" vertical="center"/>
      <protection locked="0"/>
    </xf>
    <xf numFmtId="176" fontId="65" fillId="0" borderId="8" xfId="9" applyNumberFormat="1" applyFont="1" applyFill="1" applyBorder="1" applyAlignment="1" applyProtection="1">
      <alignment horizontal="center" vertical="center" textRotation="255"/>
    </xf>
    <xf numFmtId="0" fontId="61" fillId="0" borderId="2" xfId="6" applyFont="1" applyFill="1" applyBorder="1" applyAlignment="1">
      <alignment vertical="center" textRotation="255"/>
    </xf>
    <xf numFmtId="0" fontId="61" fillId="0" borderId="7" xfId="6" applyFont="1" applyFill="1" applyBorder="1" applyAlignment="1">
      <alignment vertical="center" textRotation="255"/>
    </xf>
    <xf numFmtId="176" fontId="65" fillId="8" borderId="8" xfId="9" applyNumberFormat="1" applyFont="1" applyFill="1" applyBorder="1" applyAlignment="1" applyProtection="1">
      <alignment horizontal="center" vertical="center"/>
    </xf>
    <xf numFmtId="176" fontId="65" fillId="8" borderId="7" xfId="9" applyNumberFormat="1" applyFont="1" applyFill="1" applyBorder="1" applyAlignment="1" applyProtection="1">
      <alignment horizontal="center" vertical="center"/>
    </xf>
    <xf numFmtId="176" fontId="69" fillId="8" borderId="8" xfId="9" applyNumberFormat="1" applyFont="1" applyFill="1" applyBorder="1" applyAlignment="1" applyProtection="1">
      <alignment horizontal="left" vertical="center" wrapText="1"/>
    </xf>
    <xf numFmtId="176" fontId="69" fillId="8" borderId="7" xfId="9" applyNumberFormat="1" applyFont="1" applyFill="1" applyBorder="1" applyAlignment="1" applyProtection="1">
      <alignment horizontal="left" vertical="center" wrapText="1"/>
    </xf>
    <xf numFmtId="181" fontId="41" fillId="7" borderId="8" xfId="6" applyNumberFormat="1" applyFont="1" applyFill="1" applyBorder="1" applyAlignment="1" applyProtection="1">
      <alignment horizontal="center" vertical="center" wrapText="1" shrinkToFit="1"/>
      <protection locked="0"/>
    </xf>
    <xf numFmtId="181" fontId="41" fillId="7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10" fillId="0" borderId="8" xfId="6" applyNumberFormat="1" applyFont="1" applyBorder="1" applyAlignment="1" applyProtection="1">
      <alignment horizontal="center" vertical="center"/>
      <protection locked="0"/>
    </xf>
    <xf numFmtId="181" fontId="10" fillId="0" borderId="2" xfId="6" applyNumberFormat="1" applyFont="1" applyBorder="1" applyAlignment="1" applyProtection="1">
      <alignment horizontal="center" vertical="center"/>
      <protection locked="0"/>
    </xf>
    <xf numFmtId="181" fontId="46" fillId="0" borderId="8" xfId="6" applyNumberFormat="1" applyFont="1" applyFill="1" applyBorder="1" applyAlignment="1" applyProtection="1">
      <alignment horizontal="center" vertical="center" wrapText="1"/>
      <protection locked="0"/>
    </xf>
    <xf numFmtId="181" fontId="46" fillId="0" borderId="2" xfId="6" applyNumberFormat="1" applyFont="1" applyFill="1" applyBorder="1" applyAlignment="1" applyProtection="1">
      <alignment horizontal="center" vertical="center" wrapText="1"/>
      <protection locked="0"/>
    </xf>
    <xf numFmtId="181" fontId="46" fillId="6" borderId="8" xfId="6" applyNumberFormat="1" applyFont="1" applyFill="1" applyBorder="1" applyAlignment="1" applyProtection="1">
      <alignment horizontal="right" vertical="center" wrapText="1"/>
      <protection locked="0"/>
    </xf>
    <xf numFmtId="181" fontId="46" fillId="6" borderId="2" xfId="6" applyNumberFormat="1" applyFont="1" applyFill="1" applyBorder="1" applyAlignment="1" applyProtection="1">
      <alignment horizontal="right" vertical="center" wrapText="1"/>
      <protection locked="0"/>
    </xf>
    <xf numFmtId="181" fontId="42" fillId="7" borderId="8" xfId="6" applyNumberFormat="1" applyFont="1" applyFill="1" applyBorder="1" applyAlignment="1" applyProtection="1">
      <alignment horizontal="center" vertical="center" wrapText="1" shrinkToFit="1"/>
      <protection locked="0"/>
    </xf>
    <xf numFmtId="181" fontId="42" fillId="7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14" fillId="0" borderId="1" xfId="6" applyNumberFormat="1" applyFont="1" applyFill="1" applyBorder="1" applyAlignment="1" applyProtection="1">
      <alignment horizontal="center" shrinkToFit="1"/>
      <protection locked="0"/>
    </xf>
    <xf numFmtId="0" fontId="14" fillId="0" borderId="1" xfId="6" applyFont="1" applyFill="1" applyBorder="1" applyAlignment="1" applyProtection="1">
      <alignment horizontal="center" shrinkToFit="1"/>
      <protection locked="0"/>
    </xf>
    <xf numFmtId="181" fontId="10" fillId="6" borderId="8" xfId="6" applyNumberFormat="1" applyFont="1" applyFill="1" applyBorder="1" applyAlignment="1" applyProtection="1">
      <alignment horizontal="center" vertical="center" wrapText="1"/>
      <protection locked="0"/>
    </xf>
    <xf numFmtId="181" fontId="10" fillId="6" borderId="2" xfId="6" applyNumberFormat="1" applyFont="1" applyFill="1" applyBorder="1" applyAlignment="1" applyProtection="1">
      <alignment horizontal="center" vertical="center" wrapText="1"/>
      <protection locked="0"/>
    </xf>
    <xf numFmtId="181" fontId="46" fillId="6" borderId="8" xfId="6" applyNumberFormat="1" applyFont="1" applyFill="1" applyBorder="1" applyAlignment="1" applyProtection="1">
      <alignment horizontal="center" vertical="center" wrapText="1" shrinkToFit="1"/>
      <protection locked="0"/>
    </xf>
    <xf numFmtId="181" fontId="46" fillId="6" borderId="7" xfId="6" applyNumberFormat="1" applyFont="1" applyFill="1" applyBorder="1" applyAlignment="1" applyProtection="1">
      <alignment horizontal="center" vertical="center" wrapText="1" shrinkToFit="1"/>
      <protection locked="0"/>
    </xf>
    <xf numFmtId="181" fontId="47" fillId="7" borderId="8" xfId="6" applyNumberFormat="1" applyFont="1" applyFill="1" applyBorder="1" applyAlignment="1" applyProtection="1">
      <alignment horizontal="center" vertical="center" wrapText="1"/>
      <protection locked="0"/>
    </xf>
    <xf numFmtId="181" fontId="47" fillId="7" borderId="2" xfId="6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7" applyFont="1" applyFill="1" applyBorder="1" applyAlignment="1">
      <alignment horizontal="center" vertical="center"/>
    </xf>
    <xf numFmtId="0" fontId="8" fillId="2" borderId="4" xfId="7" applyFont="1" applyFill="1" applyBorder="1" applyAlignment="1">
      <alignment horizontal="center" vertical="center"/>
    </xf>
    <xf numFmtId="0" fontId="8" fillId="2" borderId="5" xfId="7" applyFont="1" applyFill="1" applyBorder="1" applyAlignment="1">
      <alignment horizontal="center" vertical="center"/>
    </xf>
    <xf numFmtId="0" fontId="8" fillId="20" borderId="3" xfId="7" applyFont="1" applyFill="1" applyBorder="1" applyAlignment="1">
      <alignment horizontal="center" vertical="center"/>
    </xf>
    <xf numFmtId="0" fontId="8" fillId="20" borderId="5" xfId="7" applyFont="1" applyFill="1" applyBorder="1" applyAlignment="1">
      <alignment horizontal="center" vertical="center"/>
    </xf>
    <xf numFmtId="0" fontId="8" fillId="16" borderId="3" xfId="7" applyFont="1" applyFill="1" applyBorder="1" applyAlignment="1">
      <alignment horizontal="center" vertical="center"/>
    </xf>
    <xf numFmtId="0" fontId="8" fillId="16" borderId="4" xfId="7" applyFont="1" applyFill="1" applyBorder="1" applyAlignment="1">
      <alignment horizontal="center" vertical="center"/>
    </xf>
    <xf numFmtId="0" fontId="8" fillId="16" borderId="5" xfId="7" applyFont="1" applyFill="1" applyBorder="1" applyAlignment="1">
      <alignment horizontal="center" vertical="center"/>
    </xf>
    <xf numFmtId="0" fontId="8" fillId="15" borderId="3" xfId="7" applyFont="1" applyFill="1" applyBorder="1" applyAlignment="1">
      <alignment horizontal="center" vertical="center"/>
    </xf>
    <xf numFmtId="0" fontId="8" fillId="15" borderId="5" xfId="7" applyFont="1" applyFill="1" applyBorder="1" applyAlignment="1">
      <alignment horizontal="center" vertical="center"/>
    </xf>
    <xf numFmtId="0" fontId="8" fillId="2" borderId="1" xfId="7" applyFont="1" applyFill="1" applyBorder="1" applyAlignment="1">
      <alignment horizontal="center" vertical="center"/>
    </xf>
    <xf numFmtId="0" fontId="81" fillId="0" borderId="1" xfId="20" applyBorder="1" applyAlignment="1">
      <alignment horizontal="center" vertical="center"/>
    </xf>
    <xf numFmtId="0" fontId="8" fillId="16" borderId="1" xfId="7" applyFont="1" applyFill="1" applyBorder="1" applyAlignment="1">
      <alignment horizontal="center" vertical="center"/>
    </xf>
    <xf numFmtId="0" fontId="81" fillId="16" borderId="1" xfId="20" applyFill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84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8" fillId="8" borderId="8" xfId="23" applyFont="1" applyFill="1" applyBorder="1" applyAlignment="1">
      <alignment horizontal="center" vertical="center" wrapText="1"/>
    </xf>
    <xf numFmtId="0" fontId="2" fillId="8" borderId="7" xfId="23" applyFont="1" applyFill="1" applyBorder="1" applyAlignment="1">
      <alignment horizontal="center" vertical="center" wrapText="1"/>
    </xf>
    <xf numFmtId="0" fontId="8" fillId="6" borderId="1" xfId="5" applyFont="1" applyFill="1" applyBorder="1" applyAlignment="1">
      <alignment horizontal="center" vertical="center"/>
    </xf>
    <xf numFmtId="0" fontId="86" fillId="0" borderId="1" xfId="14" applyNumberFormat="1" applyFont="1" applyBorder="1" applyAlignment="1">
      <alignment horizontal="center" vertical="center" wrapText="1"/>
    </xf>
  </cellXfs>
  <cellStyles count="25">
    <cellStyle name="eng" xfId="1"/>
    <cellStyle name="lu" xfId="2"/>
    <cellStyle name="Normal - Style1" xfId="3"/>
    <cellStyle name="Normal_Basic Assumptions" xfId="4"/>
    <cellStyle name="一般" xfId="0" builtinId="0"/>
    <cellStyle name="一般 2" xfId="13"/>
    <cellStyle name="一般 2 2" xfId="19"/>
    <cellStyle name="一般 2 3" xfId="23"/>
    <cellStyle name="一般 3" xfId="11"/>
    <cellStyle name="一般 4" xfId="14"/>
    <cellStyle name="一般 4 2" xfId="16"/>
    <cellStyle name="一般 5" xfId="18"/>
    <cellStyle name="一般 6" xfId="20"/>
    <cellStyle name="一般 7" xfId="24"/>
    <cellStyle name="一般_104車輛費用分析-概算表" xfId="5"/>
    <cellStyle name="一般_99各國小概算額" xfId="6"/>
    <cellStyle name="一般_各國中、體中車輛費用概算分析表" xfId="7"/>
    <cellStyle name="一般_員額編制表-國小" xfId="8"/>
    <cellStyle name="千分位" xfId="9" builtinId="3"/>
    <cellStyle name="千分位 2" xfId="17"/>
    <cellStyle name="千分位 2 2" xfId="12"/>
    <cellStyle name="千分位 2 3" xfId="21"/>
    <cellStyle name="千分位[0] 2" xfId="15"/>
    <cellStyle name="千分位_各國中、體中車輛費用概算分析表" xfId="22"/>
    <cellStyle name="貨幣[0]_Apply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Z1108"/>
  <sheetViews>
    <sheetView zoomScaleNormal="100" workbookViewId="0">
      <pane xSplit="13" ySplit="6" topLeftCell="AU7" activePane="bottomRight" state="frozen"/>
      <selection pane="topRight" activeCell="N1" sqref="N1"/>
      <selection pane="bottomLeft" activeCell="A8" sqref="A8"/>
      <selection pane="bottomRight" activeCell="BV2" sqref="BV2:BV5"/>
    </sheetView>
  </sheetViews>
  <sheetFormatPr defaultRowHeight="19.5"/>
  <cols>
    <col min="1" max="1" width="6" style="83" customWidth="1"/>
    <col min="2" max="2" width="6" style="3" hidden="1" customWidth="1"/>
    <col min="3" max="3" width="5.375" style="3" hidden="1" customWidth="1"/>
    <col min="4" max="4" width="10.25" style="3" hidden="1" customWidth="1"/>
    <col min="5" max="6" width="11.375" style="3" hidden="1" customWidth="1"/>
    <col min="7" max="8" width="9.125" style="3" hidden="1" customWidth="1"/>
    <col min="9" max="9" width="18" style="6" hidden="1" customWidth="1"/>
    <col min="10" max="10" width="6.75" style="6" hidden="1" customWidth="1"/>
    <col min="11" max="11" width="14.125" style="6" hidden="1" customWidth="1"/>
    <col min="12" max="12" width="10.75" style="9" customWidth="1"/>
    <col min="13" max="13" width="12.25" style="37" customWidth="1"/>
    <col min="14" max="14" width="11.25" style="1" bestFit="1" customWidth="1"/>
    <col min="15" max="15" width="10.25" style="1" customWidth="1"/>
    <col min="16" max="16" width="7.25" style="1" customWidth="1"/>
    <col min="17" max="18" width="7.875" style="1" customWidth="1"/>
    <col min="19" max="19" width="10.875" style="1" customWidth="1"/>
    <col min="20" max="20" width="7.875" style="1" customWidth="1"/>
    <col min="21" max="23" width="8.375" style="1" customWidth="1"/>
    <col min="24" max="24" width="9" style="8" customWidth="1"/>
    <col min="25" max="25" width="8.375" style="8" customWidth="1"/>
    <col min="26" max="26" width="11.25" style="1" bestFit="1" customWidth="1"/>
    <col min="27" max="27" width="8.625" style="42" customWidth="1"/>
    <col min="28" max="28" width="7.875" style="1" customWidth="1"/>
    <col min="29" max="29" width="8.375" style="1" customWidth="1"/>
    <col min="30" max="30" width="9" style="1" customWidth="1"/>
    <col min="31" max="31" width="7.25" style="8" customWidth="1"/>
    <col min="32" max="32" width="7.875" style="8" customWidth="1"/>
    <col min="33" max="33" width="11.25" style="8" bestFit="1" customWidth="1"/>
    <col min="34" max="34" width="9.25" style="8" customWidth="1"/>
    <col min="35" max="35" width="9.375" style="8" customWidth="1"/>
    <col min="36" max="36" width="9.25" style="8" customWidth="1"/>
    <col min="37" max="40" width="8.375" style="1" customWidth="1"/>
    <col min="41" max="41" width="10" style="8" customWidth="1"/>
    <col min="42" max="42" width="7" style="1" customWidth="1"/>
    <col min="43" max="43" width="8.625" style="1" customWidth="1"/>
    <col min="44" max="44" width="8.375" style="1" customWidth="1"/>
    <col min="45" max="45" width="9.625" style="38" customWidth="1"/>
    <col min="46" max="46" width="13" style="6" customWidth="1"/>
    <col min="47" max="47" width="9.375" style="6" customWidth="1"/>
    <col min="48" max="48" width="9.875" style="7" customWidth="1"/>
    <col min="49" max="49" width="10.625" style="7" customWidth="1"/>
    <col min="50" max="50" width="9.625" style="7" customWidth="1"/>
    <col min="51" max="56" width="7.875" style="7" customWidth="1"/>
    <col min="57" max="57" width="8.875" style="7" customWidth="1"/>
    <col min="58" max="58" width="10.25" style="6" customWidth="1"/>
    <col min="59" max="59" width="10.375" style="6" customWidth="1"/>
    <col min="60" max="62" width="9.375" style="6" customWidth="1"/>
    <col min="63" max="63" width="7.375" style="7" customWidth="1"/>
    <col min="64" max="64" width="9.375" style="6" customWidth="1"/>
    <col min="65" max="65" width="7.875" style="7" customWidth="1"/>
    <col min="66" max="67" width="11.375" style="8" customWidth="1"/>
    <col min="68" max="68" width="10.125" style="8" customWidth="1"/>
    <col min="69" max="69" width="7.875" style="7" customWidth="1"/>
    <col min="70" max="70" width="9.375" style="7" customWidth="1"/>
    <col min="71" max="71" width="8.5" style="8" customWidth="1"/>
    <col min="72" max="72" width="8.875" style="8" customWidth="1"/>
    <col min="73" max="73" width="7.875" style="2" customWidth="1"/>
    <col min="74" max="74" width="10.875" style="2" bestFit="1" customWidth="1"/>
    <col min="75" max="76" width="11.875" style="2" bestFit="1" customWidth="1"/>
    <col min="77" max="77" width="9.25" style="2" bestFit="1" customWidth="1"/>
    <col min="78" max="78" width="11.875" style="2" bestFit="1" customWidth="1"/>
    <col min="79" max="16384" width="9" style="2"/>
  </cols>
  <sheetData>
    <row r="1" spans="1:78" ht="21">
      <c r="A1" s="84" t="s">
        <v>440</v>
      </c>
      <c r="B1" s="7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</row>
    <row r="2" spans="1:78" s="97" customFormat="1" ht="24" customHeight="1">
      <c r="A2" s="367" t="s">
        <v>246</v>
      </c>
      <c r="B2" s="374" t="s">
        <v>109</v>
      </c>
      <c r="C2" s="385" t="s">
        <v>112</v>
      </c>
      <c r="D2" s="380" t="s">
        <v>118</v>
      </c>
      <c r="E2" s="377" t="s">
        <v>342</v>
      </c>
      <c r="F2" s="377" t="s">
        <v>339</v>
      </c>
      <c r="G2" s="377" t="s">
        <v>340</v>
      </c>
      <c r="H2" s="377" t="s">
        <v>341</v>
      </c>
      <c r="I2" s="380" t="s">
        <v>344</v>
      </c>
      <c r="J2" s="380" t="s">
        <v>119</v>
      </c>
      <c r="K2" s="380" t="s">
        <v>350</v>
      </c>
      <c r="L2" s="388" t="s">
        <v>101</v>
      </c>
      <c r="M2" s="382" t="s">
        <v>102</v>
      </c>
      <c r="N2" s="339" t="s">
        <v>261</v>
      </c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1"/>
      <c r="AT2" s="130" t="s">
        <v>0</v>
      </c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337" t="s">
        <v>239</v>
      </c>
      <c r="BO2" s="337"/>
      <c r="BP2" s="337"/>
      <c r="BQ2" s="337"/>
      <c r="BR2" s="338"/>
      <c r="BS2" s="365" t="s">
        <v>240</v>
      </c>
      <c r="BT2" s="366"/>
      <c r="BU2" s="389" t="s">
        <v>103</v>
      </c>
      <c r="BV2" s="332" t="s">
        <v>346</v>
      </c>
      <c r="BW2" s="332" t="s">
        <v>347</v>
      </c>
      <c r="BX2" s="332" t="s">
        <v>348</v>
      </c>
      <c r="BY2" s="332" t="s">
        <v>349</v>
      </c>
      <c r="BZ2" s="387" t="s">
        <v>351</v>
      </c>
    </row>
    <row r="3" spans="1:78" s="98" customFormat="1" ht="16.5" customHeight="1">
      <c r="A3" s="368"/>
      <c r="B3" s="375"/>
      <c r="C3" s="386"/>
      <c r="D3" s="381"/>
      <c r="E3" s="378"/>
      <c r="F3" s="378"/>
      <c r="G3" s="378"/>
      <c r="H3" s="378"/>
      <c r="I3" s="381"/>
      <c r="J3" s="381"/>
      <c r="K3" s="381"/>
      <c r="L3" s="381"/>
      <c r="M3" s="381" t="s">
        <v>102</v>
      </c>
      <c r="N3" s="333" t="s">
        <v>263</v>
      </c>
      <c r="O3" s="333" t="s">
        <v>264</v>
      </c>
      <c r="P3" s="333" t="s">
        <v>115</v>
      </c>
      <c r="Q3" s="333" t="s">
        <v>130</v>
      </c>
      <c r="R3" s="333" t="s">
        <v>124</v>
      </c>
      <c r="S3" s="333" t="s">
        <v>128</v>
      </c>
      <c r="T3" s="333" t="s">
        <v>129</v>
      </c>
      <c r="U3" s="333" t="s">
        <v>265</v>
      </c>
      <c r="V3" s="333" t="s">
        <v>266</v>
      </c>
      <c r="W3" s="333" t="s">
        <v>267</v>
      </c>
      <c r="X3" s="333" t="s">
        <v>126</v>
      </c>
      <c r="Y3" s="363" t="s">
        <v>151</v>
      </c>
      <c r="Z3" s="333" t="s">
        <v>123</v>
      </c>
      <c r="AA3" s="333" t="s">
        <v>125</v>
      </c>
      <c r="AB3" s="333" t="s">
        <v>262</v>
      </c>
      <c r="AC3" s="333" t="s">
        <v>269</v>
      </c>
      <c r="AD3" s="333" t="s">
        <v>122</v>
      </c>
      <c r="AE3" s="344" t="s">
        <v>135</v>
      </c>
      <c r="AF3" s="392" t="s">
        <v>50</v>
      </c>
      <c r="AG3" s="333" t="s">
        <v>171</v>
      </c>
      <c r="AH3" s="333" t="s">
        <v>172</v>
      </c>
      <c r="AI3" s="333" t="s">
        <v>113</v>
      </c>
      <c r="AJ3" s="333" t="s">
        <v>329</v>
      </c>
      <c r="AK3" s="333" t="s">
        <v>270</v>
      </c>
      <c r="AL3" s="333" t="s">
        <v>271</v>
      </c>
      <c r="AM3" s="333" t="s">
        <v>272</v>
      </c>
      <c r="AN3" s="348" t="s">
        <v>120</v>
      </c>
      <c r="AO3" s="394" t="s">
        <v>242</v>
      </c>
      <c r="AP3" s="346" t="s">
        <v>174</v>
      </c>
      <c r="AQ3" s="352" t="s">
        <v>177</v>
      </c>
      <c r="AR3" s="352" t="s">
        <v>176</v>
      </c>
      <c r="AS3" s="346" t="s">
        <v>178</v>
      </c>
      <c r="AT3" s="353" t="s">
        <v>353</v>
      </c>
      <c r="AU3" s="132"/>
      <c r="AV3" s="362" t="s">
        <v>274</v>
      </c>
      <c r="AW3" s="335" t="s">
        <v>275</v>
      </c>
      <c r="AX3" s="335" t="s">
        <v>114</v>
      </c>
      <c r="AY3" s="359" t="s">
        <v>127</v>
      </c>
      <c r="AZ3" s="349" t="s">
        <v>132</v>
      </c>
      <c r="BA3" s="349" t="s">
        <v>133</v>
      </c>
      <c r="BB3" s="345" t="s">
        <v>136</v>
      </c>
      <c r="BC3" s="349" t="s">
        <v>134</v>
      </c>
      <c r="BD3" s="357" t="s">
        <v>121</v>
      </c>
      <c r="BE3" s="345" t="s">
        <v>105</v>
      </c>
      <c r="BF3" s="353" t="s">
        <v>278</v>
      </c>
      <c r="BG3" s="353" t="s">
        <v>279</v>
      </c>
      <c r="BH3" s="353" t="s">
        <v>281</v>
      </c>
      <c r="BI3" s="353" t="s">
        <v>276</v>
      </c>
      <c r="BJ3" s="353" t="s">
        <v>282</v>
      </c>
      <c r="BK3" s="345" t="s">
        <v>111</v>
      </c>
      <c r="BL3" s="353" t="s">
        <v>277</v>
      </c>
      <c r="BM3" s="372" t="s">
        <v>176</v>
      </c>
      <c r="BN3" s="99"/>
      <c r="BO3" s="350" t="s">
        <v>333</v>
      </c>
      <c r="BP3" s="342" t="s">
        <v>241</v>
      </c>
      <c r="BQ3" s="355" t="s">
        <v>334</v>
      </c>
      <c r="BR3" s="355" t="s">
        <v>332</v>
      </c>
      <c r="BS3" s="383" t="s">
        <v>173</v>
      </c>
      <c r="BT3" s="370" t="s">
        <v>170</v>
      </c>
      <c r="BU3" s="390"/>
      <c r="BV3" s="332"/>
      <c r="BW3" s="332"/>
      <c r="BX3" s="332"/>
      <c r="BY3" s="332"/>
      <c r="BZ3" s="387"/>
    </row>
    <row r="4" spans="1:78" s="98" customFormat="1" ht="63" customHeight="1">
      <c r="A4" s="369"/>
      <c r="B4" s="376"/>
      <c r="C4" s="386"/>
      <c r="D4" s="381"/>
      <c r="E4" s="379"/>
      <c r="F4" s="379"/>
      <c r="G4" s="379"/>
      <c r="H4" s="379"/>
      <c r="I4" s="381"/>
      <c r="J4" s="381"/>
      <c r="K4" s="381"/>
      <c r="L4" s="381"/>
      <c r="M4" s="381"/>
      <c r="N4" s="334"/>
      <c r="O4" s="334"/>
      <c r="P4" s="334" t="s">
        <v>116</v>
      </c>
      <c r="Q4" s="334" t="s">
        <v>131</v>
      </c>
      <c r="R4" s="334"/>
      <c r="S4" s="334"/>
      <c r="T4" s="334"/>
      <c r="U4" s="334"/>
      <c r="V4" s="334"/>
      <c r="W4" s="334"/>
      <c r="X4" s="334"/>
      <c r="Y4" s="364"/>
      <c r="Z4" s="334"/>
      <c r="AA4" s="334"/>
      <c r="AB4" s="334"/>
      <c r="AC4" s="334"/>
      <c r="AD4" s="334"/>
      <c r="AE4" s="344"/>
      <c r="AF4" s="393"/>
      <c r="AG4" s="334"/>
      <c r="AH4" s="334"/>
      <c r="AI4" s="334"/>
      <c r="AJ4" s="334"/>
      <c r="AK4" s="334"/>
      <c r="AL4" s="334"/>
      <c r="AM4" s="334"/>
      <c r="AN4" s="334"/>
      <c r="AO4" s="395"/>
      <c r="AP4" s="347" t="s">
        <v>175</v>
      </c>
      <c r="AQ4" s="347"/>
      <c r="AR4" s="347"/>
      <c r="AS4" s="347"/>
      <c r="AT4" s="354"/>
      <c r="AU4" s="133" t="s">
        <v>352</v>
      </c>
      <c r="AV4" s="336"/>
      <c r="AW4" s="336"/>
      <c r="AX4" s="336"/>
      <c r="AY4" s="360"/>
      <c r="AZ4" s="349"/>
      <c r="BA4" s="349"/>
      <c r="BB4" s="361"/>
      <c r="BC4" s="349"/>
      <c r="BD4" s="358"/>
      <c r="BE4" s="336"/>
      <c r="BF4" s="354"/>
      <c r="BG4" s="354"/>
      <c r="BH4" s="354"/>
      <c r="BI4" s="354"/>
      <c r="BJ4" s="354"/>
      <c r="BK4" s="336"/>
      <c r="BL4" s="354"/>
      <c r="BM4" s="373"/>
      <c r="BN4" s="100" t="s">
        <v>243</v>
      </c>
      <c r="BO4" s="351"/>
      <c r="BP4" s="343"/>
      <c r="BQ4" s="356"/>
      <c r="BR4" s="356"/>
      <c r="BS4" s="384"/>
      <c r="BT4" s="371"/>
      <c r="BU4" s="391"/>
      <c r="BV4" s="332"/>
      <c r="BW4" s="332"/>
      <c r="BX4" s="332"/>
      <c r="BY4" s="332"/>
      <c r="BZ4" s="387"/>
    </row>
    <row r="5" spans="1:78" s="97" customFormat="1" ht="33" customHeight="1">
      <c r="A5" s="101"/>
      <c r="B5" s="104"/>
      <c r="C5" s="102"/>
      <c r="D5" s="102"/>
      <c r="E5" s="105"/>
      <c r="F5" s="105"/>
      <c r="G5" s="105"/>
      <c r="H5" s="105"/>
      <c r="I5" s="102"/>
      <c r="J5" s="102"/>
      <c r="K5" s="102"/>
      <c r="L5" s="102"/>
      <c r="M5" s="102"/>
      <c r="N5" s="108">
        <v>212</v>
      </c>
      <c r="O5" s="108">
        <v>214</v>
      </c>
      <c r="P5" s="108" t="s">
        <v>256</v>
      </c>
      <c r="Q5" s="108" t="s">
        <v>331</v>
      </c>
      <c r="R5" s="108">
        <v>255</v>
      </c>
      <c r="S5" s="108">
        <v>255</v>
      </c>
      <c r="T5" s="108">
        <v>255</v>
      </c>
      <c r="U5" s="108">
        <v>256</v>
      </c>
      <c r="V5" s="108">
        <v>264</v>
      </c>
      <c r="W5" s="108" t="s">
        <v>268</v>
      </c>
      <c r="X5" s="108" t="s">
        <v>253</v>
      </c>
      <c r="Y5" s="109" t="s">
        <v>259</v>
      </c>
      <c r="Z5" s="108" t="s">
        <v>255</v>
      </c>
      <c r="AA5" s="108" t="s">
        <v>254</v>
      </c>
      <c r="AB5" s="108">
        <v>291</v>
      </c>
      <c r="AC5" s="108">
        <v>312</v>
      </c>
      <c r="AD5" s="108">
        <v>321</v>
      </c>
      <c r="AE5" s="110">
        <v>321</v>
      </c>
      <c r="AF5" s="111" t="s">
        <v>257</v>
      </c>
      <c r="AG5" s="108" t="s">
        <v>258</v>
      </c>
      <c r="AH5" s="108" t="s">
        <v>257</v>
      </c>
      <c r="AI5" s="108" t="s">
        <v>257</v>
      </c>
      <c r="AJ5" s="108" t="s">
        <v>330</v>
      </c>
      <c r="AK5" s="108">
        <v>646</v>
      </c>
      <c r="AL5" s="108">
        <v>661</v>
      </c>
      <c r="AM5" s="108">
        <v>663</v>
      </c>
      <c r="AN5" s="108">
        <v>744</v>
      </c>
      <c r="AO5" s="112" t="s">
        <v>251</v>
      </c>
      <c r="AP5" s="113" t="s">
        <v>252</v>
      </c>
      <c r="AQ5" s="113" t="s">
        <v>252</v>
      </c>
      <c r="AR5" s="113" t="s">
        <v>252</v>
      </c>
      <c r="AS5" s="113" t="s">
        <v>252</v>
      </c>
      <c r="AT5" s="114">
        <v>113</v>
      </c>
      <c r="AU5" s="114">
        <v>114</v>
      </c>
      <c r="AV5" s="115">
        <v>114</v>
      </c>
      <c r="AW5" s="115">
        <v>114</v>
      </c>
      <c r="AX5" s="115">
        <v>114</v>
      </c>
      <c r="AY5" s="116">
        <v>124</v>
      </c>
      <c r="AZ5" s="117">
        <v>124</v>
      </c>
      <c r="BA5" s="117">
        <v>124</v>
      </c>
      <c r="BB5" s="106">
        <v>124</v>
      </c>
      <c r="BC5" s="117">
        <v>124</v>
      </c>
      <c r="BD5" s="107">
        <v>131</v>
      </c>
      <c r="BE5" s="115">
        <v>132</v>
      </c>
      <c r="BF5" s="114">
        <v>151</v>
      </c>
      <c r="BG5" s="114">
        <v>152</v>
      </c>
      <c r="BH5" s="114">
        <v>161</v>
      </c>
      <c r="BI5" s="114">
        <v>181</v>
      </c>
      <c r="BJ5" s="114">
        <v>181</v>
      </c>
      <c r="BK5" s="115">
        <v>183</v>
      </c>
      <c r="BL5" s="114" t="s">
        <v>280</v>
      </c>
      <c r="BM5" s="118" t="s">
        <v>251</v>
      </c>
      <c r="BN5" s="119">
        <v>161</v>
      </c>
      <c r="BO5" s="119">
        <v>161</v>
      </c>
      <c r="BP5" s="120">
        <v>162</v>
      </c>
      <c r="BQ5" s="119">
        <v>163</v>
      </c>
      <c r="BR5" s="119">
        <v>163</v>
      </c>
      <c r="BS5" s="121" t="s">
        <v>252</v>
      </c>
      <c r="BT5" s="121" t="s">
        <v>252</v>
      </c>
      <c r="BU5" s="103"/>
      <c r="BV5" s="332"/>
      <c r="BW5" s="332"/>
      <c r="BX5" s="332"/>
      <c r="BY5" s="332"/>
      <c r="BZ5" s="387"/>
    </row>
    <row r="6" spans="1:78" s="3" customFormat="1" ht="24.75" customHeight="1">
      <c r="A6" s="122">
        <f t="shared" ref="A6:I6" si="0">SUM(A7:A107)</f>
        <v>3</v>
      </c>
      <c r="B6" s="125">
        <f t="shared" si="0"/>
        <v>113</v>
      </c>
      <c r="C6" s="125">
        <f t="shared" si="0"/>
        <v>1062</v>
      </c>
      <c r="D6" s="128">
        <f t="shared" si="0"/>
        <v>2214</v>
      </c>
      <c r="E6" s="127">
        <f t="shared" si="0"/>
        <v>171</v>
      </c>
      <c r="F6" s="127">
        <f t="shared" si="0"/>
        <v>19</v>
      </c>
      <c r="G6" s="127">
        <f t="shared" si="0"/>
        <v>60</v>
      </c>
      <c r="H6" s="127">
        <f t="shared" si="0"/>
        <v>1</v>
      </c>
      <c r="I6" s="127">
        <f t="shared" si="0"/>
        <v>54</v>
      </c>
      <c r="J6" s="123">
        <f>SUM(J7:J107)</f>
        <v>2268</v>
      </c>
      <c r="K6" s="123">
        <f>SUM(K7:K107)</f>
        <v>163</v>
      </c>
      <c r="L6" s="307" t="s">
        <v>107</v>
      </c>
      <c r="M6" s="308">
        <f t="shared" ref="M6:AQ6" si="1">SUM(M7:M107)</f>
        <v>3403987089</v>
      </c>
      <c r="N6" s="140">
        <f t="shared" si="1"/>
        <v>18679000</v>
      </c>
      <c r="O6" s="140">
        <f t="shared" si="1"/>
        <v>8033000</v>
      </c>
      <c r="P6" s="140">
        <f t="shared" si="1"/>
        <v>135000</v>
      </c>
      <c r="Q6" s="140">
        <f t="shared" si="1"/>
        <v>797000</v>
      </c>
      <c r="R6" s="140">
        <f t="shared" si="1"/>
        <v>6697200</v>
      </c>
      <c r="S6" s="140">
        <f t="shared" si="1"/>
        <v>1787280</v>
      </c>
      <c r="T6" s="140">
        <f t="shared" si="1"/>
        <v>247750</v>
      </c>
      <c r="U6" s="140">
        <f t="shared" si="1"/>
        <v>790500</v>
      </c>
      <c r="V6" s="140">
        <f t="shared" si="1"/>
        <v>704449</v>
      </c>
      <c r="W6" s="140">
        <f t="shared" si="1"/>
        <v>15471608</v>
      </c>
      <c r="X6" s="140">
        <f t="shared" si="1"/>
        <v>9798664</v>
      </c>
      <c r="Y6" s="140">
        <f t="shared" si="1"/>
        <v>3860000</v>
      </c>
      <c r="Z6" s="140">
        <f t="shared" si="1"/>
        <v>4536000</v>
      </c>
      <c r="AA6" s="140">
        <f t="shared" si="1"/>
        <v>6689960</v>
      </c>
      <c r="AB6" s="140">
        <f t="shared" si="1"/>
        <v>4722000</v>
      </c>
      <c r="AC6" s="140">
        <f t="shared" si="1"/>
        <v>1528485</v>
      </c>
      <c r="AD6" s="140">
        <f t="shared" si="1"/>
        <v>27524400</v>
      </c>
      <c r="AE6" s="140">
        <f t="shared" si="1"/>
        <v>48600</v>
      </c>
      <c r="AF6" s="140">
        <f t="shared" si="1"/>
        <v>2167800</v>
      </c>
      <c r="AG6" s="140">
        <f t="shared" si="1"/>
        <v>2667400</v>
      </c>
      <c r="AH6" s="140">
        <f t="shared" si="1"/>
        <v>1333700</v>
      </c>
      <c r="AI6" s="140">
        <f t="shared" si="1"/>
        <v>864000</v>
      </c>
      <c r="AJ6" s="140">
        <f t="shared" si="1"/>
        <v>460800</v>
      </c>
      <c r="AK6" s="140">
        <f t="shared" si="1"/>
        <v>261270</v>
      </c>
      <c r="AL6" s="140">
        <f t="shared" si="1"/>
        <v>20850</v>
      </c>
      <c r="AM6" s="140">
        <f t="shared" si="1"/>
        <v>220836</v>
      </c>
      <c r="AN6" s="140">
        <f t="shared" si="1"/>
        <v>978000</v>
      </c>
      <c r="AO6" s="140">
        <f t="shared" si="1"/>
        <v>2414000</v>
      </c>
      <c r="AP6" s="140">
        <f t="shared" si="1"/>
        <v>331000</v>
      </c>
      <c r="AQ6" s="140">
        <f t="shared" si="1"/>
        <v>450000</v>
      </c>
      <c r="AR6" s="140">
        <f t="shared" ref="AR6:BX6" si="2">SUM(AR7:AR107)</f>
        <v>4810000</v>
      </c>
      <c r="AS6" s="140">
        <f t="shared" si="2"/>
        <v>251000</v>
      </c>
      <c r="AT6" s="140">
        <f>SUM(AT7:AT107)</f>
        <v>1815987019</v>
      </c>
      <c r="AU6" s="140">
        <f>SUM(AU7:AU107)</f>
        <v>21469536</v>
      </c>
      <c r="AV6" s="140">
        <f t="shared" si="2"/>
        <v>100940700</v>
      </c>
      <c r="AW6" s="140">
        <f t="shared" si="2"/>
        <v>19625700</v>
      </c>
      <c r="AX6" s="140">
        <f t="shared" si="2"/>
        <v>567000</v>
      </c>
      <c r="AY6" s="140">
        <f t="shared" si="2"/>
        <v>5212800</v>
      </c>
      <c r="AZ6" s="140">
        <f t="shared" si="2"/>
        <v>1278720</v>
      </c>
      <c r="BA6" s="140">
        <f t="shared" si="2"/>
        <v>216000</v>
      </c>
      <c r="BB6" s="140">
        <f t="shared" si="2"/>
        <v>190800</v>
      </c>
      <c r="BC6" s="140">
        <f t="shared" si="2"/>
        <v>414000</v>
      </c>
      <c r="BD6" s="140">
        <f t="shared" si="2"/>
        <v>1621500</v>
      </c>
      <c r="BE6" s="140">
        <f t="shared" si="2"/>
        <v>539526</v>
      </c>
      <c r="BF6" s="140">
        <f t="shared" si="2"/>
        <v>197599780</v>
      </c>
      <c r="BG6" s="140">
        <f t="shared" si="2"/>
        <v>222218919</v>
      </c>
      <c r="BH6" s="140">
        <f t="shared" si="2"/>
        <v>153989408</v>
      </c>
      <c r="BI6" s="140">
        <f t="shared" si="2"/>
        <v>45951478</v>
      </c>
      <c r="BJ6" s="140">
        <f t="shared" si="2"/>
        <v>123472684</v>
      </c>
      <c r="BK6" s="140">
        <f>SUM(BK7:BK107)</f>
        <v>2460500</v>
      </c>
      <c r="BL6" s="140">
        <f t="shared" si="2"/>
        <v>26396700</v>
      </c>
      <c r="BM6" s="140">
        <f t="shared" si="2"/>
        <v>108000</v>
      </c>
      <c r="BN6" s="140">
        <f t="shared" si="2"/>
        <v>1724065</v>
      </c>
      <c r="BO6" s="140">
        <f t="shared" si="2"/>
        <v>488257602</v>
      </c>
      <c r="BP6" s="140">
        <f t="shared" si="2"/>
        <v>597460</v>
      </c>
      <c r="BQ6" s="140">
        <f t="shared" si="2"/>
        <v>4673712</v>
      </c>
      <c r="BR6" s="140">
        <f t="shared" si="2"/>
        <v>36311928</v>
      </c>
      <c r="BS6" s="140">
        <f t="shared" si="2"/>
        <v>2463000</v>
      </c>
      <c r="BT6" s="140">
        <f t="shared" si="2"/>
        <v>417000</v>
      </c>
      <c r="BU6" s="124">
        <f t="shared" si="2"/>
        <v>0</v>
      </c>
      <c r="BV6" s="308">
        <f t="shared" si="2"/>
        <v>129284000</v>
      </c>
      <c r="BW6" s="308">
        <f t="shared" si="2"/>
        <v>2740267000</v>
      </c>
      <c r="BX6" s="308">
        <f t="shared" si="2"/>
        <v>531569000</v>
      </c>
      <c r="BY6" s="308">
        <f t="shared" ref="BY6:BZ6" si="3">SUM(BY7:BY107)</f>
        <v>2880000</v>
      </c>
      <c r="BZ6" s="308">
        <f t="shared" si="3"/>
        <v>3404000000</v>
      </c>
    </row>
    <row r="7" spans="1:78" ht="16.5">
      <c r="A7" s="78"/>
      <c r="B7" s="313">
        <v>4</v>
      </c>
      <c r="C7" s="79">
        <v>16</v>
      </c>
      <c r="D7" s="79">
        <f>人事費!D7</f>
        <v>27</v>
      </c>
      <c r="E7" s="79">
        <f>人事費!E7</f>
        <v>5</v>
      </c>
      <c r="F7" s="79">
        <f>人事費!F7</f>
        <v>2</v>
      </c>
      <c r="G7" s="79">
        <f>人事費!G7</f>
        <v>0</v>
      </c>
      <c r="H7" s="79">
        <f>人事費!H7</f>
        <v>0</v>
      </c>
      <c r="I7" s="79">
        <f>人事費!I7</f>
        <v>0</v>
      </c>
      <c r="J7" s="80">
        <f>SUM(D7,I7)</f>
        <v>27</v>
      </c>
      <c r="K7" s="137">
        <v>2</v>
      </c>
      <c r="L7" s="309" t="s">
        <v>108</v>
      </c>
      <c r="M7" s="310">
        <f t="shared" ref="M7:M38" si="4">SUM(N7:BU7)</f>
        <v>51342443</v>
      </c>
      <c r="N7" s="134">
        <v>271000</v>
      </c>
      <c r="O7" s="134">
        <v>116000</v>
      </c>
      <c r="P7" s="138">
        <v>0</v>
      </c>
      <c r="Q7" s="138">
        <v>0</v>
      </c>
      <c r="R7" s="141">
        <f t="shared" ref="R7:R38" si="5">60000+C7*600</f>
        <v>69600</v>
      </c>
      <c r="S7" s="137">
        <v>60000</v>
      </c>
      <c r="T7" s="137">
        <v>3000</v>
      </c>
      <c r="U7" s="138">
        <v>0</v>
      </c>
      <c r="V7" s="138">
        <v>0</v>
      </c>
      <c r="W7" s="138">
        <v>0</v>
      </c>
      <c r="X7" s="138">
        <v>164250</v>
      </c>
      <c r="Y7" s="137">
        <v>60000</v>
      </c>
      <c r="Z7" s="141">
        <f>+J7*2000</f>
        <v>54000</v>
      </c>
      <c r="AA7" s="138">
        <v>60000</v>
      </c>
      <c r="AB7" s="141">
        <f>ROUNDDOWN((20000*12+C7*600*12+A7*10000*12)*0.15,-3)</f>
        <v>53000</v>
      </c>
      <c r="AC7" s="155">
        <v>0</v>
      </c>
      <c r="AD7" s="141">
        <f t="shared" ref="AD7:AD38" si="6">(20000*12+C7*600*12+A7*10000*12)-AB7</f>
        <v>302200</v>
      </c>
      <c r="AE7" s="138">
        <v>0</v>
      </c>
      <c r="AF7" s="141">
        <f>12000+C7*900</f>
        <v>26400</v>
      </c>
      <c r="AG7" s="138">
        <v>37400</v>
      </c>
      <c r="AH7" s="137">
        <v>18700</v>
      </c>
      <c r="AI7" s="138">
        <v>12000</v>
      </c>
      <c r="AJ7" s="138">
        <v>7200</v>
      </c>
      <c r="AK7" s="138">
        <v>0</v>
      </c>
      <c r="AL7" s="138">
        <v>0</v>
      </c>
      <c r="AM7" s="138">
        <v>0</v>
      </c>
      <c r="AN7" s="138">
        <v>12000</v>
      </c>
      <c r="AO7" s="137">
        <v>0</v>
      </c>
      <c r="AP7" s="137">
        <v>0</v>
      </c>
      <c r="AQ7" s="137">
        <v>0</v>
      </c>
      <c r="AR7" s="137">
        <v>2000</v>
      </c>
      <c r="AS7" s="137">
        <v>0</v>
      </c>
      <c r="AT7" s="142">
        <f>VLOOKUP(L7,人事費!A:X,13,FALSE)</f>
        <v>22594503</v>
      </c>
      <c r="AU7" s="142">
        <f>VLOOKUP(L7,人事費!A:X,14,FALSE)</f>
        <v>0</v>
      </c>
      <c r="AV7" s="306">
        <v>3024375</v>
      </c>
      <c r="AW7" s="141">
        <v>675000</v>
      </c>
      <c r="AX7" s="141"/>
      <c r="AY7" s="149">
        <v>71680</v>
      </c>
      <c r="AZ7" s="143"/>
      <c r="BA7" s="143"/>
      <c r="BB7" s="143"/>
      <c r="BC7" s="144"/>
      <c r="BD7" s="145">
        <v>23500</v>
      </c>
      <c r="BE7" s="146">
        <v>0</v>
      </c>
      <c r="BF7" s="142">
        <f>VLOOKUP(L7,人事費!A:X,22,FALSE)</f>
        <v>2175240</v>
      </c>
      <c r="BG7" s="142">
        <f>VLOOKUP(L7,人事費!A:X,23,FALSE)</f>
        <v>2741789</v>
      </c>
      <c r="BH7" s="142">
        <f>VLOOKUP(L7,人事費!A:X,15,FALSE)+VLOOKUP(L7,人事費!A:X,19,FALSE)</f>
        <v>1971770</v>
      </c>
      <c r="BI7" s="142">
        <f>VLOOKUP(L7,人事費!A:X,16,FALSE)</f>
        <v>581540</v>
      </c>
      <c r="BJ7" s="142">
        <f>VLOOKUP(L7,人事費!A:X,17,FALSE)+VLOOKUP(L7,人事費!A:X,18,FALSE)</f>
        <v>1545390</v>
      </c>
      <c r="BK7" s="135">
        <v>28000</v>
      </c>
      <c r="BL7" s="142">
        <f>VLOOKUP(L7,人事費!A:X,20,FALSE)</f>
        <v>221600</v>
      </c>
      <c r="BM7" s="134">
        <v>0</v>
      </c>
      <c r="BN7" s="134">
        <v>0</v>
      </c>
      <c r="BO7" s="134">
        <v>13332226</v>
      </c>
      <c r="BP7" s="134">
        <v>0</v>
      </c>
      <c r="BQ7" s="134">
        <v>0</v>
      </c>
      <c r="BR7" s="147">
        <v>814080</v>
      </c>
      <c r="BS7" s="134">
        <v>213000</v>
      </c>
      <c r="BT7" s="134">
        <v>0</v>
      </c>
      <c r="BU7" s="66"/>
      <c r="BV7" s="129">
        <f t="shared" ref="BV7:BV38" si="7">ROUND(SUM(N7:AS7),-3)</f>
        <v>1329000</v>
      </c>
      <c r="BW7" s="129">
        <f t="shared" ref="BW7:BW38" si="8">ROUND(SUM(AT7:BM7),-3)</f>
        <v>35654000</v>
      </c>
      <c r="BX7" s="129">
        <f>ROUND(SUM(BN7:BR7),-3)</f>
        <v>14146000</v>
      </c>
      <c r="BY7" s="129">
        <f>ROUND(SUM(BS7:BT7),-3)</f>
        <v>213000</v>
      </c>
      <c r="BZ7" s="129">
        <f>SUM(BV7:BY7)</f>
        <v>51342000</v>
      </c>
    </row>
    <row r="8" spans="1:78" ht="16.5">
      <c r="A8" s="78">
        <v>1</v>
      </c>
      <c r="B8" s="313">
        <v>7</v>
      </c>
      <c r="C8" s="79">
        <v>65</v>
      </c>
      <c r="D8" s="79">
        <f>人事費!D8</f>
        <v>120</v>
      </c>
      <c r="E8" s="79">
        <f>人事費!E8</f>
        <v>8</v>
      </c>
      <c r="F8" s="79">
        <f>人事費!F8</f>
        <v>3</v>
      </c>
      <c r="G8" s="79">
        <f>人事費!G8</f>
        <v>0</v>
      </c>
      <c r="H8" s="79">
        <f>人事費!H8</f>
        <v>1</v>
      </c>
      <c r="I8" s="79">
        <f>人事費!I8</f>
        <v>3</v>
      </c>
      <c r="J8" s="80">
        <f t="shared" ref="J8:J71" si="9">SUM(D8,I8)</f>
        <v>123</v>
      </c>
      <c r="K8" s="137">
        <v>4</v>
      </c>
      <c r="L8" s="311" t="s">
        <v>9</v>
      </c>
      <c r="M8" s="310">
        <f t="shared" si="4"/>
        <v>210756017</v>
      </c>
      <c r="N8" s="134">
        <v>1035000</v>
      </c>
      <c r="O8" s="134">
        <v>443000</v>
      </c>
      <c r="P8" s="135">
        <v>45000</v>
      </c>
      <c r="Q8" s="135">
        <v>165000</v>
      </c>
      <c r="R8" s="141">
        <f t="shared" si="5"/>
        <v>99000</v>
      </c>
      <c r="S8" s="137">
        <v>120000</v>
      </c>
      <c r="T8" s="137">
        <v>53550</v>
      </c>
      <c r="U8" s="138">
        <v>0</v>
      </c>
      <c r="V8" s="138">
        <v>0</v>
      </c>
      <c r="W8" s="138">
        <v>0</v>
      </c>
      <c r="X8" s="138">
        <v>234000</v>
      </c>
      <c r="Y8" s="137">
        <v>0</v>
      </c>
      <c r="Z8" s="141">
        <f t="shared" ref="Z8:Z71" si="10">+J8*2000</f>
        <v>246000</v>
      </c>
      <c r="AA8" s="138">
        <v>94500</v>
      </c>
      <c r="AB8" s="156">
        <v>98000</v>
      </c>
      <c r="AC8" s="155">
        <v>0</v>
      </c>
      <c r="AD8" s="141">
        <f t="shared" si="6"/>
        <v>730000</v>
      </c>
      <c r="AE8" s="139">
        <v>16200</v>
      </c>
      <c r="AF8" s="141">
        <f t="shared" ref="AF8:AF71" si="11">12000+C8*900</f>
        <v>70500</v>
      </c>
      <c r="AG8" s="138">
        <v>282800</v>
      </c>
      <c r="AH8" s="137">
        <v>141400</v>
      </c>
      <c r="AI8" s="138">
        <v>12000</v>
      </c>
      <c r="AJ8" s="138">
        <v>7200</v>
      </c>
      <c r="AK8" s="138">
        <v>0</v>
      </c>
      <c r="AL8" s="138">
        <v>0</v>
      </c>
      <c r="AM8" s="138">
        <v>0</v>
      </c>
      <c r="AN8" s="138">
        <v>24000</v>
      </c>
      <c r="AO8" s="137">
        <v>0</v>
      </c>
      <c r="AP8" s="137">
        <v>0</v>
      </c>
      <c r="AQ8" s="137">
        <v>0</v>
      </c>
      <c r="AR8" s="137">
        <v>600000</v>
      </c>
      <c r="AS8" s="137">
        <v>170000</v>
      </c>
      <c r="AT8" s="142">
        <f>VLOOKUP(L8,人事費!A:X,13,FALSE)</f>
        <v>108052248</v>
      </c>
      <c r="AU8" s="142">
        <f>VLOOKUP(L8,人事費!A:X,14,FALSE)</f>
        <v>1170900</v>
      </c>
      <c r="AV8" s="306">
        <v>4708250</v>
      </c>
      <c r="AW8" s="141">
        <v>1012500</v>
      </c>
      <c r="AX8" s="141">
        <v>567000</v>
      </c>
      <c r="AY8" s="150">
        <v>416000</v>
      </c>
      <c r="AZ8" s="143">
        <v>449280</v>
      </c>
      <c r="BA8" s="143">
        <v>72000</v>
      </c>
      <c r="BB8" s="143">
        <v>63600</v>
      </c>
      <c r="BC8" s="143">
        <v>156000</v>
      </c>
      <c r="BD8" s="145">
        <v>0</v>
      </c>
      <c r="BE8" s="146">
        <v>0</v>
      </c>
      <c r="BF8" s="142">
        <f>VLOOKUP(L8,人事費!A:X,22,FALSE)</f>
        <v>13395755</v>
      </c>
      <c r="BG8" s="142">
        <f>VLOOKUP(L8,人事費!A:X,23,FALSE)</f>
        <v>13292676</v>
      </c>
      <c r="BH8" s="142">
        <f>VLOOKUP(L8,人事費!A:X,15,FALSE)+VLOOKUP(L8,人事費!A:X,19,FALSE)</f>
        <v>9677055</v>
      </c>
      <c r="BI8" s="142">
        <f>VLOOKUP(L8,人事費!A:X,16,FALSE)</f>
        <v>3150373</v>
      </c>
      <c r="BJ8" s="142">
        <f>VLOOKUP(L8,人事費!A:X,17,FALSE)+VLOOKUP(L8,人事費!A:X,18,FALSE)</f>
        <v>6519566</v>
      </c>
      <c r="BK8" s="135">
        <v>175000</v>
      </c>
      <c r="BL8" s="142">
        <f>VLOOKUP(L8,人事費!A:X,20,FALSE)</f>
        <v>838000</v>
      </c>
      <c r="BM8" s="134">
        <v>0</v>
      </c>
      <c r="BN8" s="134">
        <v>270545</v>
      </c>
      <c r="BO8" s="134">
        <v>39100731</v>
      </c>
      <c r="BP8" s="134">
        <v>0</v>
      </c>
      <c r="BQ8" s="147">
        <v>283800</v>
      </c>
      <c r="BR8" s="147">
        <v>2697588</v>
      </c>
      <c r="BS8" s="134">
        <v>0</v>
      </c>
      <c r="BT8" s="134">
        <v>0</v>
      </c>
      <c r="BU8" s="66"/>
      <c r="BV8" s="129">
        <f t="shared" si="7"/>
        <v>4687000</v>
      </c>
      <c r="BW8" s="129">
        <f t="shared" si="8"/>
        <v>163716000</v>
      </c>
      <c r="BX8" s="129">
        <f t="shared" ref="BX8:BX71" si="12">ROUND(SUM(BN8:BR8),-3)</f>
        <v>42353000</v>
      </c>
      <c r="BY8" s="129">
        <f t="shared" ref="BY8:BY71" si="13">ROUND(SUM(BS8:BT8),-3)</f>
        <v>0</v>
      </c>
      <c r="BZ8" s="129">
        <f t="shared" ref="BZ8:BZ71" si="14">SUM(BV8:BY8)</f>
        <v>210756000</v>
      </c>
    </row>
    <row r="9" spans="1:78" s="4" customFormat="1" ht="16.5">
      <c r="A9" s="78"/>
      <c r="B9" s="313">
        <v>4</v>
      </c>
      <c r="C9" s="79">
        <v>26</v>
      </c>
      <c r="D9" s="79">
        <f>人事費!D9</f>
        <v>46</v>
      </c>
      <c r="E9" s="79">
        <f>人事費!E9</f>
        <v>7</v>
      </c>
      <c r="F9" s="79">
        <f>人事費!F9</f>
        <v>1</v>
      </c>
      <c r="G9" s="79">
        <f>人事費!G9</f>
        <v>1</v>
      </c>
      <c r="H9" s="79">
        <f>人事費!H9</f>
        <v>0</v>
      </c>
      <c r="I9" s="79">
        <f>人事費!I9</f>
        <v>2</v>
      </c>
      <c r="J9" s="80">
        <f t="shared" si="9"/>
        <v>48</v>
      </c>
      <c r="K9" s="137">
        <v>3</v>
      </c>
      <c r="L9" s="311" t="s">
        <v>10</v>
      </c>
      <c r="M9" s="310">
        <f t="shared" si="4"/>
        <v>88737579</v>
      </c>
      <c r="N9" s="134">
        <v>391000</v>
      </c>
      <c r="O9" s="134">
        <v>168000</v>
      </c>
      <c r="P9" s="138">
        <v>0</v>
      </c>
      <c r="Q9" s="138">
        <v>0</v>
      </c>
      <c r="R9" s="141">
        <f t="shared" si="5"/>
        <v>75600</v>
      </c>
      <c r="S9" s="137">
        <v>60000</v>
      </c>
      <c r="T9" s="137">
        <v>6000</v>
      </c>
      <c r="U9" s="138">
        <v>0</v>
      </c>
      <c r="V9" s="138">
        <v>0</v>
      </c>
      <c r="W9" s="138">
        <v>0</v>
      </c>
      <c r="X9" s="138">
        <v>164250</v>
      </c>
      <c r="Y9" s="137">
        <v>0</v>
      </c>
      <c r="Z9" s="141">
        <f t="shared" si="10"/>
        <v>96000</v>
      </c>
      <c r="AA9" s="138">
        <v>0</v>
      </c>
      <c r="AB9" s="141">
        <f>ROUNDDOWN((20000*12+C9*600*12+A9*10000*12)*0.15,-3)</f>
        <v>64000</v>
      </c>
      <c r="AC9" s="155">
        <v>0</v>
      </c>
      <c r="AD9" s="141">
        <f t="shared" si="6"/>
        <v>363200</v>
      </c>
      <c r="AE9" s="138">
        <v>0</v>
      </c>
      <c r="AF9" s="141">
        <f t="shared" si="11"/>
        <v>35400</v>
      </c>
      <c r="AG9" s="138">
        <v>97000</v>
      </c>
      <c r="AH9" s="137">
        <v>48500</v>
      </c>
      <c r="AI9" s="138">
        <v>24000</v>
      </c>
      <c r="AJ9" s="138">
        <v>14400</v>
      </c>
      <c r="AK9" s="138">
        <v>0</v>
      </c>
      <c r="AL9" s="138">
        <v>0</v>
      </c>
      <c r="AM9" s="138">
        <v>0</v>
      </c>
      <c r="AN9" s="138">
        <v>18000</v>
      </c>
      <c r="AO9" s="137">
        <v>30000</v>
      </c>
      <c r="AP9" s="137">
        <v>0</v>
      </c>
      <c r="AQ9" s="137">
        <v>0</v>
      </c>
      <c r="AR9" s="137">
        <v>50000</v>
      </c>
      <c r="AS9" s="137">
        <v>5000</v>
      </c>
      <c r="AT9" s="142">
        <f>VLOOKUP(L9,人事費!A:X,13,FALSE)</f>
        <v>40697889</v>
      </c>
      <c r="AU9" s="142">
        <f>VLOOKUP(L9,人事費!A:X,14,FALSE)</f>
        <v>780600</v>
      </c>
      <c r="AV9" s="306">
        <v>4246375</v>
      </c>
      <c r="AW9" s="141">
        <v>557720</v>
      </c>
      <c r="AX9" s="73"/>
      <c r="AY9" s="150">
        <v>166400</v>
      </c>
      <c r="AZ9" s="143"/>
      <c r="BA9" s="143"/>
      <c r="BB9" s="143"/>
      <c r="BC9" s="144"/>
      <c r="BD9" s="145">
        <v>0</v>
      </c>
      <c r="BE9" s="146">
        <v>0</v>
      </c>
      <c r="BF9" s="142">
        <f>VLOOKUP(L9,人事費!A:X,22,FALSE)</f>
        <v>5289870</v>
      </c>
      <c r="BG9" s="142">
        <f>VLOOKUP(L9,人事費!A:X,23,FALSE)</f>
        <v>5030563</v>
      </c>
      <c r="BH9" s="142">
        <f>VLOOKUP(L9,人事費!A:X,15,FALSE)+VLOOKUP(L9,人事費!A:X,19,FALSE)</f>
        <v>3635929</v>
      </c>
      <c r="BI9" s="142">
        <f>VLOOKUP(L9,人事費!A:X,16,FALSE)</f>
        <v>1192004</v>
      </c>
      <c r="BJ9" s="142">
        <f>VLOOKUP(L9,人事費!A:X,17,FALSE)+VLOOKUP(L9,人事費!A:X,18,FALSE)</f>
        <v>2480642</v>
      </c>
      <c r="BK9" s="135">
        <v>52500</v>
      </c>
      <c r="BL9" s="142">
        <f>VLOOKUP(L9,人事費!A:X,20,FALSE)</f>
        <v>511600</v>
      </c>
      <c r="BM9" s="134">
        <v>0</v>
      </c>
      <c r="BN9" s="134">
        <v>0</v>
      </c>
      <c r="BO9" s="134">
        <v>20287696</v>
      </c>
      <c r="BP9" s="148">
        <v>232005</v>
      </c>
      <c r="BQ9" s="134">
        <v>0</v>
      </c>
      <c r="BR9" s="147">
        <v>1865436</v>
      </c>
      <c r="BS9" s="134">
        <v>0</v>
      </c>
      <c r="BT9" s="134">
        <v>0</v>
      </c>
      <c r="BU9" s="66"/>
      <c r="BV9" s="129">
        <f t="shared" si="7"/>
        <v>1710000</v>
      </c>
      <c r="BW9" s="129">
        <f t="shared" si="8"/>
        <v>64642000</v>
      </c>
      <c r="BX9" s="129">
        <f t="shared" si="12"/>
        <v>22385000</v>
      </c>
      <c r="BY9" s="129">
        <f t="shared" si="13"/>
        <v>0</v>
      </c>
      <c r="BZ9" s="129">
        <f t="shared" si="14"/>
        <v>88737000</v>
      </c>
    </row>
    <row r="10" spans="1:78" ht="16.5">
      <c r="A10" s="78"/>
      <c r="B10" s="313">
        <v>3</v>
      </c>
      <c r="C10" s="79">
        <v>20</v>
      </c>
      <c r="D10" s="79">
        <f>人事費!D10</f>
        <v>37</v>
      </c>
      <c r="E10" s="79">
        <f>人事費!E10</f>
        <v>5</v>
      </c>
      <c r="F10" s="79">
        <f>人事費!F10</f>
        <v>1</v>
      </c>
      <c r="G10" s="79">
        <f>人事費!G10</f>
        <v>0</v>
      </c>
      <c r="H10" s="79">
        <f>人事費!H10</f>
        <v>0</v>
      </c>
      <c r="I10" s="79">
        <f>人事費!I10</f>
        <v>0</v>
      </c>
      <c r="J10" s="80">
        <f t="shared" si="9"/>
        <v>37</v>
      </c>
      <c r="K10" s="137">
        <v>4</v>
      </c>
      <c r="L10" s="309" t="s">
        <v>431</v>
      </c>
      <c r="M10" s="310">
        <f t="shared" si="4"/>
        <v>60348306</v>
      </c>
      <c r="N10" s="134">
        <v>321000</v>
      </c>
      <c r="O10" s="134">
        <v>138000</v>
      </c>
      <c r="P10" s="138">
        <v>0</v>
      </c>
      <c r="Q10" s="138">
        <v>0</v>
      </c>
      <c r="R10" s="141">
        <f t="shared" si="5"/>
        <v>72000</v>
      </c>
      <c r="S10" s="137">
        <v>60000</v>
      </c>
      <c r="T10" s="137">
        <v>6000</v>
      </c>
      <c r="U10" s="138">
        <v>8500</v>
      </c>
      <c r="V10" s="138">
        <v>21095</v>
      </c>
      <c r="W10" s="138">
        <v>491075</v>
      </c>
      <c r="X10" s="138">
        <v>68250</v>
      </c>
      <c r="Y10" s="137">
        <v>80000</v>
      </c>
      <c r="Z10" s="141">
        <f t="shared" si="10"/>
        <v>74000</v>
      </c>
      <c r="AA10" s="138">
        <v>96000</v>
      </c>
      <c r="AB10" s="141">
        <f>ROUNDDOWN((20000*12+C10*600*12+A10*10000*12)*0.15,-3)</f>
        <v>57000</v>
      </c>
      <c r="AC10" s="155">
        <v>43400</v>
      </c>
      <c r="AD10" s="141">
        <f t="shared" si="6"/>
        <v>327000</v>
      </c>
      <c r="AE10" s="138">
        <v>0</v>
      </c>
      <c r="AF10" s="141">
        <f t="shared" si="11"/>
        <v>30000</v>
      </c>
      <c r="AG10" s="138">
        <v>45000</v>
      </c>
      <c r="AH10" s="137">
        <v>22500</v>
      </c>
      <c r="AI10" s="138">
        <v>60000</v>
      </c>
      <c r="AJ10" s="138">
        <v>36000</v>
      </c>
      <c r="AK10" s="138">
        <v>6300</v>
      </c>
      <c r="AL10" s="138">
        <v>600</v>
      </c>
      <c r="AM10" s="138">
        <v>6876</v>
      </c>
      <c r="AN10" s="138">
        <v>24000</v>
      </c>
      <c r="AO10" s="137">
        <v>0</v>
      </c>
      <c r="AP10" s="137">
        <v>0</v>
      </c>
      <c r="AQ10" s="137">
        <v>0</v>
      </c>
      <c r="AR10" s="137">
        <v>235000</v>
      </c>
      <c r="AS10" s="137">
        <v>13000</v>
      </c>
      <c r="AT10" s="142">
        <f>VLOOKUP(L10,人事費!A:X,13,FALSE)</f>
        <v>31477508</v>
      </c>
      <c r="AU10" s="142">
        <f>VLOOKUP(L10,人事費!A:X,14,FALSE)</f>
        <v>0</v>
      </c>
      <c r="AV10" s="306">
        <v>2983950</v>
      </c>
      <c r="AW10" s="141">
        <v>337500</v>
      </c>
      <c r="AX10" s="73"/>
      <c r="AY10" s="150">
        <v>89600</v>
      </c>
      <c r="AZ10" s="143"/>
      <c r="BA10" s="143"/>
      <c r="BB10" s="143"/>
      <c r="BC10" s="144"/>
      <c r="BD10" s="145">
        <v>0</v>
      </c>
      <c r="BE10" s="146">
        <v>0</v>
      </c>
      <c r="BF10" s="142">
        <f>VLOOKUP(L10,人事費!A:X,22,FALSE)</f>
        <v>3227510</v>
      </c>
      <c r="BG10" s="142">
        <f>VLOOKUP(L10,人事費!A:X,23,FALSE)</f>
        <v>3797453</v>
      </c>
      <c r="BH10" s="142">
        <f>VLOOKUP(L10,人事費!A:X,15,FALSE)+VLOOKUP(L10,人事費!A:X,19,FALSE)</f>
        <v>2689955</v>
      </c>
      <c r="BI10" s="142">
        <f>VLOOKUP(L10,人事費!A:X,16,FALSE)</f>
        <v>813112</v>
      </c>
      <c r="BJ10" s="142">
        <f>VLOOKUP(L10,人事費!A:X,17,FALSE)+VLOOKUP(L10,人事費!A:X,18,FALSE)</f>
        <v>2045619</v>
      </c>
      <c r="BK10" s="135">
        <v>42000</v>
      </c>
      <c r="BL10" s="142">
        <f>VLOOKUP(L10,人事費!A:X,20,FALSE)</f>
        <v>353600</v>
      </c>
      <c r="BM10" s="146">
        <v>15000</v>
      </c>
      <c r="BN10" s="134">
        <v>0</v>
      </c>
      <c r="BO10" s="134">
        <v>9932275</v>
      </c>
      <c r="BP10" s="134">
        <v>0</v>
      </c>
      <c r="BQ10" s="134">
        <v>0</v>
      </c>
      <c r="BR10" s="147">
        <v>200628</v>
      </c>
      <c r="BS10" s="134">
        <v>0</v>
      </c>
      <c r="BT10" s="134">
        <v>0</v>
      </c>
      <c r="BU10" s="66"/>
      <c r="BV10" s="129">
        <f t="shared" si="7"/>
        <v>2343000</v>
      </c>
      <c r="BW10" s="129">
        <f t="shared" si="8"/>
        <v>47873000</v>
      </c>
      <c r="BX10" s="129">
        <f t="shared" si="12"/>
        <v>10133000</v>
      </c>
      <c r="BY10" s="129">
        <f t="shared" si="13"/>
        <v>0</v>
      </c>
      <c r="BZ10" s="129">
        <f t="shared" si="14"/>
        <v>60349000</v>
      </c>
    </row>
    <row r="11" spans="1:78" ht="18.75" customHeight="1">
      <c r="A11" s="78"/>
      <c r="B11" s="313"/>
      <c r="C11" s="79">
        <v>39</v>
      </c>
      <c r="D11" s="79">
        <f>人事費!D11</f>
        <v>75</v>
      </c>
      <c r="E11" s="79">
        <f>人事費!E11</f>
        <v>0</v>
      </c>
      <c r="F11" s="79">
        <f>人事費!F11</f>
        <v>0</v>
      </c>
      <c r="G11" s="79">
        <f>人事費!G11</f>
        <v>0</v>
      </c>
      <c r="H11" s="79">
        <f>人事費!H11</f>
        <v>0</v>
      </c>
      <c r="I11" s="79">
        <f>人事費!I11</f>
        <v>1</v>
      </c>
      <c r="J11" s="80">
        <f t="shared" si="9"/>
        <v>76</v>
      </c>
      <c r="K11" s="137">
        <v>7</v>
      </c>
      <c r="L11" s="311" t="s">
        <v>11</v>
      </c>
      <c r="M11" s="310">
        <f t="shared" si="4"/>
        <v>124645096</v>
      </c>
      <c r="N11" s="134">
        <v>519000</v>
      </c>
      <c r="O11" s="134">
        <v>222000</v>
      </c>
      <c r="P11" s="138">
        <v>0</v>
      </c>
      <c r="Q11" s="138">
        <v>0</v>
      </c>
      <c r="R11" s="141">
        <f t="shared" si="5"/>
        <v>83400</v>
      </c>
      <c r="S11" s="137">
        <v>90000</v>
      </c>
      <c r="T11" s="137">
        <v>9000</v>
      </c>
      <c r="U11" s="138">
        <v>0</v>
      </c>
      <c r="V11" s="138">
        <v>0</v>
      </c>
      <c r="W11" s="138">
        <v>0</v>
      </c>
      <c r="X11" s="138">
        <v>68250</v>
      </c>
      <c r="Y11" s="137">
        <v>0</v>
      </c>
      <c r="Z11" s="141">
        <f t="shared" si="10"/>
        <v>152000</v>
      </c>
      <c r="AA11" s="138">
        <v>96000</v>
      </c>
      <c r="AB11" s="156">
        <v>72000</v>
      </c>
      <c r="AC11" s="155">
        <v>0</v>
      </c>
      <c r="AD11" s="141">
        <f t="shared" si="6"/>
        <v>448800</v>
      </c>
      <c r="AE11" s="138">
        <v>0</v>
      </c>
      <c r="AF11" s="141">
        <f t="shared" si="11"/>
        <v>47100</v>
      </c>
      <c r="AG11" s="138">
        <v>196800</v>
      </c>
      <c r="AH11" s="137">
        <v>98400</v>
      </c>
      <c r="AI11" s="138">
        <v>36000</v>
      </c>
      <c r="AJ11" s="138">
        <v>21600</v>
      </c>
      <c r="AK11" s="138">
        <v>0</v>
      </c>
      <c r="AL11" s="138">
        <v>0</v>
      </c>
      <c r="AM11" s="138">
        <v>0</v>
      </c>
      <c r="AN11" s="138">
        <v>42000</v>
      </c>
      <c r="AO11" s="137">
        <v>230000</v>
      </c>
      <c r="AP11" s="137">
        <v>0</v>
      </c>
      <c r="AQ11" s="137">
        <v>300000</v>
      </c>
      <c r="AR11" s="137">
        <v>100000</v>
      </c>
      <c r="AS11" s="137">
        <v>5000</v>
      </c>
      <c r="AT11" s="142">
        <f>VLOOKUP(L11,人事費!A:X,13,FALSE)</f>
        <v>63848498</v>
      </c>
      <c r="AU11" s="142">
        <f>VLOOKUP(L11,人事費!A:X,14,FALSE)</f>
        <v>390300</v>
      </c>
      <c r="AV11" s="141">
        <v>0</v>
      </c>
      <c r="AW11" s="141">
        <v>0</v>
      </c>
      <c r="AX11" s="73"/>
      <c r="AY11" s="150">
        <v>249600</v>
      </c>
      <c r="AZ11" s="143"/>
      <c r="BA11" s="143"/>
      <c r="BB11" s="143"/>
      <c r="BC11" s="144"/>
      <c r="BD11" s="145">
        <v>0</v>
      </c>
      <c r="BE11" s="146">
        <v>0</v>
      </c>
      <c r="BF11" s="142">
        <f>VLOOKUP(L11,人事費!A:X,22,FALSE)</f>
        <v>7047520</v>
      </c>
      <c r="BG11" s="142">
        <f>VLOOKUP(L11,人事費!A:X,23,FALSE)</f>
        <v>7828924</v>
      </c>
      <c r="BH11" s="142">
        <f>VLOOKUP(L11,人事費!A:X,15,FALSE)+VLOOKUP(L11,人事費!A:X,19,FALSE)</f>
        <v>5603845</v>
      </c>
      <c r="BI11" s="142">
        <f>VLOOKUP(L11,人事費!A:X,16,FALSE)</f>
        <v>1743081</v>
      </c>
      <c r="BJ11" s="142">
        <f>VLOOKUP(L11,人事費!A:X,17,FALSE)+VLOOKUP(L11,人事費!A:X,18,FALSE)</f>
        <v>4120036</v>
      </c>
      <c r="BK11" s="135">
        <v>87500</v>
      </c>
      <c r="BL11" s="142">
        <f>VLOOKUP(L11,人事費!A:X,20,FALSE)</f>
        <v>514200</v>
      </c>
      <c r="BM11" s="134">
        <v>0</v>
      </c>
      <c r="BN11" s="134">
        <v>0</v>
      </c>
      <c r="BO11" s="134">
        <v>29864854</v>
      </c>
      <c r="BP11" s="134">
        <v>0</v>
      </c>
      <c r="BQ11" s="134">
        <v>0</v>
      </c>
      <c r="BR11" s="147">
        <v>509388</v>
      </c>
      <c r="BS11" s="134">
        <v>0</v>
      </c>
      <c r="BT11" s="134">
        <v>0</v>
      </c>
      <c r="BU11" s="66"/>
      <c r="BV11" s="129">
        <f t="shared" si="7"/>
        <v>2837000</v>
      </c>
      <c r="BW11" s="129">
        <f t="shared" si="8"/>
        <v>91434000</v>
      </c>
      <c r="BX11" s="129">
        <f t="shared" si="12"/>
        <v>30374000</v>
      </c>
      <c r="BY11" s="129">
        <f t="shared" si="13"/>
        <v>0</v>
      </c>
      <c r="BZ11" s="129">
        <f t="shared" si="14"/>
        <v>124645000</v>
      </c>
    </row>
    <row r="12" spans="1:78" ht="16.5">
      <c r="A12" s="78"/>
      <c r="B12" s="313">
        <v>1</v>
      </c>
      <c r="C12" s="79">
        <v>7</v>
      </c>
      <c r="D12" s="79">
        <f>人事費!D12</f>
        <v>14</v>
      </c>
      <c r="E12" s="79">
        <f>人事費!E12</f>
        <v>2</v>
      </c>
      <c r="F12" s="79">
        <f>人事費!F12</f>
        <v>0</v>
      </c>
      <c r="G12" s="79">
        <f>人事費!G12</f>
        <v>1</v>
      </c>
      <c r="H12" s="79">
        <f>人事費!H12</f>
        <v>0</v>
      </c>
      <c r="I12" s="79">
        <f>人事費!I12</f>
        <v>0</v>
      </c>
      <c r="J12" s="80">
        <f t="shared" si="9"/>
        <v>14</v>
      </c>
      <c r="K12" s="137">
        <v>4</v>
      </c>
      <c r="L12" s="309" t="s">
        <v>52</v>
      </c>
      <c r="M12" s="310">
        <f t="shared" si="4"/>
        <v>26872821</v>
      </c>
      <c r="N12" s="134">
        <v>136000</v>
      </c>
      <c r="O12" s="134">
        <v>59000</v>
      </c>
      <c r="P12" s="138">
        <v>0</v>
      </c>
      <c r="Q12" s="138">
        <v>0</v>
      </c>
      <c r="R12" s="141">
        <f t="shared" si="5"/>
        <v>64200</v>
      </c>
      <c r="S12" s="137">
        <v>30000</v>
      </c>
      <c r="T12" s="137">
        <v>3000</v>
      </c>
      <c r="U12" s="138">
        <v>0</v>
      </c>
      <c r="V12" s="138">
        <v>0</v>
      </c>
      <c r="W12" s="138">
        <v>0</v>
      </c>
      <c r="X12" s="138">
        <v>0</v>
      </c>
      <c r="Y12" s="137">
        <v>60000</v>
      </c>
      <c r="Z12" s="141">
        <f t="shared" si="10"/>
        <v>28000</v>
      </c>
      <c r="AA12" s="138">
        <v>164250</v>
      </c>
      <c r="AB12" s="141">
        <f t="shared" ref="AB12:AB23" si="15">ROUNDDOWN((20000*12+C12*600*12+A12*10000*12)*0.15,-3)</f>
        <v>43000</v>
      </c>
      <c r="AC12" s="155">
        <v>0</v>
      </c>
      <c r="AD12" s="141">
        <f t="shared" si="6"/>
        <v>247400</v>
      </c>
      <c r="AE12" s="138">
        <v>0</v>
      </c>
      <c r="AF12" s="141">
        <f t="shared" si="11"/>
        <v>18300</v>
      </c>
      <c r="AG12" s="138">
        <v>14800</v>
      </c>
      <c r="AH12" s="137">
        <v>7400</v>
      </c>
      <c r="AI12" s="138">
        <v>0</v>
      </c>
      <c r="AJ12" s="138">
        <v>0</v>
      </c>
      <c r="AK12" s="138">
        <v>0</v>
      </c>
      <c r="AL12" s="138">
        <v>0</v>
      </c>
      <c r="AM12" s="138">
        <v>0</v>
      </c>
      <c r="AN12" s="138">
        <v>24000</v>
      </c>
      <c r="AO12" s="137">
        <v>50000</v>
      </c>
      <c r="AP12" s="137">
        <v>0</v>
      </c>
      <c r="AQ12" s="137">
        <v>0</v>
      </c>
      <c r="AR12" s="137">
        <v>5000</v>
      </c>
      <c r="AS12" s="137">
        <v>0</v>
      </c>
      <c r="AT12" s="142">
        <f>VLOOKUP(L12,人事費!A:X,13,FALSE)</f>
        <v>12870926</v>
      </c>
      <c r="AU12" s="142">
        <f>VLOOKUP(L12,人事費!A:X,14,FALSE)</f>
        <v>0</v>
      </c>
      <c r="AV12" s="306">
        <v>1162750</v>
      </c>
      <c r="AW12" s="141">
        <v>220220</v>
      </c>
      <c r="AX12" s="73"/>
      <c r="AY12" s="150">
        <v>31360</v>
      </c>
      <c r="AZ12" s="144"/>
      <c r="BA12" s="144"/>
      <c r="BB12" s="144"/>
      <c r="BC12" s="144"/>
      <c r="BD12" s="145">
        <v>23500</v>
      </c>
      <c r="BE12" s="146">
        <v>0</v>
      </c>
      <c r="BF12" s="142">
        <f>VLOOKUP(L12,人事費!A:X,22,FALSE)</f>
        <v>1591270</v>
      </c>
      <c r="BG12" s="142">
        <f>VLOOKUP(L12,人事費!A:X,23,FALSE)</f>
        <v>1564731</v>
      </c>
      <c r="BH12" s="142">
        <f>VLOOKUP(L12,人事費!A:X,15,FALSE)+VLOOKUP(L12,人事費!A:X,19,FALSE)</f>
        <v>1145777</v>
      </c>
      <c r="BI12" s="142">
        <f>VLOOKUP(L12,人事費!A:X,16,FALSE)</f>
        <v>383304</v>
      </c>
      <c r="BJ12" s="142">
        <f>VLOOKUP(L12,人事費!A:X,17,FALSE)+VLOOKUP(L12,人事費!A:X,18,FALSE)</f>
        <v>728252</v>
      </c>
      <c r="BK12" s="135">
        <v>21000</v>
      </c>
      <c r="BL12" s="142">
        <f>VLOOKUP(L12,人事費!A:X,20,FALSE)</f>
        <v>224000</v>
      </c>
      <c r="BM12" s="134">
        <v>0</v>
      </c>
      <c r="BN12" s="134">
        <v>32013</v>
      </c>
      <c r="BO12" s="134">
        <v>5342288</v>
      </c>
      <c r="BP12" s="134">
        <v>0</v>
      </c>
      <c r="BQ12" s="147">
        <v>134304</v>
      </c>
      <c r="BR12" s="147">
        <v>442776</v>
      </c>
      <c r="BS12" s="134">
        <v>0</v>
      </c>
      <c r="BT12" s="134">
        <v>0</v>
      </c>
      <c r="BU12" s="66"/>
      <c r="BV12" s="129">
        <f t="shared" si="7"/>
        <v>954000</v>
      </c>
      <c r="BW12" s="129">
        <f t="shared" si="8"/>
        <v>19967000</v>
      </c>
      <c r="BX12" s="129">
        <f t="shared" si="12"/>
        <v>5951000</v>
      </c>
      <c r="BY12" s="129">
        <f t="shared" si="13"/>
        <v>0</v>
      </c>
      <c r="BZ12" s="129">
        <f t="shared" si="14"/>
        <v>26872000</v>
      </c>
    </row>
    <row r="13" spans="1:78" ht="16.5">
      <c r="A13" s="78"/>
      <c r="B13" s="313"/>
      <c r="C13" s="79">
        <v>6</v>
      </c>
      <c r="D13" s="79">
        <f>人事費!D13</f>
        <v>14</v>
      </c>
      <c r="E13" s="79">
        <f>人事費!E13</f>
        <v>0</v>
      </c>
      <c r="F13" s="79">
        <f>人事費!F13</f>
        <v>0</v>
      </c>
      <c r="G13" s="79">
        <f>人事費!G13</f>
        <v>0</v>
      </c>
      <c r="H13" s="79">
        <f>人事費!H13</f>
        <v>0</v>
      </c>
      <c r="I13" s="79">
        <f>人事費!I13</f>
        <v>1</v>
      </c>
      <c r="J13" s="80">
        <f t="shared" si="9"/>
        <v>15</v>
      </c>
      <c r="K13" s="137">
        <v>3</v>
      </c>
      <c r="L13" s="309" t="s">
        <v>179</v>
      </c>
      <c r="M13" s="310">
        <f t="shared" si="4"/>
        <v>31525500</v>
      </c>
      <c r="N13" s="134">
        <v>120000</v>
      </c>
      <c r="O13" s="134">
        <v>51000</v>
      </c>
      <c r="P13" s="138">
        <v>0</v>
      </c>
      <c r="Q13" s="138">
        <v>0</v>
      </c>
      <c r="R13" s="141">
        <f t="shared" si="5"/>
        <v>63600</v>
      </c>
      <c r="S13" s="137">
        <v>30000</v>
      </c>
      <c r="T13" s="137">
        <v>4000</v>
      </c>
      <c r="U13" s="138">
        <v>0</v>
      </c>
      <c r="V13" s="138">
        <v>0</v>
      </c>
      <c r="W13" s="138">
        <v>0</v>
      </c>
      <c r="X13" s="138">
        <v>101250</v>
      </c>
      <c r="Y13" s="137">
        <v>0</v>
      </c>
      <c r="Z13" s="141">
        <f t="shared" si="10"/>
        <v>30000</v>
      </c>
      <c r="AA13" s="138">
        <v>63000</v>
      </c>
      <c r="AB13" s="141">
        <f t="shared" si="15"/>
        <v>42000</v>
      </c>
      <c r="AC13" s="155">
        <v>0</v>
      </c>
      <c r="AD13" s="141">
        <f t="shared" si="6"/>
        <v>241200</v>
      </c>
      <c r="AE13" s="138">
        <v>0</v>
      </c>
      <c r="AF13" s="141">
        <f t="shared" si="11"/>
        <v>17400</v>
      </c>
      <c r="AG13" s="138">
        <v>19000</v>
      </c>
      <c r="AH13" s="137">
        <v>9500</v>
      </c>
      <c r="AI13" s="138">
        <v>0</v>
      </c>
      <c r="AJ13" s="138">
        <v>0</v>
      </c>
      <c r="AK13" s="138">
        <v>0</v>
      </c>
      <c r="AL13" s="138">
        <v>0</v>
      </c>
      <c r="AM13" s="138">
        <v>0</v>
      </c>
      <c r="AN13" s="138">
        <v>18000</v>
      </c>
      <c r="AO13" s="137">
        <v>0</v>
      </c>
      <c r="AP13" s="137">
        <v>0</v>
      </c>
      <c r="AQ13" s="137">
        <v>0</v>
      </c>
      <c r="AR13" s="137">
        <v>140000</v>
      </c>
      <c r="AS13" s="137">
        <v>0</v>
      </c>
      <c r="AT13" s="142">
        <f>VLOOKUP(L13,人事費!A:X,13,FALSE)</f>
        <v>12890861</v>
      </c>
      <c r="AU13" s="142">
        <f>VLOOKUP(L13,人事費!A:X,14,FALSE)</f>
        <v>390300</v>
      </c>
      <c r="AV13" s="141">
        <v>0</v>
      </c>
      <c r="AW13" s="141">
        <v>0</v>
      </c>
      <c r="AX13" s="73"/>
      <c r="AY13" s="150">
        <v>26880</v>
      </c>
      <c r="AZ13" s="144"/>
      <c r="BA13" s="144"/>
      <c r="BB13" s="144"/>
      <c r="BC13" s="144"/>
      <c r="BD13" s="145">
        <v>23500</v>
      </c>
      <c r="BE13" s="146">
        <v>0</v>
      </c>
      <c r="BF13" s="142">
        <f>VLOOKUP(L13,人事費!A:X,22,FALSE)</f>
        <v>1805115</v>
      </c>
      <c r="BG13" s="142">
        <f>VLOOKUP(L13,人事費!A:X,23,FALSE)</f>
        <v>1621281</v>
      </c>
      <c r="BH13" s="142">
        <f>VLOOKUP(L13,人事費!A:X,15,FALSE)+VLOOKUP(L13,人事費!A:X,19,FALSE)</f>
        <v>1129376</v>
      </c>
      <c r="BI13" s="142">
        <f>VLOOKUP(L13,人事費!A:X,16,FALSE)</f>
        <v>366784</v>
      </c>
      <c r="BJ13" s="142">
        <f>VLOOKUP(L13,人事費!A:X,17,FALSE)+VLOOKUP(L13,人事費!A:X,18,FALSE)</f>
        <v>815689</v>
      </c>
      <c r="BK13" s="135">
        <v>21000</v>
      </c>
      <c r="BL13" s="142">
        <f>VLOOKUP(L13,人事費!A:X,20,FALSE)</f>
        <v>227200</v>
      </c>
      <c r="BM13" s="146">
        <v>10000</v>
      </c>
      <c r="BN13" s="134">
        <v>0</v>
      </c>
      <c r="BO13" s="134">
        <v>10672524</v>
      </c>
      <c r="BP13" s="134">
        <v>0</v>
      </c>
      <c r="BQ13" s="134">
        <v>0</v>
      </c>
      <c r="BR13" s="147">
        <v>575040</v>
      </c>
      <c r="BS13" s="134">
        <v>0</v>
      </c>
      <c r="BT13" s="134">
        <v>0</v>
      </c>
      <c r="BU13" s="66"/>
      <c r="BV13" s="129">
        <f t="shared" si="7"/>
        <v>950000</v>
      </c>
      <c r="BW13" s="129">
        <f t="shared" si="8"/>
        <v>19328000</v>
      </c>
      <c r="BX13" s="129">
        <f t="shared" si="12"/>
        <v>11248000</v>
      </c>
      <c r="BY13" s="129">
        <f t="shared" si="13"/>
        <v>0</v>
      </c>
      <c r="BZ13" s="129">
        <f t="shared" si="14"/>
        <v>31526000</v>
      </c>
    </row>
    <row r="14" spans="1:78" ht="16.5">
      <c r="A14" s="78"/>
      <c r="B14" s="313">
        <v>2</v>
      </c>
      <c r="C14" s="79">
        <v>16</v>
      </c>
      <c r="D14" s="79">
        <f>人事費!D14</f>
        <v>34</v>
      </c>
      <c r="E14" s="79">
        <f>人事費!E14</f>
        <v>2</v>
      </c>
      <c r="F14" s="79">
        <f>人事費!F14</f>
        <v>1</v>
      </c>
      <c r="G14" s="79">
        <f>人事費!G14</f>
        <v>0</v>
      </c>
      <c r="H14" s="79">
        <f>人事費!H14</f>
        <v>0</v>
      </c>
      <c r="I14" s="79">
        <f>人事費!I14</f>
        <v>1</v>
      </c>
      <c r="J14" s="80">
        <f t="shared" si="9"/>
        <v>35</v>
      </c>
      <c r="K14" s="137">
        <v>2</v>
      </c>
      <c r="L14" s="311" t="s">
        <v>54</v>
      </c>
      <c r="M14" s="310">
        <f t="shared" si="4"/>
        <v>53346372</v>
      </c>
      <c r="N14" s="134">
        <v>312000</v>
      </c>
      <c r="O14" s="134">
        <v>134000</v>
      </c>
      <c r="P14" s="138">
        <v>0</v>
      </c>
      <c r="Q14" s="138">
        <v>0</v>
      </c>
      <c r="R14" s="141">
        <f t="shared" si="5"/>
        <v>69600</v>
      </c>
      <c r="S14" s="137">
        <v>30000</v>
      </c>
      <c r="T14" s="137">
        <v>6000</v>
      </c>
      <c r="U14" s="138">
        <v>0</v>
      </c>
      <c r="V14" s="138">
        <v>0</v>
      </c>
      <c r="W14" s="138">
        <v>0</v>
      </c>
      <c r="X14" s="138">
        <v>68250</v>
      </c>
      <c r="Y14" s="137">
        <v>0</v>
      </c>
      <c r="Z14" s="141">
        <f t="shared" si="10"/>
        <v>70000</v>
      </c>
      <c r="AA14" s="138">
        <v>96000</v>
      </c>
      <c r="AB14" s="141">
        <f t="shared" si="15"/>
        <v>53000</v>
      </c>
      <c r="AC14" s="155">
        <v>0</v>
      </c>
      <c r="AD14" s="141">
        <f t="shared" si="6"/>
        <v>302200</v>
      </c>
      <c r="AE14" s="138">
        <v>0</v>
      </c>
      <c r="AF14" s="141">
        <f t="shared" si="11"/>
        <v>26400</v>
      </c>
      <c r="AG14" s="138">
        <v>59600</v>
      </c>
      <c r="AH14" s="137">
        <v>29800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12000</v>
      </c>
      <c r="AO14" s="137">
        <v>0</v>
      </c>
      <c r="AP14" s="137">
        <v>0</v>
      </c>
      <c r="AQ14" s="137">
        <v>150000</v>
      </c>
      <c r="AR14" s="137">
        <v>450000</v>
      </c>
      <c r="AS14" s="137">
        <v>0</v>
      </c>
      <c r="AT14" s="142">
        <f>VLOOKUP(L14,人事費!A:X,13,FALSE)</f>
        <v>28887515</v>
      </c>
      <c r="AU14" s="142">
        <f>VLOOKUP(L14,人事費!A:X,14,FALSE)</f>
        <v>390300</v>
      </c>
      <c r="AV14" s="306">
        <v>1151750</v>
      </c>
      <c r="AW14" s="141">
        <v>337500</v>
      </c>
      <c r="AX14" s="73"/>
      <c r="AY14" s="150">
        <v>71680</v>
      </c>
      <c r="AZ14" s="144"/>
      <c r="BA14" s="144"/>
      <c r="BB14" s="144"/>
      <c r="BC14" s="144"/>
      <c r="BD14" s="145">
        <v>0</v>
      </c>
      <c r="BE14" s="146">
        <v>0</v>
      </c>
      <c r="BF14" s="142">
        <f>VLOOKUP(L14,人事費!A:X,22,FALSE)</f>
        <v>3815345</v>
      </c>
      <c r="BG14" s="142">
        <f>VLOOKUP(L14,人事費!A:X,23,FALSE)</f>
        <v>3583179</v>
      </c>
      <c r="BH14" s="142">
        <f>VLOOKUP(L14,人事費!A:X,15,FALSE)+VLOOKUP(L14,人事費!A:X,19,FALSE)</f>
        <v>2560004</v>
      </c>
      <c r="BI14" s="142">
        <f>VLOOKUP(L14,人事費!A:X,16,FALSE)</f>
        <v>795428</v>
      </c>
      <c r="BJ14" s="142">
        <f>VLOOKUP(L14,人事費!A:X,17,FALSE)+VLOOKUP(L14,人事費!A:X,18,FALSE)</f>
        <v>1881667</v>
      </c>
      <c r="BK14" s="135">
        <v>45500</v>
      </c>
      <c r="BL14" s="142">
        <f>VLOOKUP(L14,人事費!A:X,20,FALSE)</f>
        <v>448000</v>
      </c>
      <c r="BM14" s="146">
        <v>50000</v>
      </c>
      <c r="BN14" s="134">
        <v>0</v>
      </c>
      <c r="BO14" s="134">
        <v>7113054</v>
      </c>
      <c r="BP14" s="134">
        <v>0</v>
      </c>
      <c r="BQ14" s="134">
        <v>0</v>
      </c>
      <c r="BR14" s="147">
        <v>246600</v>
      </c>
      <c r="BS14" s="134">
        <v>0</v>
      </c>
      <c r="BT14" s="134">
        <v>100000</v>
      </c>
      <c r="BU14" s="66"/>
      <c r="BV14" s="129">
        <f t="shared" si="7"/>
        <v>1869000</v>
      </c>
      <c r="BW14" s="129">
        <f t="shared" si="8"/>
        <v>44018000</v>
      </c>
      <c r="BX14" s="129">
        <f t="shared" si="12"/>
        <v>7360000</v>
      </c>
      <c r="BY14" s="129">
        <f t="shared" si="13"/>
        <v>100000</v>
      </c>
      <c r="BZ14" s="129">
        <f t="shared" si="14"/>
        <v>53347000</v>
      </c>
    </row>
    <row r="15" spans="1:78" ht="16.5">
      <c r="A15" s="78"/>
      <c r="B15" s="313">
        <v>2</v>
      </c>
      <c r="C15" s="79">
        <v>21</v>
      </c>
      <c r="D15" s="79">
        <f>人事費!D15</f>
        <v>43</v>
      </c>
      <c r="E15" s="79">
        <f>人事費!E15</f>
        <v>3</v>
      </c>
      <c r="F15" s="79">
        <f>人事費!F15</f>
        <v>1</v>
      </c>
      <c r="G15" s="79">
        <f>人事費!G15</f>
        <v>0</v>
      </c>
      <c r="H15" s="79">
        <f>人事費!H15</f>
        <v>0</v>
      </c>
      <c r="I15" s="79">
        <f>人事費!I15</f>
        <v>0</v>
      </c>
      <c r="J15" s="80">
        <f t="shared" si="9"/>
        <v>43</v>
      </c>
      <c r="K15" s="137">
        <v>2</v>
      </c>
      <c r="L15" s="311" t="s">
        <v>237</v>
      </c>
      <c r="M15" s="310">
        <f t="shared" si="4"/>
        <v>69774615</v>
      </c>
      <c r="N15" s="134">
        <v>334000</v>
      </c>
      <c r="O15" s="134">
        <v>143000</v>
      </c>
      <c r="P15" s="138">
        <v>0</v>
      </c>
      <c r="Q15" s="138">
        <v>0</v>
      </c>
      <c r="R15" s="141">
        <f t="shared" si="5"/>
        <v>72600</v>
      </c>
      <c r="S15" s="137">
        <v>60000</v>
      </c>
      <c r="T15" s="137">
        <v>6000</v>
      </c>
      <c r="U15" s="138">
        <v>0</v>
      </c>
      <c r="V15" s="138">
        <v>0</v>
      </c>
      <c r="W15" s="138">
        <v>0</v>
      </c>
      <c r="X15" s="138">
        <v>164250</v>
      </c>
      <c r="Y15" s="137">
        <v>60000</v>
      </c>
      <c r="Z15" s="141">
        <f t="shared" si="10"/>
        <v>86000</v>
      </c>
      <c r="AA15" s="138">
        <v>0</v>
      </c>
      <c r="AB15" s="141">
        <f t="shared" si="15"/>
        <v>58000</v>
      </c>
      <c r="AC15" s="155">
        <v>0</v>
      </c>
      <c r="AD15" s="141">
        <f t="shared" si="6"/>
        <v>333200</v>
      </c>
      <c r="AE15" s="138">
        <v>0</v>
      </c>
      <c r="AF15" s="141">
        <f t="shared" si="11"/>
        <v>30900</v>
      </c>
      <c r="AG15" s="138">
        <v>93800</v>
      </c>
      <c r="AH15" s="137">
        <v>46900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12000</v>
      </c>
      <c r="AO15" s="137">
        <v>0</v>
      </c>
      <c r="AP15" s="137">
        <v>0</v>
      </c>
      <c r="AQ15" s="137">
        <v>0</v>
      </c>
      <c r="AR15" s="137">
        <v>50000</v>
      </c>
      <c r="AS15" s="137">
        <v>0</v>
      </c>
      <c r="AT15" s="142">
        <f>VLOOKUP(L15,人事費!A:X,13,FALSE)</f>
        <v>37032315</v>
      </c>
      <c r="AU15" s="142">
        <f>VLOOKUP(L15,人事費!A:X,14,FALSE)</f>
        <v>0</v>
      </c>
      <c r="AV15" s="306">
        <v>1743125</v>
      </c>
      <c r="AW15" s="141">
        <v>337500</v>
      </c>
      <c r="AX15" s="73"/>
      <c r="AY15" s="150">
        <v>94080</v>
      </c>
      <c r="AZ15" s="144"/>
      <c r="BA15" s="144"/>
      <c r="BB15" s="144"/>
      <c r="BC15" s="144"/>
      <c r="BD15" s="145">
        <v>0</v>
      </c>
      <c r="BE15" s="146">
        <v>0</v>
      </c>
      <c r="BF15" s="142">
        <f>VLOOKUP(L15,人事費!A:X,22,FALSE)</f>
        <v>4188955</v>
      </c>
      <c r="BG15" s="142">
        <f>VLOOKUP(L15,人事費!A:X,23,FALSE)</f>
        <v>4513620</v>
      </c>
      <c r="BH15" s="142">
        <f>VLOOKUP(L15,人事費!A:X,15,FALSE)+VLOOKUP(L15,人事費!A:X,19,FALSE)</f>
        <v>3267638</v>
      </c>
      <c r="BI15" s="142">
        <f>VLOOKUP(L15,人事費!A:X,16,FALSE)</f>
        <v>1034544</v>
      </c>
      <c r="BJ15" s="142">
        <f>VLOOKUP(L15,人事費!A:X,17,FALSE)+VLOOKUP(L15,人事費!A:X,18,FALSE)</f>
        <v>2294230</v>
      </c>
      <c r="BK15" s="135">
        <v>59500</v>
      </c>
      <c r="BL15" s="142">
        <f>VLOOKUP(L15,人事費!A:X,20,FALSE)</f>
        <v>472800</v>
      </c>
      <c r="BM15" s="134">
        <v>0</v>
      </c>
      <c r="BN15" s="134">
        <v>0</v>
      </c>
      <c r="BO15" s="134">
        <v>12375778</v>
      </c>
      <c r="BP15" s="134">
        <v>0</v>
      </c>
      <c r="BQ15" s="134">
        <v>0</v>
      </c>
      <c r="BR15" s="147">
        <v>809880</v>
      </c>
      <c r="BS15" s="134">
        <v>0</v>
      </c>
      <c r="BT15" s="134">
        <v>0</v>
      </c>
      <c r="BU15" s="66"/>
      <c r="BV15" s="129">
        <f t="shared" si="7"/>
        <v>1551000</v>
      </c>
      <c r="BW15" s="129">
        <f t="shared" si="8"/>
        <v>55038000</v>
      </c>
      <c r="BX15" s="129">
        <f t="shared" si="12"/>
        <v>13186000</v>
      </c>
      <c r="BY15" s="129">
        <f t="shared" si="13"/>
        <v>0</v>
      </c>
      <c r="BZ15" s="129">
        <f t="shared" si="14"/>
        <v>69775000</v>
      </c>
    </row>
    <row r="16" spans="1:78" ht="16.5">
      <c r="A16" s="78"/>
      <c r="B16" s="313">
        <v>1</v>
      </c>
      <c r="C16" s="79">
        <v>7</v>
      </c>
      <c r="D16" s="79">
        <f>人事費!D16</f>
        <v>14</v>
      </c>
      <c r="E16" s="79">
        <f>人事費!E16</f>
        <v>2</v>
      </c>
      <c r="F16" s="79">
        <f>人事費!F16</f>
        <v>0</v>
      </c>
      <c r="G16" s="79">
        <f>人事費!G16</f>
        <v>1</v>
      </c>
      <c r="H16" s="79">
        <f>人事費!H16</f>
        <v>0</v>
      </c>
      <c r="I16" s="79">
        <f>人事費!I16</f>
        <v>0</v>
      </c>
      <c r="J16" s="80">
        <f t="shared" si="9"/>
        <v>14</v>
      </c>
      <c r="K16" s="137">
        <v>2</v>
      </c>
      <c r="L16" s="309" t="s">
        <v>180</v>
      </c>
      <c r="M16" s="310">
        <f t="shared" si="4"/>
        <v>26265580</v>
      </c>
      <c r="N16" s="134">
        <v>136000</v>
      </c>
      <c r="O16" s="134">
        <v>59000</v>
      </c>
      <c r="P16" s="138">
        <v>0</v>
      </c>
      <c r="Q16" s="138">
        <v>0</v>
      </c>
      <c r="R16" s="141">
        <f t="shared" si="5"/>
        <v>64200</v>
      </c>
      <c r="S16" s="137">
        <v>0</v>
      </c>
      <c r="T16" s="137">
        <v>0</v>
      </c>
      <c r="U16" s="138">
        <v>0</v>
      </c>
      <c r="V16" s="138">
        <v>0</v>
      </c>
      <c r="W16" s="138">
        <v>0</v>
      </c>
      <c r="X16" s="138">
        <v>65850</v>
      </c>
      <c r="Y16" s="137">
        <v>60000</v>
      </c>
      <c r="Z16" s="141">
        <f t="shared" si="10"/>
        <v>28000</v>
      </c>
      <c r="AA16" s="138">
        <v>98400</v>
      </c>
      <c r="AB16" s="141">
        <f t="shared" si="15"/>
        <v>43000</v>
      </c>
      <c r="AC16" s="155">
        <v>0</v>
      </c>
      <c r="AD16" s="141">
        <f t="shared" si="6"/>
        <v>247400</v>
      </c>
      <c r="AE16" s="138">
        <v>0</v>
      </c>
      <c r="AF16" s="141">
        <f t="shared" si="11"/>
        <v>18300</v>
      </c>
      <c r="AG16" s="138">
        <v>24600</v>
      </c>
      <c r="AH16" s="137">
        <v>12300</v>
      </c>
      <c r="AI16" s="138">
        <v>0</v>
      </c>
      <c r="AJ16" s="138">
        <v>0</v>
      </c>
      <c r="AK16" s="138">
        <v>0</v>
      </c>
      <c r="AL16" s="138">
        <v>0</v>
      </c>
      <c r="AM16" s="138">
        <v>0</v>
      </c>
      <c r="AN16" s="138">
        <v>12000</v>
      </c>
      <c r="AO16" s="137">
        <v>0</v>
      </c>
      <c r="AP16" s="137">
        <v>0</v>
      </c>
      <c r="AQ16" s="137">
        <v>0</v>
      </c>
      <c r="AR16" s="137">
        <v>10000</v>
      </c>
      <c r="AS16" s="137">
        <v>0</v>
      </c>
      <c r="AT16" s="142">
        <f>VLOOKUP(L16,人事費!A:X,13,FALSE)</f>
        <v>13549320</v>
      </c>
      <c r="AU16" s="142">
        <f>VLOOKUP(L16,人事費!A:X,14,FALSE)</f>
        <v>0</v>
      </c>
      <c r="AV16" s="306">
        <v>1162750</v>
      </c>
      <c r="AW16" s="141">
        <v>220220</v>
      </c>
      <c r="AX16" s="73"/>
      <c r="AY16" s="150">
        <v>31360</v>
      </c>
      <c r="AZ16" s="144"/>
      <c r="BA16" s="144"/>
      <c r="BB16" s="144"/>
      <c r="BC16" s="144"/>
      <c r="BD16" s="145">
        <v>23500</v>
      </c>
      <c r="BE16" s="146">
        <v>0</v>
      </c>
      <c r="BF16" s="142">
        <f>VLOOKUP(L16,人事費!A:X,22,FALSE)</f>
        <v>1608810</v>
      </c>
      <c r="BG16" s="142">
        <f>VLOOKUP(L16,人事費!A:X,23,FALSE)</f>
        <v>1642077</v>
      </c>
      <c r="BH16" s="142">
        <f>VLOOKUP(L16,人事費!A:X,15,FALSE)+VLOOKUP(L16,人事費!A:X,19,FALSE)</f>
        <v>1215568</v>
      </c>
      <c r="BI16" s="142">
        <f>VLOOKUP(L16,人事費!A:X,16,FALSE)</f>
        <v>419358</v>
      </c>
      <c r="BJ16" s="142">
        <f>VLOOKUP(L16,人事費!A:X,17,FALSE)+VLOOKUP(L16,人事費!A:X,18,FALSE)</f>
        <v>719377</v>
      </c>
      <c r="BK16" s="135">
        <v>24500</v>
      </c>
      <c r="BL16" s="142">
        <f>VLOOKUP(L16,人事費!A:X,20,FALSE)</f>
        <v>224000</v>
      </c>
      <c r="BM16" s="134">
        <v>0</v>
      </c>
      <c r="BN16" s="134">
        <v>0</v>
      </c>
      <c r="BO16" s="134">
        <v>4545690</v>
      </c>
      <c r="BP16" s="134">
        <v>0</v>
      </c>
      <c r="BQ16" s="134">
        <v>0</v>
      </c>
      <c r="BR16" s="147">
        <v>0</v>
      </c>
      <c r="BS16" s="134">
        <v>0</v>
      </c>
      <c r="BT16" s="134">
        <v>0</v>
      </c>
      <c r="BU16" s="66"/>
      <c r="BV16" s="129">
        <f t="shared" si="7"/>
        <v>879000</v>
      </c>
      <c r="BW16" s="129">
        <f t="shared" si="8"/>
        <v>20841000</v>
      </c>
      <c r="BX16" s="129">
        <f t="shared" si="12"/>
        <v>4546000</v>
      </c>
      <c r="BY16" s="129">
        <f t="shared" si="13"/>
        <v>0</v>
      </c>
      <c r="BZ16" s="129">
        <f t="shared" si="14"/>
        <v>26266000</v>
      </c>
    </row>
    <row r="17" spans="1:78" ht="16.5">
      <c r="A17" s="78"/>
      <c r="B17" s="313">
        <v>2</v>
      </c>
      <c r="C17" s="79">
        <v>27</v>
      </c>
      <c r="D17" s="79">
        <f>人事費!D17</f>
        <v>52</v>
      </c>
      <c r="E17" s="79">
        <f>人事費!E17</f>
        <v>3</v>
      </c>
      <c r="F17" s="79">
        <f>人事費!F17</f>
        <v>1</v>
      </c>
      <c r="G17" s="79">
        <f>人事費!G17</f>
        <v>0</v>
      </c>
      <c r="H17" s="79">
        <f>人事費!H17</f>
        <v>0</v>
      </c>
      <c r="I17" s="79">
        <f>人事費!I17</f>
        <v>2</v>
      </c>
      <c r="J17" s="80">
        <f t="shared" si="9"/>
        <v>54</v>
      </c>
      <c r="K17" s="137">
        <v>1</v>
      </c>
      <c r="L17" s="311" t="s">
        <v>12</v>
      </c>
      <c r="M17" s="310">
        <f t="shared" si="4"/>
        <v>86359382</v>
      </c>
      <c r="N17" s="134">
        <v>401000</v>
      </c>
      <c r="O17" s="134">
        <v>172000</v>
      </c>
      <c r="P17" s="138">
        <v>0</v>
      </c>
      <c r="Q17" s="138">
        <v>0</v>
      </c>
      <c r="R17" s="141">
        <f t="shared" si="5"/>
        <v>76200</v>
      </c>
      <c r="S17" s="137">
        <v>72000</v>
      </c>
      <c r="T17" s="137">
        <v>6000</v>
      </c>
      <c r="U17" s="138">
        <v>0</v>
      </c>
      <c r="V17" s="138">
        <v>0</v>
      </c>
      <c r="W17" s="138">
        <v>0</v>
      </c>
      <c r="X17" s="138">
        <v>69750</v>
      </c>
      <c r="Y17" s="137">
        <v>0</v>
      </c>
      <c r="Z17" s="141">
        <f t="shared" si="10"/>
        <v>108000</v>
      </c>
      <c r="AA17" s="138">
        <v>94500</v>
      </c>
      <c r="AB17" s="141">
        <f t="shared" si="15"/>
        <v>65000</v>
      </c>
      <c r="AC17" s="155">
        <v>0</v>
      </c>
      <c r="AD17" s="141">
        <f t="shared" si="6"/>
        <v>369400</v>
      </c>
      <c r="AE17" s="138">
        <v>0</v>
      </c>
      <c r="AF17" s="141">
        <f t="shared" si="11"/>
        <v>36300</v>
      </c>
      <c r="AG17" s="138">
        <v>101400</v>
      </c>
      <c r="AH17" s="137">
        <v>50700</v>
      </c>
      <c r="AI17" s="138">
        <v>36000</v>
      </c>
      <c r="AJ17" s="138">
        <v>21600</v>
      </c>
      <c r="AK17" s="138">
        <v>0</v>
      </c>
      <c r="AL17" s="138">
        <v>0</v>
      </c>
      <c r="AM17" s="138">
        <v>0</v>
      </c>
      <c r="AN17" s="138">
        <v>6000</v>
      </c>
      <c r="AO17" s="137">
        <v>0</v>
      </c>
      <c r="AP17" s="137">
        <v>0</v>
      </c>
      <c r="AQ17" s="137">
        <v>0</v>
      </c>
      <c r="AR17" s="137">
        <v>350000</v>
      </c>
      <c r="AS17" s="137">
        <v>0</v>
      </c>
      <c r="AT17" s="142">
        <f>VLOOKUP(L17,人事費!A:X,13,FALSE)</f>
        <v>43829453</v>
      </c>
      <c r="AU17" s="142">
        <f>VLOOKUP(L17,人事費!A:X,14,FALSE)</f>
        <v>780600</v>
      </c>
      <c r="AV17" s="306">
        <v>1743125</v>
      </c>
      <c r="AW17" s="141">
        <v>337500</v>
      </c>
      <c r="AX17" s="73"/>
      <c r="AY17" s="150">
        <v>172800</v>
      </c>
      <c r="AZ17" s="144"/>
      <c r="BA17" s="144"/>
      <c r="BB17" s="144"/>
      <c r="BC17" s="144"/>
      <c r="BD17" s="145">
        <v>0</v>
      </c>
      <c r="BE17" s="146">
        <v>0</v>
      </c>
      <c r="BF17" s="142">
        <f>VLOOKUP(L17,人事費!A:X,22,FALSE)</f>
        <v>4640690</v>
      </c>
      <c r="BG17" s="142">
        <f>VLOOKUP(L17,人事費!A:X,23,FALSE)</f>
        <v>5428139</v>
      </c>
      <c r="BH17" s="142">
        <f>VLOOKUP(L17,人事費!A:X,15,FALSE)+VLOOKUP(L17,人事費!A:X,19,FALSE)</f>
        <v>3854211</v>
      </c>
      <c r="BI17" s="142">
        <f>VLOOKUP(L17,人事費!A:X,16,FALSE)</f>
        <v>1194847</v>
      </c>
      <c r="BJ17" s="142">
        <f>VLOOKUP(L17,人事費!A:X,17,FALSE)+VLOOKUP(L17,人事費!A:X,18,FALSE)</f>
        <v>2893087</v>
      </c>
      <c r="BK17" s="135">
        <v>63000</v>
      </c>
      <c r="BL17" s="142">
        <f>VLOOKUP(L17,人事費!A:X,20,FALSE)</f>
        <v>524400</v>
      </c>
      <c r="BM17" s="134">
        <v>0</v>
      </c>
      <c r="BN17" s="134">
        <v>0</v>
      </c>
      <c r="BO17" s="134">
        <v>17716984</v>
      </c>
      <c r="BP17" s="134">
        <v>0</v>
      </c>
      <c r="BQ17" s="134">
        <v>0</v>
      </c>
      <c r="BR17" s="147">
        <v>1044696</v>
      </c>
      <c r="BS17" s="134">
        <v>0</v>
      </c>
      <c r="BT17" s="134">
        <v>100000</v>
      </c>
      <c r="BU17" s="66"/>
      <c r="BV17" s="129">
        <f t="shared" si="7"/>
        <v>2036000</v>
      </c>
      <c r="BW17" s="129">
        <f t="shared" si="8"/>
        <v>65462000</v>
      </c>
      <c r="BX17" s="129">
        <f t="shared" si="12"/>
        <v>18762000</v>
      </c>
      <c r="BY17" s="129">
        <f t="shared" si="13"/>
        <v>100000</v>
      </c>
      <c r="BZ17" s="129">
        <f t="shared" si="14"/>
        <v>86360000</v>
      </c>
    </row>
    <row r="18" spans="1:78" ht="16.5">
      <c r="A18" s="78"/>
      <c r="B18" s="313">
        <v>1</v>
      </c>
      <c r="C18" s="79">
        <v>7</v>
      </c>
      <c r="D18" s="79">
        <f>人事費!D18</f>
        <v>14</v>
      </c>
      <c r="E18" s="79">
        <f>人事費!E18</f>
        <v>2</v>
      </c>
      <c r="F18" s="79">
        <f>人事費!F18</f>
        <v>0</v>
      </c>
      <c r="G18" s="79">
        <f>人事費!G18</f>
        <v>1</v>
      </c>
      <c r="H18" s="79">
        <f>人事費!H18</f>
        <v>0</v>
      </c>
      <c r="I18" s="79">
        <f>人事費!I18</f>
        <v>1</v>
      </c>
      <c r="J18" s="80">
        <f t="shared" si="9"/>
        <v>15</v>
      </c>
      <c r="K18" s="137"/>
      <c r="L18" s="309" t="s">
        <v>181</v>
      </c>
      <c r="M18" s="310">
        <f t="shared" si="4"/>
        <v>26499520</v>
      </c>
      <c r="N18" s="134">
        <v>136000</v>
      </c>
      <c r="O18" s="134">
        <v>59000</v>
      </c>
      <c r="P18" s="138">
        <v>0</v>
      </c>
      <c r="Q18" s="138">
        <v>0</v>
      </c>
      <c r="R18" s="141">
        <f t="shared" si="5"/>
        <v>64200</v>
      </c>
      <c r="S18" s="137">
        <v>0</v>
      </c>
      <c r="T18" s="137">
        <v>0</v>
      </c>
      <c r="U18" s="138">
        <v>0</v>
      </c>
      <c r="V18" s="138">
        <v>0</v>
      </c>
      <c r="W18" s="138">
        <v>0</v>
      </c>
      <c r="X18" s="138">
        <v>68250</v>
      </c>
      <c r="Y18" s="137">
        <v>0</v>
      </c>
      <c r="Z18" s="141">
        <f t="shared" si="10"/>
        <v>30000</v>
      </c>
      <c r="AA18" s="138">
        <v>96000</v>
      </c>
      <c r="AB18" s="141">
        <f t="shared" si="15"/>
        <v>43000</v>
      </c>
      <c r="AC18" s="155">
        <v>0</v>
      </c>
      <c r="AD18" s="141">
        <f t="shared" si="6"/>
        <v>247400</v>
      </c>
      <c r="AE18" s="138">
        <v>0</v>
      </c>
      <c r="AF18" s="141">
        <f t="shared" si="11"/>
        <v>18300</v>
      </c>
      <c r="AG18" s="138">
        <v>6800</v>
      </c>
      <c r="AH18" s="137">
        <v>3400</v>
      </c>
      <c r="AI18" s="138">
        <v>0</v>
      </c>
      <c r="AJ18" s="138">
        <v>0</v>
      </c>
      <c r="AK18" s="138">
        <v>0</v>
      </c>
      <c r="AL18" s="138">
        <v>0</v>
      </c>
      <c r="AM18" s="138">
        <v>0</v>
      </c>
      <c r="AN18" s="138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42">
        <f>VLOOKUP(L18,人事費!A:X,13,FALSE)</f>
        <v>12581039</v>
      </c>
      <c r="AU18" s="142">
        <f>VLOOKUP(L18,人事費!A:X,14,FALSE)</f>
        <v>390300</v>
      </c>
      <c r="AV18" s="306">
        <v>1192375</v>
      </c>
      <c r="AW18" s="141">
        <v>220220</v>
      </c>
      <c r="AX18" s="73"/>
      <c r="AY18" s="150">
        <v>31360</v>
      </c>
      <c r="AZ18" s="144"/>
      <c r="BA18" s="144"/>
      <c r="BB18" s="144"/>
      <c r="BC18" s="144"/>
      <c r="BD18" s="145">
        <v>23500</v>
      </c>
      <c r="BE18" s="146">
        <v>0</v>
      </c>
      <c r="BF18" s="142">
        <f>VLOOKUP(L18,人事費!A:X,22,FALSE)</f>
        <v>1593795</v>
      </c>
      <c r="BG18" s="142">
        <f>VLOOKUP(L18,人事費!A:X,23,FALSE)</f>
        <v>1579687</v>
      </c>
      <c r="BH18" s="142">
        <f>VLOOKUP(L18,人事費!A:X,15,FALSE)+VLOOKUP(L18,人事費!A:X,19,FALSE)</f>
        <v>1101283</v>
      </c>
      <c r="BI18" s="142">
        <f>VLOOKUP(L18,人事費!A:X,16,FALSE)</f>
        <v>354199</v>
      </c>
      <c r="BJ18" s="142">
        <f>VLOOKUP(L18,人事費!A:X,17,FALSE)+VLOOKUP(L18,人事費!A:X,18,FALSE)</f>
        <v>805320</v>
      </c>
      <c r="BK18" s="135">
        <v>21000</v>
      </c>
      <c r="BL18" s="142">
        <f>VLOOKUP(L18,人事費!A:X,20,FALSE)</f>
        <v>252000</v>
      </c>
      <c r="BM18" s="134">
        <v>0</v>
      </c>
      <c r="BN18" s="134">
        <v>0</v>
      </c>
      <c r="BO18" s="134">
        <v>5581092</v>
      </c>
      <c r="BP18" s="134">
        <v>0</v>
      </c>
      <c r="BQ18" s="134">
        <v>0</v>
      </c>
      <c r="BR18" s="147">
        <v>0</v>
      </c>
      <c r="BS18" s="134">
        <v>0</v>
      </c>
      <c r="BT18" s="134">
        <v>0</v>
      </c>
      <c r="BU18" s="66"/>
      <c r="BV18" s="129">
        <f t="shared" si="7"/>
        <v>772000</v>
      </c>
      <c r="BW18" s="129">
        <f t="shared" si="8"/>
        <v>20146000</v>
      </c>
      <c r="BX18" s="129">
        <f t="shared" si="12"/>
        <v>5581000</v>
      </c>
      <c r="BY18" s="129">
        <f t="shared" si="13"/>
        <v>0</v>
      </c>
      <c r="BZ18" s="129">
        <f t="shared" si="14"/>
        <v>26499000</v>
      </c>
    </row>
    <row r="19" spans="1:78" ht="18" customHeight="1">
      <c r="A19" s="78"/>
      <c r="B19" s="313">
        <v>2</v>
      </c>
      <c r="C19" s="79">
        <v>18</v>
      </c>
      <c r="D19" s="79">
        <f>人事費!D19</f>
        <v>33</v>
      </c>
      <c r="E19" s="79">
        <f>人事費!E19</f>
        <v>3</v>
      </c>
      <c r="F19" s="79">
        <f>人事費!F19</f>
        <v>0</v>
      </c>
      <c r="G19" s="79">
        <f>人事費!G19</f>
        <v>1</v>
      </c>
      <c r="H19" s="79">
        <f>人事費!H19</f>
        <v>0</v>
      </c>
      <c r="I19" s="79">
        <f>人事費!I19</f>
        <v>0</v>
      </c>
      <c r="J19" s="80">
        <f t="shared" si="9"/>
        <v>33</v>
      </c>
      <c r="K19" s="137">
        <v>1</v>
      </c>
      <c r="L19" s="309" t="s">
        <v>182</v>
      </c>
      <c r="M19" s="310">
        <f t="shared" si="4"/>
        <v>45645040</v>
      </c>
      <c r="N19" s="134">
        <v>296000</v>
      </c>
      <c r="O19" s="134">
        <v>127000</v>
      </c>
      <c r="P19" s="138">
        <v>0</v>
      </c>
      <c r="Q19" s="136">
        <v>269000</v>
      </c>
      <c r="R19" s="141">
        <f t="shared" si="5"/>
        <v>70800</v>
      </c>
      <c r="S19" s="137">
        <v>30000</v>
      </c>
      <c r="T19" s="137">
        <v>3000</v>
      </c>
      <c r="U19" s="138">
        <v>17000</v>
      </c>
      <c r="V19" s="138">
        <v>27178</v>
      </c>
      <c r="W19" s="138">
        <v>689654</v>
      </c>
      <c r="X19" s="138">
        <v>164250</v>
      </c>
      <c r="Y19" s="137">
        <v>60000</v>
      </c>
      <c r="Z19" s="141">
        <f t="shared" si="10"/>
        <v>66000</v>
      </c>
      <c r="AA19" s="138">
        <v>0</v>
      </c>
      <c r="AB19" s="141">
        <f t="shared" si="15"/>
        <v>55000</v>
      </c>
      <c r="AC19" s="155">
        <v>63473</v>
      </c>
      <c r="AD19" s="141">
        <f t="shared" si="6"/>
        <v>314600</v>
      </c>
      <c r="AE19" s="138">
        <v>0</v>
      </c>
      <c r="AF19" s="141">
        <f t="shared" si="11"/>
        <v>28200</v>
      </c>
      <c r="AG19" s="138">
        <v>45400</v>
      </c>
      <c r="AH19" s="137">
        <v>22700</v>
      </c>
      <c r="AI19" s="138">
        <v>48000</v>
      </c>
      <c r="AJ19" s="138">
        <v>28800</v>
      </c>
      <c r="AK19" s="138">
        <v>17530</v>
      </c>
      <c r="AL19" s="138">
        <v>1200</v>
      </c>
      <c r="AM19" s="138">
        <v>10584</v>
      </c>
      <c r="AN19" s="138">
        <v>6000</v>
      </c>
      <c r="AO19" s="137">
        <v>187000</v>
      </c>
      <c r="AP19" s="136">
        <v>92000</v>
      </c>
      <c r="AQ19" s="137">
        <v>0</v>
      </c>
      <c r="AR19" s="137">
        <v>3000</v>
      </c>
      <c r="AS19" s="137">
        <v>0</v>
      </c>
      <c r="AT19" s="142">
        <f>VLOOKUP(L19,人事費!A:X,13,FALSE)</f>
        <v>26414347</v>
      </c>
      <c r="AU19" s="142">
        <f>VLOOKUP(L19,人事費!A:X,14,FALSE)</f>
        <v>0</v>
      </c>
      <c r="AV19" s="306">
        <v>1762750</v>
      </c>
      <c r="AW19" s="141">
        <v>220220</v>
      </c>
      <c r="AX19" s="73"/>
      <c r="AY19" s="150">
        <v>80640</v>
      </c>
      <c r="AZ19" s="144"/>
      <c r="BA19" s="144"/>
      <c r="BB19" s="144"/>
      <c r="BC19" s="144"/>
      <c r="BD19" s="145">
        <v>0</v>
      </c>
      <c r="BE19" s="146">
        <v>0</v>
      </c>
      <c r="BF19" s="142">
        <f>VLOOKUP(L19,人事費!A:X,22,FALSE)</f>
        <v>2886025</v>
      </c>
      <c r="BG19" s="142">
        <f>VLOOKUP(L19,人事費!A:X,23,FALSE)</f>
        <v>3197736</v>
      </c>
      <c r="BH19" s="142">
        <f>VLOOKUP(L19,人事費!A:X,15,FALSE)+VLOOKUP(L19,人事費!A:X,19,FALSE)</f>
        <v>2234021</v>
      </c>
      <c r="BI19" s="142">
        <f>VLOOKUP(L19,人事費!A:X,16,FALSE)</f>
        <v>674087</v>
      </c>
      <c r="BJ19" s="142">
        <f>VLOOKUP(L19,人事費!A:X,17,FALSE)+VLOOKUP(L19,人事費!A:X,18,FALSE)</f>
        <v>1744161</v>
      </c>
      <c r="BK19" s="135">
        <v>31500</v>
      </c>
      <c r="BL19" s="142">
        <f>VLOOKUP(L19,人事費!A:X,20,FALSE)</f>
        <v>385400</v>
      </c>
      <c r="BM19" s="134">
        <v>0</v>
      </c>
      <c r="BN19" s="134">
        <v>0</v>
      </c>
      <c r="BO19" s="134">
        <v>3270784</v>
      </c>
      <c r="BP19" s="134">
        <v>0</v>
      </c>
      <c r="BQ19" s="134">
        <v>0</v>
      </c>
      <c r="BR19" s="147">
        <v>0</v>
      </c>
      <c r="BS19" s="134">
        <v>0</v>
      </c>
      <c r="BT19" s="134">
        <v>0</v>
      </c>
      <c r="BU19" s="66"/>
      <c r="BV19" s="129">
        <f t="shared" si="7"/>
        <v>2743000</v>
      </c>
      <c r="BW19" s="129">
        <f t="shared" si="8"/>
        <v>39631000</v>
      </c>
      <c r="BX19" s="129">
        <f t="shared" si="12"/>
        <v>3271000</v>
      </c>
      <c r="BY19" s="129">
        <f t="shared" si="13"/>
        <v>0</v>
      </c>
      <c r="BZ19" s="129">
        <f t="shared" si="14"/>
        <v>45645000</v>
      </c>
    </row>
    <row r="20" spans="1:78" ht="16.5">
      <c r="A20" s="78"/>
      <c r="B20" s="313">
        <v>3</v>
      </c>
      <c r="C20" s="79">
        <v>24</v>
      </c>
      <c r="D20" s="79">
        <f>人事費!D20</f>
        <v>47</v>
      </c>
      <c r="E20" s="79">
        <f>人事費!E20</f>
        <v>4</v>
      </c>
      <c r="F20" s="79">
        <f>人事費!F20</f>
        <v>1</v>
      </c>
      <c r="G20" s="79">
        <f>人事費!G20</f>
        <v>0</v>
      </c>
      <c r="H20" s="79">
        <f>人事費!H20</f>
        <v>0</v>
      </c>
      <c r="I20" s="79">
        <f>人事費!I20</f>
        <v>0</v>
      </c>
      <c r="J20" s="80">
        <f t="shared" si="9"/>
        <v>47</v>
      </c>
      <c r="K20" s="137">
        <v>2</v>
      </c>
      <c r="L20" s="311" t="s">
        <v>106</v>
      </c>
      <c r="M20" s="310">
        <f t="shared" si="4"/>
        <v>70313668</v>
      </c>
      <c r="N20" s="134">
        <v>372000</v>
      </c>
      <c r="O20" s="134">
        <v>159000</v>
      </c>
      <c r="P20" s="138">
        <v>0</v>
      </c>
      <c r="Q20" s="138">
        <v>0</v>
      </c>
      <c r="R20" s="141">
        <f t="shared" si="5"/>
        <v>74400</v>
      </c>
      <c r="S20" s="137">
        <v>60000</v>
      </c>
      <c r="T20" s="137">
        <v>6000</v>
      </c>
      <c r="U20" s="138">
        <v>0</v>
      </c>
      <c r="V20" s="138">
        <v>0</v>
      </c>
      <c r="W20" s="138">
        <v>0</v>
      </c>
      <c r="X20" s="138">
        <v>68250</v>
      </c>
      <c r="Y20" s="137">
        <v>80000</v>
      </c>
      <c r="Z20" s="141">
        <f t="shared" si="10"/>
        <v>94000</v>
      </c>
      <c r="AA20" s="138">
        <v>96000</v>
      </c>
      <c r="AB20" s="141">
        <f t="shared" si="15"/>
        <v>61000</v>
      </c>
      <c r="AC20" s="155">
        <v>0</v>
      </c>
      <c r="AD20" s="141">
        <f t="shared" si="6"/>
        <v>351800</v>
      </c>
      <c r="AE20" s="138">
        <v>0</v>
      </c>
      <c r="AF20" s="141">
        <f t="shared" si="11"/>
        <v>33600</v>
      </c>
      <c r="AG20" s="138">
        <v>83200</v>
      </c>
      <c r="AH20" s="137">
        <v>41600</v>
      </c>
      <c r="AI20" s="138">
        <v>36000</v>
      </c>
      <c r="AJ20" s="138">
        <v>21600</v>
      </c>
      <c r="AK20" s="138">
        <v>0</v>
      </c>
      <c r="AL20" s="138">
        <v>0</v>
      </c>
      <c r="AM20" s="138">
        <v>0</v>
      </c>
      <c r="AN20" s="138">
        <v>12000</v>
      </c>
      <c r="AO20" s="137">
        <v>98000</v>
      </c>
      <c r="AP20" s="137">
        <v>0</v>
      </c>
      <c r="AQ20" s="137">
        <v>0</v>
      </c>
      <c r="AR20" s="137">
        <v>35000</v>
      </c>
      <c r="AS20" s="137">
        <v>2000</v>
      </c>
      <c r="AT20" s="142">
        <f>VLOOKUP(L20,人事費!A:X,13,FALSE)</f>
        <v>41459562</v>
      </c>
      <c r="AU20" s="142">
        <f>VLOOKUP(L20,人事費!A:X,14,FALSE)</f>
        <v>0</v>
      </c>
      <c r="AV20" s="306">
        <v>2413375</v>
      </c>
      <c r="AW20" s="141">
        <v>337500</v>
      </c>
      <c r="AX20" s="73"/>
      <c r="AY20" s="150">
        <v>107520</v>
      </c>
      <c r="AZ20" s="144"/>
      <c r="BA20" s="144"/>
      <c r="BB20" s="144"/>
      <c r="BC20" s="144"/>
      <c r="BD20" s="145">
        <v>0</v>
      </c>
      <c r="BE20" s="146">
        <v>0</v>
      </c>
      <c r="BF20" s="142">
        <f>VLOOKUP(L20,人事費!A:X,22,FALSE)</f>
        <v>5113170</v>
      </c>
      <c r="BG20" s="142">
        <f>VLOOKUP(L20,人事費!A:X,23,FALSE)</f>
        <v>5031596</v>
      </c>
      <c r="BH20" s="142">
        <f>VLOOKUP(L20,人事費!A:X,15,FALSE)+VLOOKUP(L20,人事費!A:X,19,FALSE)</f>
        <v>3712109</v>
      </c>
      <c r="BI20" s="142">
        <f>VLOOKUP(L20,人事費!A:X,16,FALSE)</f>
        <v>1203448</v>
      </c>
      <c r="BJ20" s="142">
        <f>VLOOKUP(L20,人事費!A:X,17,FALSE)+VLOOKUP(L20,人事費!A:X,18,FALSE)</f>
        <v>2462168</v>
      </c>
      <c r="BK20" s="135">
        <v>66500</v>
      </c>
      <c r="BL20" s="142">
        <f>VLOOKUP(L20,人事費!A:X,20,FALSE)</f>
        <v>502800</v>
      </c>
      <c r="BM20" s="134">
        <v>0</v>
      </c>
      <c r="BN20" s="134">
        <v>0</v>
      </c>
      <c r="BO20" s="134">
        <v>5202042</v>
      </c>
      <c r="BP20" s="134">
        <v>0</v>
      </c>
      <c r="BQ20" s="134">
        <v>0</v>
      </c>
      <c r="BR20" s="147">
        <v>916428</v>
      </c>
      <c r="BS20" s="134">
        <v>0</v>
      </c>
      <c r="BT20" s="134">
        <v>0</v>
      </c>
      <c r="BU20" s="66"/>
      <c r="BV20" s="129">
        <f t="shared" si="7"/>
        <v>1785000</v>
      </c>
      <c r="BW20" s="129">
        <f t="shared" si="8"/>
        <v>62410000</v>
      </c>
      <c r="BX20" s="129">
        <f t="shared" si="12"/>
        <v>6118000</v>
      </c>
      <c r="BY20" s="129">
        <f t="shared" si="13"/>
        <v>0</v>
      </c>
      <c r="BZ20" s="129">
        <f t="shared" si="14"/>
        <v>70313000</v>
      </c>
    </row>
    <row r="21" spans="1:78" ht="16.5">
      <c r="A21" s="78"/>
      <c r="B21" s="313">
        <v>1</v>
      </c>
      <c r="C21" s="79">
        <v>8</v>
      </c>
      <c r="D21" s="79">
        <f>人事費!D21</f>
        <v>17</v>
      </c>
      <c r="E21" s="79">
        <f>人事費!E21</f>
        <v>2</v>
      </c>
      <c r="F21" s="79">
        <f>人事費!F21</f>
        <v>0</v>
      </c>
      <c r="G21" s="79">
        <f>人事費!G21</f>
        <v>1</v>
      </c>
      <c r="H21" s="79">
        <f>人事費!H21</f>
        <v>0</v>
      </c>
      <c r="I21" s="79">
        <f>人事費!I21</f>
        <v>1</v>
      </c>
      <c r="J21" s="80">
        <f t="shared" si="9"/>
        <v>18</v>
      </c>
      <c r="K21" s="137">
        <v>2</v>
      </c>
      <c r="L21" s="311" t="s">
        <v>13</v>
      </c>
      <c r="M21" s="310">
        <f t="shared" si="4"/>
        <v>26598863</v>
      </c>
      <c r="N21" s="134">
        <v>153000</v>
      </c>
      <c r="O21" s="134">
        <v>66000</v>
      </c>
      <c r="P21" s="138">
        <v>0</v>
      </c>
      <c r="Q21" s="138">
        <v>0</v>
      </c>
      <c r="R21" s="141">
        <f t="shared" si="5"/>
        <v>64800</v>
      </c>
      <c r="S21" s="137">
        <v>0</v>
      </c>
      <c r="T21" s="137">
        <v>0</v>
      </c>
      <c r="U21" s="138">
        <v>0</v>
      </c>
      <c r="V21" s="138">
        <v>0</v>
      </c>
      <c r="W21" s="138">
        <v>0</v>
      </c>
      <c r="X21" s="138">
        <v>68250</v>
      </c>
      <c r="Y21" s="137">
        <v>0</v>
      </c>
      <c r="Z21" s="141">
        <f t="shared" si="10"/>
        <v>36000</v>
      </c>
      <c r="AA21" s="138">
        <v>96000</v>
      </c>
      <c r="AB21" s="141">
        <f t="shared" si="15"/>
        <v>44000</v>
      </c>
      <c r="AC21" s="155">
        <v>0</v>
      </c>
      <c r="AD21" s="141">
        <f t="shared" si="6"/>
        <v>253600</v>
      </c>
      <c r="AE21" s="138">
        <v>0</v>
      </c>
      <c r="AF21" s="141">
        <f t="shared" si="11"/>
        <v>19200</v>
      </c>
      <c r="AG21" s="138">
        <v>17200</v>
      </c>
      <c r="AH21" s="137">
        <v>8600</v>
      </c>
      <c r="AI21" s="138">
        <v>0</v>
      </c>
      <c r="AJ21" s="138">
        <v>0</v>
      </c>
      <c r="AK21" s="138">
        <v>0</v>
      </c>
      <c r="AL21" s="138">
        <v>0</v>
      </c>
      <c r="AM21" s="138">
        <v>0</v>
      </c>
      <c r="AN21" s="138">
        <v>12000</v>
      </c>
      <c r="AO21" s="137">
        <v>0</v>
      </c>
      <c r="AP21" s="137">
        <v>0</v>
      </c>
      <c r="AQ21" s="137">
        <v>0</v>
      </c>
      <c r="AR21" s="137">
        <v>6000</v>
      </c>
      <c r="AS21" s="137">
        <v>0</v>
      </c>
      <c r="AT21" s="142">
        <f>VLOOKUP(L21,人事費!A:X,13,FALSE)</f>
        <v>13556507</v>
      </c>
      <c r="AU21" s="142">
        <f>VLOOKUP(L21,人事費!A:X,14,FALSE)</f>
        <v>390300</v>
      </c>
      <c r="AV21" s="306">
        <v>1192375</v>
      </c>
      <c r="AW21" s="141">
        <v>220220</v>
      </c>
      <c r="AX21" s="73"/>
      <c r="AY21" s="150">
        <v>35840</v>
      </c>
      <c r="AZ21" s="144"/>
      <c r="BA21" s="144"/>
      <c r="BB21" s="144"/>
      <c r="BC21" s="144"/>
      <c r="BD21" s="145">
        <v>0</v>
      </c>
      <c r="BE21" s="146">
        <v>0</v>
      </c>
      <c r="BF21" s="142">
        <f>VLOOKUP(L21,人事費!A:X,22,FALSE)</f>
        <v>1316785</v>
      </c>
      <c r="BG21" s="142">
        <f>VLOOKUP(L21,人事費!A:X,23,FALSE)</f>
        <v>1729636</v>
      </c>
      <c r="BH21" s="142">
        <f>VLOOKUP(L21,人事費!A:X,15,FALSE)+VLOOKUP(L21,人事費!A:X,19,FALSE)</f>
        <v>1156757</v>
      </c>
      <c r="BI21" s="142">
        <f>VLOOKUP(L21,人事費!A:X,16,FALSE)</f>
        <v>337437</v>
      </c>
      <c r="BJ21" s="142">
        <f>VLOOKUP(L21,人事費!A:X,17,FALSE)+VLOOKUP(L21,人事費!A:X,18,FALSE)</f>
        <v>983724</v>
      </c>
      <c r="BK21" s="135">
        <v>17500</v>
      </c>
      <c r="BL21" s="142">
        <f>VLOOKUP(L21,人事費!A:X,20,FALSE)</f>
        <v>249600</v>
      </c>
      <c r="BM21" s="134">
        <v>0</v>
      </c>
      <c r="BN21" s="134">
        <v>0</v>
      </c>
      <c r="BO21" s="134">
        <v>3891792</v>
      </c>
      <c r="BP21" s="134">
        <v>0</v>
      </c>
      <c r="BQ21" s="147">
        <v>212304</v>
      </c>
      <c r="BR21" s="147">
        <v>446436</v>
      </c>
      <c r="BS21" s="134">
        <v>17000</v>
      </c>
      <c r="BT21" s="134">
        <v>0</v>
      </c>
      <c r="BU21" s="66"/>
      <c r="BV21" s="129">
        <f t="shared" si="7"/>
        <v>845000</v>
      </c>
      <c r="BW21" s="129">
        <f t="shared" si="8"/>
        <v>21187000</v>
      </c>
      <c r="BX21" s="129">
        <f t="shared" si="12"/>
        <v>4551000</v>
      </c>
      <c r="BY21" s="129">
        <f t="shared" si="13"/>
        <v>17000</v>
      </c>
      <c r="BZ21" s="129">
        <f t="shared" si="14"/>
        <v>26600000</v>
      </c>
    </row>
    <row r="22" spans="1:78" ht="16.5">
      <c r="A22" s="78"/>
      <c r="B22" s="313"/>
      <c r="C22" s="79">
        <v>6</v>
      </c>
      <c r="D22" s="79">
        <f>人事費!D22</f>
        <v>14</v>
      </c>
      <c r="E22" s="79">
        <f>人事費!E22</f>
        <v>0</v>
      </c>
      <c r="F22" s="79">
        <f>人事費!F22</f>
        <v>0</v>
      </c>
      <c r="G22" s="79">
        <f>人事費!G22</f>
        <v>0</v>
      </c>
      <c r="H22" s="79">
        <f>人事費!H22</f>
        <v>0</v>
      </c>
      <c r="I22" s="79">
        <f>人事費!I22</f>
        <v>2</v>
      </c>
      <c r="J22" s="80">
        <f t="shared" si="9"/>
        <v>16</v>
      </c>
      <c r="K22" s="137">
        <v>1</v>
      </c>
      <c r="L22" s="311" t="s">
        <v>14</v>
      </c>
      <c r="M22" s="310">
        <f t="shared" si="4"/>
        <v>24813031</v>
      </c>
      <c r="N22" s="134">
        <v>120000</v>
      </c>
      <c r="O22" s="134">
        <v>51000</v>
      </c>
      <c r="P22" s="138">
        <v>0</v>
      </c>
      <c r="Q22" s="138">
        <v>0</v>
      </c>
      <c r="R22" s="141">
        <f t="shared" si="5"/>
        <v>63600</v>
      </c>
      <c r="S22" s="137">
        <v>0</v>
      </c>
      <c r="T22" s="137">
        <v>0</v>
      </c>
      <c r="U22" s="138">
        <v>0</v>
      </c>
      <c r="V22" s="138">
        <v>0</v>
      </c>
      <c r="W22" s="138">
        <v>0</v>
      </c>
      <c r="X22" s="138">
        <v>68250</v>
      </c>
      <c r="Y22" s="137">
        <v>0</v>
      </c>
      <c r="Z22" s="141">
        <f t="shared" si="10"/>
        <v>32000</v>
      </c>
      <c r="AA22" s="138">
        <v>96000</v>
      </c>
      <c r="AB22" s="141">
        <f t="shared" si="15"/>
        <v>42000</v>
      </c>
      <c r="AC22" s="155">
        <v>0</v>
      </c>
      <c r="AD22" s="141">
        <f t="shared" si="6"/>
        <v>241200</v>
      </c>
      <c r="AE22" s="138">
        <v>0</v>
      </c>
      <c r="AF22" s="141">
        <f t="shared" si="11"/>
        <v>17400</v>
      </c>
      <c r="AG22" s="138">
        <v>15000</v>
      </c>
      <c r="AH22" s="137">
        <v>7500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6000</v>
      </c>
      <c r="AO22" s="137">
        <v>5000</v>
      </c>
      <c r="AP22" s="137">
        <v>0</v>
      </c>
      <c r="AQ22" s="137">
        <v>0</v>
      </c>
      <c r="AR22" s="137">
        <v>20000</v>
      </c>
      <c r="AS22" s="137">
        <v>0</v>
      </c>
      <c r="AT22" s="142">
        <f>VLOOKUP(L22,人事費!A:X,13,FALSE)</f>
        <v>12130659</v>
      </c>
      <c r="AU22" s="142">
        <f>VLOOKUP(L22,人事費!A:X,14,FALSE)</f>
        <v>780600</v>
      </c>
      <c r="AV22" s="141">
        <v>0</v>
      </c>
      <c r="AW22" s="141">
        <v>0</v>
      </c>
      <c r="AX22" s="73"/>
      <c r="AY22" s="150">
        <v>26880</v>
      </c>
      <c r="AZ22" s="144"/>
      <c r="BA22" s="144"/>
      <c r="BB22" s="144"/>
      <c r="BC22" s="144"/>
      <c r="BD22" s="145">
        <v>0</v>
      </c>
      <c r="BE22" s="146">
        <v>0</v>
      </c>
      <c r="BF22" s="142">
        <f>VLOOKUP(L22,人事費!A:X,22,FALSE)</f>
        <v>1816850</v>
      </c>
      <c r="BG22" s="142">
        <f>VLOOKUP(L22,人事費!A:X,23,FALSE)</f>
        <v>1583183</v>
      </c>
      <c r="BH22" s="142">
        <f>VLOOKUP(L22,人事費!A:X,15,FALSE)+VLOOKUP(L22,人事費!A:X,19,FALSE)</f>
        <v>1080398</v>
      </c>
      <c r="BI22" s="142">
        <f>VLOOKUP(L22,人事費!A:X,16,FALSE)</f>
        <v>336089</v>
      </c>
      <c r="BJ22" s="142">
        <f>VLOOKUP(L22,人事費!A:X,17,FALSE)+VLOOKUP(L22,人事費!A:X,18,FALSE)</f>
        <v>865224</v>
      </c>
      <c r="BK22" s="135">
        <v>21000</v>
      </c>
      <c r="BL22" s="142">
        <f>VLOOKUP(L22,人事費!A:X,20,FALSE)</f>
        <v>280000</v>
      </c>
      <c r="BM22" s="134">
        <v>0</v>
      </c>
      <c r="BN22" s="134">
        <v>0</v>
      </c>
      <c r="BO22" s="134">
        <v>4601866</v>
      </c>
      <c r="BP22" s="134">
        <v>0</v>
      </c>
      <c r="BQ22" s="147">
        <v>505332</v>
      </c>
      <c r="BR22" s="147">
        <v>0</v>
      </c>
      <c r="BS22" s="134">
        <v>0</v>
      </c>
      <c r="BT22" s="134">
        <v>0</v>
      </c>
      <c r="BU22" s="66"/>
      <c r="BV22" s="129">
        <f t="shared" si="7"/>
        <v>785000</v>
      </c>
      <c r="BW22" s="129">
        <f t="shared" si="8"/>
        <v>18921000</v>
      </c>
      <c r="BX22" s="129">
        <f t="shared" si="12"/>
        <v>5107000</v>
      </c>
      <c r="BY22" s="129">
        <f t="shared" si="13"/>
        <v>0</v>
      </c>
      <c r="BZ22" s="129">
        <f t="shared" si="14"/>
        <v>24813000</v>
      </c>
    </row>
    <row r="23" spans="1:78" ht="16.5">
      <c r="A23" s="78"/>
      <c r="B23" s="313">
        <v>2</v>
      </c>
      <c r="C23" s="79">
        <v>15</v>
      </c>
      <c r="D23" s="79">
        <f>人事費!D23</f>
        <v>28</v>
      </c>
      <c r="E23" s="79">
        <f>人事費!E23</f>
        <v>4</v>
      </c>
      <c r="F23" s="79">
        <f>人事費!F23</f>
        <v>1</v>
      </c>
      <c r="G23" s="79">
        <f>人事費!G23</f>
        <v>0</v>
      </c>
      <c r="H23" s="79">
        <f>人事費!H23</f>
        <v>0</v>
      </c>
      <c r="I23" s="79">
        <f>人事費!I23</f>
        <v>1</v>
      </c>
      <c r="J23" s="80">
        <f t="shared" si="9"/>
        <v>29</v>
      </c>
      <c r="K23" s="137">
        <v>2</v>
      </c>
      <c r="L23" s="309" t="s">
        <v>183</v>
      </c>
      <c r="M23" s="310">
        <f t="shared" si="4"/>
        <v>53770665</v>
      </c>
      <c r="N23" s="134">
        <v>258000</v>
      </c>
      <c r="O23" s="134">
        <v>111000</v>
      </c>
      <c r="P23" s="138">
        <v>0</v>
      </c>
      <c r="Q23" s="138">
        <v>0</v>
      </c>
      <c r="R23" s="141">
        <f t="shared" si="5"/>
        <v>69000</v>
      </c>
      <c r="S23" s="137">
        <v>30000</v>
      </c>
      <c r="T23" s="137">
        <v>6000</v>
      </c>
      <c r="U23" s="138">
        <v>0</v>
      </c>
      <c r="V23" s="138">
        <v>0</v>
      </c>
      <c r="W23" s="138">
        <v>0</v>
      </c>
      <c r="X23" s="138">
        <v>68250</v>
      </c>
      <c r="Y23" s="137">
        <v>0</v>
      </c>
      <c r="Z23" s="141">
        <f t="shared" si="10"/>
        <v>58000</v>
      </c>
      <c r="AA23" s="138">
        <v>96000</v>
      </c>
      <c r="AB23" s="141">
        <f t="shared" si="15"/>
        <v>52000</v>
      </c>
      <c r="AC23" s="155">
        <v>0</v>
      </c>
      <c r="AD23" s="141">
        <f t="shared" si="6"/>
        <v>296000</v>
      </c>
      <c r="AE23" s="138">
        <v>0</v>
      </c>
      <c r="AF23" s="141">
        <f t="shared" si="11"/>
        <v>25500</v>
      </c>
      <c r="AG23" s="138">
        <v>47800</v>
      </c>
      <c r="AH23" s="137">
        <v>23900</v>
      </c>
      <c r="AI23" s="138">
        <v>12000</v>
      </c>
      <c r="AJ23" s="138">
        <v>7200</v>
      </c>
      <c r="AK23" s="138">
        <v>0</v>
      </c>
      <c r="AL23" s="138">
        <v>0</v>
      </c>
      <c r="AM23" s="138">
        <v>0</v>
      </c>
      <c r="AN23" s="138">
        <v>12000</v>
      </c>
      <c r="AO23" s="137">
        <v>0</v>
      </c>
      <c r="AP23" s="137">
        <v>0</v>
      </c>
      <c r="AQ23" s="137">
        <v>0</v>
      </c>
      <c r="AR23" s="137">
        <v>97000</v>
      </c>
      <c r="AS23" s="137">
        <v>0</v>
      </c>
      <c r="AT23" s="142">
        <f>VLOOKUP(L23,人事費!A:X,13,FALSE)</f>
        <v>24628871</v>
      </c>
      <c r="AU23" s="142">
        <f>VLOOKUP(L23,人事費!A:X,14,FALSE)</f>
        <v>390300</v>
      </c>
      <c r="AV23" s="306">
        <v>2413375</v>
      </c>
      <c r="AW23" s="141">
        <v>337500</v>
      </c>
      <c r="AX23" s="73"/>
      <c r="AY23" s="150">
        <v>67200</v>
      </c>
      <c r="AZ23" s="144"/>
      <c r="BA23" s="144"/>
      <c r="BB23" s="144"/>
      <c r="BC23" s="144"/>
      <c r="BD23" s="145">
        <v>0</v>
      </c>
      <c r="BE23" s="146">
        <v>0</v>
      </c>
      <c r="BF23" s="142">
        <f>VLOOKUP(L23,人事費!A:X,22,FALSE)</f>
        <v>2731315</v>
      </c>
      <c r="BG23" s="142">
        <f>VLOOKUP(L23,人事費!A:X,23,FALSE)</f>
        <v>3034336</v>
      </c>
      <c r="BH23" s="142">
        <f>VLOOKUP(L23,人事費!A:X,15,FALSE)+VLOOKUP(L23,人事費!A:X,19,FALSE)</f>
        <v>2161080</v>
      </c>
      <c r="BI23" s="142">
        <f>VLOOKUP(L23,人事費!A:X,16,FALSE)</f>
        <v>668315</v>
      </c>
      <c r="BJ23" s="142">
        <f>VLOOKUP(L23,人事費!A:X,17,FALSE)+VLOOKUP(L23,人事費!A:X,18,FALSE)</f>
        <v>1547604</v>
      </c>
      <c r="BK23" s="135">
        <v>35000</v>
      </c>
      <c r="BL23" s="142">
        <f>VLOOKUP(L23,人事費!A:X,20,FALSE)</f>
        <v>340600</v>
      </c>
      <c r="BM23" s="146">
        <v>3000</v>
      </c>
      <c r="BN23" s="134">
        <v>0</v>
      </c>
      <c r="BO23" s="134">
        <v>13001967</v>
      </c>
      <c r="BP23" s="134">
        <v>0</v>
      </c>
      <c r="BQ23" s="134">
        <v>0</v>
      </c>
      <c r="BR23" s="147">
        <v>1110552</v>
      </c>
      <c r="BS23" s="134">
        <v>0</v>
      </c>
      <c r="BT23" s="134">
        <v>30000</v>
      </c>
      <c r="BU23" s="66"/>
      <c r="BV23" s="129">
        <f t="shared" si="7"/>
        <v>1270000</v>
      </c>
      <c r="BW23" s="129">
        <f t="shared" si="8"/>
        <v>38358000</v>
      </c>
      <c r="BX23" s="129">
        <f t="shared" si="12"/>
        <v>14113000</v>
      </c>
      <c r="BY23" s="129">
        <f t="shared" si="13"/>
        <v>30000</v>
      </c>
      <c r="BZ23" s="129">
        <f t="shared" si="14"/>
        <v>53771000</v>
      </c>
    </row>
    <row r="24" spans="1:78" s="4" customFormat="1" ht="16.5">
      <c r="A24" s="78">
        <v>1</v>
      </c>
      <c r="B24" s="313">
        <v>2</v>
      </c>
      <c r="C24" s="79">
        <v>45</v>
      </c>
      <c r="D24" s="79">
        <f>人事費!D24</f>
        <v>87</v>
      </c>
      <c r="E24" s="79">
        <f>人事費!E24</f>
        <v>3</v>
      </c>
      <c r="F24" s="79">
        <f>人事費!F24</f>
        <v>0</v>
      </c>
      <c r="G24" s="79">
        <f>人事費!G24</f>
        <v>1</v>
      </c>
      <c r="H24" s="79">
        <f>人事費!H24</f>
        <v>0</v>
      </c>
      <c r="I24" s="79">
        <f>人事費!I24</f>
        <v>1</v>
      </c>
      <c r="J24" s="80">
        <f t="shared" si="9"/>
        <v>88</v>
      </c>
      <c r="K24" s="137">
        <v>5</v>
      </c>
      <c r="L24" s="311" t="s">
        <v>15</v>
      </c>
      <c r="M24" s="310">
        <f t="shared" si="4"/>
        <v>138475546</v>
      </c>
      <c r="N24" s="134">
        <v>577000</v>
      </c>
      <c r="O24" s="134">
        <v>248000</v>
      </c>
      <c r="P24" s="135">
        <v>45000</v>
      </c>
      <c r="Q24" s="138">
        <v>0</v>
      </c>
      <c r="R24" s="141">
        <f t="shared" si="5"/>
        <v>87000</v>
      </c>
      <c r="S24" s="137">
        <v>60000</v>
      </c>
      <c r="T24" s="137">
        <v>6000</v>
      </c>
      <c r="U24" s="138">
        <v>0</v>
      </c>
      <c r="V24" s="138">
        <v>0</v>
      </c>
      <c r="W24" s="138">
        <v>0</v>
      </c>
      <c r="X24" s="138">
        <v>164250</v>
      </c>
      <c r="Y24" s="137">
        <v>0</v>
      </c>
      <c r="Z24" s="141">
        <f t="shared" si="10"/>
        <v>176000</v>
      </c>
      <c r="AA24" s="138">
        <v>0</v>
      </c>
      <c r="AB24" s="156">
        <v>72000</v>
      </c>
      <c r="AC24" s="155">
        <v>0</v>
      </c>
      <c r="AD24" s="157">
        <f t="shared" si="6"/>
        <v>612000</v>
      </c>
      <c r="AE24" s="139">
        <v>16200</v>
      </c>
      <c r="AF24" s="141">
        <f t="shared" si="11"/>
        <v>52500</v>
      </c>
      <c r="AG24" s="138">
        <v>163800</v>
      </c>
      <c r="AH24" s="137">
        <v>81900</v>
      </c>
      <c r="AI24" s="138">
        <v>132000</v>
      </c>
      <c r="AJ24" s="138">
        <v>25200</v>
      </c>
      <c r="AK24" s="138">
        <v>0</v>
      </c>
      <c r="AL24" s="138">
        <v>0</v>
      </c>
      <c r="AM24" s="138">
        <v>0</v>
      </c>
      <c r="AN24" s="138">
        <v>30000</v>
      </c>
      <c r="AO24" s="137">
        <v>0</v>
      </c>
      <c r="AP24" s="137">
        <v>0</v>
      </c>
      <c r="AQ24" s="137">
        <v>0</v>
      </c>
      <c r="AR24" s="137">
        <v>350000</v>
      </c>
      <c r="AS24" s="137">
        <v>10000</v>
      </c>
      <c r="AT24" s="142">
        <f>VLOOKUP(L24,人事費!A:X,13,FALSE)</f>
        <v>72089781</v>
      </c>
      <c r="AU24" s="142">
        <f>VLOOKUP(L24,人事費!A:X,14,FALSE)</f>
        <v>390300</v>
      </c>
      <c r="AV24" s="306">
        <v>1743125</v>
      </c>
      <c r="AW24" s="141">
        <v>220220</v>
      </c>
      <c r="AX24" s="73"/>
      <c r="AY24" s="150">
        <v>288000</v>
      </c>
      <c r="AZ24" s="143">
        <v>414720</v>
      </c>
      <c r="BA24" s="143">
        <v>72000</v>
      </c>
      <c r="BB24" s="143">
        <v>63600</v>
      </c>
      <c r="BC24" s="143">
        <v>150000</v>
      </c>
      <c r="BD24" s="145">
        <v>0</v>
      </c>
      <c r="BE24" s="146">
        <v>0</v>
      </c>
      <c r="BF24" s="142">
        <f>VLOOKUP(L24,人事費!A:X,22,FALSE)</f>
        <v>7234940</v>
      </c>
      <c r="BG24" s="142">
        <f>VLOOKUP(L24,人事費!A:X,23,FALSE)</f>
        <v>8821123</v>
      </c>
      <c r="BH24" s="142">
        <f>VLOOKUP(L24,人事費!A:X,15,FALSE)+VLOOKUP(L24,人事費!A:X,19,FALSE)</f>
        <v>6261588</v>
      </c>
      <c r="BI24" s="142">
        <f>VLOOKUP(L24,人事費!A:X,16,FALSE)</f>
        <v>1928898</v>
      </c>
      <c r="BJ24" s="142">
        <f>VLOOKUP(L24,人事費!A:X,17,FALSE)+VLOOKUP(L24,人事費!A:X,18,FALSE)</f>
        <v>4707101</v>
      </c>
      <c r="BK24" s="135">
        <v>91000</v>
      </c>
      <c r="BL24" s="142">
        <f>VLOOKUP(L24,人事費!A:X,20,FALSE)</f>
        <v>752200</v>
      </c>
      <c r="BM24" s="134">
        <v>0</v>
      </c>
      <c r="BN24" s="134">
        <v>34116</v>
      </c>
      <c r="BO24" s="134">
        <v>29057684</v>
      </c>
      <c r="BP24" s="134">
        <v>0</v>
      </c>
      <c r="BQ24" s="134">
        <v>0</v>
      </c>
      <c r="BR24" s="147">
        <v>1005300</v>
      </c>
      <c r="BS24" s="134">
        <v>91000</v>
      </c>
      <c r="BT24" s="134">
        <v>150000</v>
      </c>
      <c r="BU24" s="66"/>
      <c r="BV24" s="129">
        <f t="shared" si="7"/>
        <v>2909000</v>
      </c>
      <c r="BW24" s="129">
        <f t="shared" si="8"/>
        <v>105229000</v>
      </c>
      <c r="BX24" s="129">
        <f t="shared" si="12"/>
        <v>30097000</v>
      </c>
      <c r="BY24" s="129">
        <f t="shared" si="13"/>
        <v>241000</v>
      </c>
      <c r="BZ24" s="129">
        <f t="shared" si="14"/>
        <v>138476000</v>
      </c>
    </row>
    <row r="25" spans="1:78" ht="16.5">
      <c r="A25" s="78"/>
      <c r="B25" s="313">
        <v>3</v>
      </c>
      <c r="C25" s="79">
        <v>35</v>
      </c>
      <c r="D25" s="79">
        <f>人事費!D25</f>
        <v>65</v>
      </c>
      <c r="E25" s="79">
        <f>人事費!E25</f>
        <v>4</v>
      </c>
      <c r="F25" s="79">
        <f>人事費!F25</f>
        <v>1</v>
      </c>
      <c r="G25" s="79">
        <f>人事費!G25</f>
        <v>0</v>
      </c>
      <c r="H25" s="79">
        <f>人事費!H25</f>
        <v>0</v>
      </c>
      <c r="I25" s="79">
        <f>人事費!I25</f>
        <v>2</v>
      </c>
      <c r="J25" s="80">
        <f t="shared" si="9"/>
        <v>67</v>
      </c>
      <c r="K25" s="137">
        <v>3</v>
      </c>
      <c r="L25" s="311" t="s">
        <v>57</v>
      </c>
      <c r="M25" s="310">
        <f t="shared" si="4"/>
        <v>99599941</v>
      </c>
      <c r="N25" s="134">
        <v>479000</v>
      </c>
      <c r="O25" s="134">
        <v>206000</v>
      </c>
      <c r="P25" s="138">
        <v>0</v>
      </c>
      <c r="Q25" s="138">
        <v>0</v>
      </c>
      <c r="R25" s="141">
        <f t="shared" si="5"/>
        <v>81000</v>
      </c>
      <c r="S25" s="137">
        <v>90000</v>
      </c>
      <c r="T25" s="137">
        <v>15000</v>
      </c>
      <c r="U25" s="138">
        <v>0</v>
      </c>
      <c r="V25" s="138">
        <v>0</v>
      </c>
      <c r="W25" s="138">
        <v>0</v>
      </c>
      <c r="X25" s="138">
        <v>164250</v>
      </c>
      <c r="Y25" s="137">
        <v>0</v>
      </c>
      <c r="Z25" s="141">
        <f t="shared" si="10"/>
        <v>134000</v>
      </c>
      <c r="AA25" s="138">
        <v>0</v>
      </c>
      <c r="AB25" s="141">
        <f t="shared" ref="AB25:AB56" si="16">ROUNDDOWN((20000*12+C25*600*12+A25*10000*12)*0.15,-3)</f>
        <v>73000</v>
      </c>
      <c r="AC25" s="155">
        <v>0</v>
      </c>
      <c r="AD25" s="141">
        <f t="shared" si="6"/>
        <v>419000</v>
      </c>
      <c r="AE25" s="138">
        <v>0</v>
      </c>
      <c r="AF25" s="141">
        <f t="shared" si="11"/>
        <v>43500</v>
      </c>
      <c r="AG25" s="138">
        <v>165600</v>
      </c>
      <c r="AH25" s="137">
        <v>82800</v>
      </c>
      <c r="AI25" s="138">
        <v>20000</v>
      </c>
      <c r="AJ25" s="138">
        <v>10800</v>
      </c>
      <c r="AK25" s="138">
        <v>0</v>
      </c>
      <c r="AL25" s="138">
        <v>0</v>
      </c>
      <c r="AM25" s="138">
        <v>0</v>
      </c>
      <c r="AN25" s="138">
        <v>18000</v>
      </c>
      <c r="AO25" s="137">
        <v>0</v>
      </c>
      <c r="AP25" s="137">
        <v>0</v>
      </c>
      <c r="AQ25" s="137">
        <v>0</v>
      </c>
      <c r="AR25" s="137">
        <v>150000</v>
      </c>
      <c r="AS25" s="137">
        <v>10000</v>
      </c>
      <c r="AT25" s="142">
        <f>VLOOKUP(L25,人事費!A:X,13,FALSE)</f>
        <v>55955474</v>
      </c>
      <c r="AU25" s="142">
        <f>VLOOKUP(L25,人事費!A:X,14,FALSE)</f>
        <v>780600</v>
      </c>
      <c r="AV25" s="306">
        <v>2354125</v>
      </c>
      <c r="AW25" s="141">
        <v>337500</v>
      </c>
      <c r="AX25" s="73"/>
      <c r="AY25" s="150">
        <v>224000</v>
      </c>
      <c r="AZ25" s="144"/>
      <c r="BA25" s="144"/>
      <c r="BB25" s="144"/>
      <c r="BC25" s="144"/>
      <c r="BD25" s="145">
        <v>0</v>
      </c>
      <c r="BE25" s="146">
        <v>0</v>
      </c>
      <c r="BF25" s="142">
        <f>VLOOKUP(L25,人事費!A:X,22,FALSE)</f>
        <v>7271975</v>
      </c>
      <c r="BG25" s="142">
        <f>VLOOKUP(L25,人事費!A:X,23,FALSE)</f>
        <v>6914046</v>
      </c>
      <c r="BH25" s="142">
        <f>VLOOKUP(L25,人事費!A:X,15,FALSE)+VLOOKUP(L25,人事費!A:X,19,FALSE)</f>
        <v>4956054</v>
      </c>
      <c r="BI25" s="142">
        <f>VLOOKUP(L25,人事費!A:X,16,FALSE)</f>
        <v>1603202</v>
      </c>
      <c r="BJ25" s="142">
        <f>VLOOKUP(L25,人事費!A:X,17,FALSE)+VLOOKUP(L25,人事費!A:X,18,FALSE)</f>
        <v>3457135</v>
      </c>
      <c r="BK25" s="135">
        <v>80500</v>
      </c>
      <c r="BL25" s="142">
        <f>VLOOKUP(L25,人事費!A:X,20,FALSE)</f>
        <v>532000</v>
      </c>
      <c r="BM25" s="134">
        <v>0</v>
      </c>
      <c r="BN25" s="134">
        <v>69120</v>
      </c>
      <c r="BO25" s="134">
        <v>12073540</v>
      </c>
      <c r="BP25" s="134">
        <v>0</v>
      </c>
      <c r="BQ25" s="134">
        <v>0</v>
      </c>
      <c r="BR25" s="147">
        <v>828720</v>
      </c>
      <c r="BS25" s="134">
        <v>0</v>
      </c>
      <c r="BT25" s="134">
        <v>0</v>
      </c>
      <c r="BU25" s="66"/>
      <c r="BV25" s="129">
        <f t="shared" si="7"/>
        <v>2162000</v>
      </c>
      <c r="BW25" s="129">
        <f t="shared" si="8"/>
        <v>84467000</v>
      </c>
      <c r="BX25" s="129">
        <f t="shared" si="12"/>
        <v>12971000</v>
      </c>
      <c r="BY25" s="129">
        <f t="shared" si="13"/>
        <v>0</v>
      </c>
      <c r="BZ25" s="129">
        <f t="shared" si="14"/>
        <v>99600000</v>
      </c>
    </row>
    <row r="26" spans="1:78" s="4" customFormat="1" ht="16.5">
      <c r="A26" s="78"/>
      <c r="B26" s="313">
        <v>2</v>
      </c>
      <c r="C26" s="79">
        <v>8</v>
      </c>
      <c r="D26" s="79">
        <f>人事費!D26</f>
        <v>14</v>
      </c>
      <c r="E26" s="79">
        <f>人事費!E26</f>
        <v>4</v>
      </c>
      <c r="F26" s="79">
        <f>人事費!F26</f>
        <v>1</v>
      </c>
      <c r="G26" s="79">
        <f>人事費!G26</f>
        <v>0</v>
      </c>
      <c r="H26" s="79">
        <f>人事費!H26</f>
        <v>0</v>
      </c>
      <c r="I26" s="79">
        <f>人事費!I26</f>
        <v>0</v>
      </c>
      <c r="J26" s="80">
        <f t="shared" si="9"/>
        <v>14</v>
      </c>
      <c r="K26" s="137">
        <v>4</v>
      </c>
      <c r="L26" s="309" t="s">
        <v>184</v>
      </c>
      <c r="M26" s="310">
        <f t="shared" si="4"/>
        <v>29180324</v>
      </c>
      <c r="N26" s="134">
        <v>153000</v>
      </c>
      <c r="O26" s="134">
        <v>66000</v>
      </c>
      <c r="P26" s="138">
        <v>0</v>
      </c>
      <c r="Q26" s="138">
        <v>0</v>
      </c>
      <c r="R26" s="141">
        <f t="shared" si="5"/>
        <v>64800</v>
      </c>
      <c r="S26" s="137">
        <v>30000</v>
      </c>
      <c r="T26" s="137">
        <v>3000</v>
      </c>
      <c r="U26" s="138">
        <v>51000</v>
      </c>
      <c r="V26" s="138">
        <v>23495</v>
      </c>
      <c r="W26" s="138">
        <v>491075</v>
      </c>
      <c r="X26" s="138">
        <v>68250</v>
      </c>
      <c r="Y26" s="137">
        <v>80000</v>
      </c>
      <c r="Z26" s="141">
        <f t="shared" si="10"/>
        <v>28000</v>
      </c>
      <c r="AA26" s="138">
        <v>96000</v>
      </c>
      <c r="AB26" s="141">
        <f t="shared" si="16"/>
        <v>44000</v>
      </c>
      <c r="AC26" s="155">
        <v>50184</v>
      </c>
      <c r="AD26" s="141">
        <f t="shared" si="6"/>
        <v>253600</v>
      </c>
      <c r="AE26" s="138">
        <v>0</v>
      </c>
      <c r="AF26" s="141">
        <f t="shared" si="11"/>
        <v>19200</v>
      </c>
      <c r="AG26" s="138">
        <v>14200</v>
      </c>
      <c r="AH26" s="137">
        <v>7100</v>
      </c>
      <c r="AI26" s="138">
        <v>0</v>
      </c>
      <c r="AJ26" s="138">
        <v>0</v>
      </c>
      <c r="AK26" s="138">
        <v>6300</v>
      </c>
      <c r="AL26" s="138">
        <v>600</v>
      </c>
      <c r="AM26" s="138">
        <v>6876</v>
      </c>
      <c r="AN26" s="138">
        <v>24000</v>
      </c>
      <c r="AO26" s="137">
        <v>0</v>
      </c>
      <c r="AP26" s="137">
        <v>0</v>
      </c>
      <c r="AQ26" s="137">
        <v>0</v>
      </c>
      <c r="AR26" s="137">
        <v>15000</v>
      </c>
      <c r="AS26" s="137">
        <v>0</v>
      </c>
      <c r="AT26" s="142">
        <f>VLOOKUP(L26,人事費!A:X,13,FALSE)</f>
        <v>13590075</v>
      </c>
      <c r="AU26" s="142">
        <f>VLOOKUP(L26,人事費!A:X,14,FALSE)</f>
        <v>0</v>
      </c>
      <c r="AV26" s="306">
        <v>2413375</v>
      </c>
      <c r="AW26" s="141">
        <v>337500</v>
      </c>
      <c r="AX26" s="73"/>
      <c r="AY26" s="150">
        <v>35840</v>
      </c>
      <c r="AZ26" s="144"/>
      <c r="BA26" s="144"/>
      <c r="BB26" s="144"/>
      <c r="BC26" s="144"/>
      <c r="BD26" s="145">
        <v>0</v>
      </c>
      <c r="BE26" s="146">
        <v>0</v>
      </c>
      <c r="BF26" s="142">
        <f>VLOOKUP(L26,人事費!A:X,22,FALSE)</f>
        <v>1711415</v>
      </c>
      <c r="BG26" s="142">
        <f>VLOOKUP(L26,人事費!A:X,23,FALSE)</f>
        <v>1648886</v>
      </c>
      <c r="BH26" s="142">
        <f>VLOOKUP(L26,人事費!A:X,15,FALSE)+VLOOKUP(L26,人事費!A:X,19,FALSE)</f>
        <v>1231378</v>
      </c>
      <c r="BI26" s="142">
        <f>VLOOKUP(L26,人事費!A:X,16,FALSE)</f>
        <v>424814</v>
      </c>
      <c r="BJ26" s="142">
        <f>VLOOKUP(L26,人事費!A:X,17,FALSE)+VLOOKUP(L26,人事費!A:X,18,FALSE)</f>
        <v>720445</v>
      </c>
      <c r="BK26" s="135">
        <v>24500</v>
      </c>
      <c r="BL26" s="142">
        <f>VLOOKUP(L26,人事費!A:X,20,FALSE)</f>
        <v>224000</v>
      </c>
      <c r="BM26" s="134">
        <v>0</v>
      </c>
      <c r="BN26" s="134">
        <v>34560</v>
      </c>
      <c r="BO26" s="134">
        <v>5187856</v>
      </c>
      <c r="BP26" s="134">
        <v>0</v>
      </c>
      <c r="BQ26" s="134">
        <v>0</v>
      </c>
      <c r="BR26" s="147">
        <v>0</v>
      </c>
      <c r="BS26" s="134">
        <v>0</v>
      </c>
      <c r="BT26" s="134">
        <v>0</v>
      </c>
      <c r="BU26" s="66"/>
      <c r="BV26" s="129">
        <f t="shared" si="7"/>
        <v>1596000</v>
      </c>
      <c r="BW26" s="129">
        <f t="shared" si="8"/>
        <v>22362000</v>
      </c>
      <c r="BX26" s="129">
        <f t="shared" si="12"/>
        <v>5222000</v>
      </c>
      <c r="BY26" s="129">
        <f t="shared" si="13"/>
        <v>0</v>
      </c>
      <c r="BZ26" s="129">
        <f t="shared" si="14"/>
        <v>29180000</v>
      </c>
    </row>
    <row r="27" spans="1:78" ht="16.5">
      <c r="A27" s="78"/>
      <c r="B27" s="313">
        <v>2</v>
      </c>
      <c r="C27" s="79">
        <v>15</v>
      </c>
      <c r="D27" s="79">
        <f>人事費!D27</f>
        <v>32</v>
      </c>
      <c r="E27" s="79">
        <f>人事費!E27</f>
        <v>2</v>
      </c>
      <c r="F27" s="79">
        <f>人事費!F27</f>
        <v>0</v>
      </c>
      <c r="G27" s="79">
        <f>人事費!G27</f>
        <v>1</v>
      </c>
      <c r="H27" s="79">
        <f>人事費!H27</f>
        <v>0</v>
      </c>
      <c r="I27" s="79">
        <f>人事費!I27</f>
        <v>0</v>
      </c>
      <c r="J27" s="80">
        <f t="shared" si="9"/>
        <v>32</v>
      </c>
      <c r="K27" s="137">
        <v>4</v>
      </c>
      <c r="L27" s="311" t="s">
        <v>59</v>
      </c>
      <c r="M27" s="310">
        <f t="shared" si="4"/>
        <v>52392325</v>
      </c>
      <c r="N27" s="134">
        <v>258000</v>
      </c>
      <c r="O27" s="134">
        <v>111000</v>
      </c>
      <c r="P27" s="138">
        <v>0</v>
      </c>
      <c r="Q27" s="138">
        <v>0</v>
      </c>
      <c r="R27" s="141">
        <f t="shared" si="5"/>
        <v>69000</v>
      </c>
      <c r="S27" s="137">
        <v>60000</v>
      </c>
      <c r="T27" s="137">
        <v>6000</v>
      </c>
      <c r="U27" s="138">
        <v>0</v>
      </c>
      <c r="V27" s="138">
        <v>0</v>
      </c>
      <c r="W27" s="138">
        <v>0</v>
      </c>
      <c r="X27" s="138">
        <v>164250</v>
      </c>
      <c r="Y27" s="137">
        <v>60000</v>
      </c>
      <c r="Z27" s="141">
        <f t="shared" si="10"/>
        <v>64000</v>
      </c>
      <c r="AA27" s="138">
        <v>0</v>
      </c>
      <c r="AB27" s="141">
        <f t="shared" si="16"/>
        <v>52000</v>
      </c>
      <c r="AC27" s="155">
        <v>0</v>
      </c>
      <c r="AD27" s="141">
        <f t="shared" si="6"/>
        <v>296000</v>
      </c>
      <c r="AE27" s="138">
        <v>0</v>
      </c>
      <c r="AF27" s="141">
        <f t="shared" si="11"/>
        <v>25500</v>
      </c>
      <c r="AG27" s="138">
        <v>55200</v>
      </c>
      <c r="AH27" s="137">
        <v>27600</v>
      </c>
      <c r="AI27" s="138">
        <v>12000</v>
      </c>
      <c r="AJ27" s="138">
        <v>7200</v>
      </c>
      <c r="AK27" s="138">
        <v>0</v>
      </c>
      <c r="AL27" s="138">
        <v>0</v>
      </c>
      <c r="AM27" s="138">
        <v>0</v>
      </c>
      <c r="AN27" s="138">
        <v>24000</v>
      </c>
      <c r="AO27" s="137">
        <v>35000</v>
      </c>
      <c r="AP27" s="137">
        <v>0</v>
      </c>
      <c r="AQ27" s="137">
        <v>0</v>
      </c>
      <c r="AR27" s="137">
        <v>60000</v>
      </c>
      <c r="AS27" s="137">
        <v>0</v>
      </c>
      <c r="AT27" s="142">
        <f>VLOOKUP(L27,人事費!A:X,13,FALSE)</f>
        <v>27143959</v>
      </c>
      <c r="AU27" s="142">
        <f>VLOOKUP(L27,人事費!A:X,14,FALSE)</f>
        <v>0</v>
      </c>
      <c r="AV27" s="306">
        <v>1151750</v>
      </c>
      <c r="AW27" s="141">
        <v>220220</v>
      </c>
      <c r="AX27" s="73"/>
      <c r="AY27" s="150">
        <v>67200</v>
      </c>
      <c r="AZ27" s="144"/>
      <c r="BA27" s="144"/>
      <c r="BB27" s="144"/>
      <c r="BC27" s="144"/>
      <c r="BD27" s="145">
        <v>0</v>
      </c>
      <c r="BE27" s="146">
        <v>0</v>
      </c>
      <c r="BF27" s="142">
        <f>VLOOKUP(L27,人事費!A:X,22,FALSE)</f>
        <v>3338595</v>
      </c>
      <c r="BG27" s="142">
        <f>VLOOKUP(L27,人事費!A:X,23,FALSE)</f>
        <v>3317468</v>
      </c>
      <c r="BH27" s="142">
        <f>VLOOKUP(L27,人事費!A:X,15,FALSE)+VLOOKUP(L27,人事費!A:X,19,FALSE)</f>
        <v>2362707</v>
      </c>
      <c r="BI27" s="142">
        <f>VLOOKUP(L27,人事費!A:X,16,FALSE)</f>
        <v>716229</v>
      </c>
      <c r="BJ27" s="142">
        <f>VLOOKUP(L27,人事費!A:X,17,FALSE)+VLOOKUP(L27,人事費!A:X,18,FALSE)</f>
        <v>1779228</v>
      </c>
      <c r="BK27" s="135">
        <v>38500</v>
      </c>
      <c r="BL27" s="142">
        <f>VLOOKUP(L27,人事費!A:X,20,FALSE)</f>
        <v>425200</v>
      </c>
      <c r="BM27" s="134">
        <v>0</v>
      </c>
      <c r="BN27" s="134">
        <v>63256</v>
      </c>
      <c r="BO27" s="134">
        <v>9720359</v>
      </c>
      <c r="BP27" s="134">
        <v>0</v>
      </c>
      <c r="BQ27" s="134">
        <v>0</v>
      </c>
      <c r="BR27" s="147">
        <v>632904</v>
      </c>
      <c r="BS27" s="134">
        <v>28000</v>
      </c>
      <c r="BT27" s="134">
        <v>0</v>
      </c>
      <c r="BU27" s="66"/>
      <c r="BV27" s="129">
        <f t="shared" si="7"/>
        <v>1387000</v>
      </c>
      <c r="BW27" s="129">
        <f t="shared" si="8"/>
        <v>40561000</v>
      </c>
      <c r="BX27" s="129">
        <f t="shared" si="12"/>
        <v>10417000</v>
      </c>
      <c r="BY27" s="129">
        <f t="shared" si="13"/>
        <v>28000</v>
      </c>
      <c r="BZ27" s="129">
        <f t="shared" si="14"/>
        <v>52393000</v>
      </c>
    </row>
    <row r="28" spans="1:78" ht="16.5">
      <c r="A28" s="78"/>
      <c r="B28" s="313">
        <v>1</v>
      </c>
      <c r="C28" s="79">
        <v>7</v>
      </c>
      <c r="D28" s="79">
        <f>人事費!D28</f>
        <v>15</v>
      </c>
      <c r="E28" s="79">
        <f>人事費!E28</f>
        <v>1</v>
      </c>
      <c r="F28" s="79">
        <f>人事費!F28</f>
        <v>0</v>
      </c>
      <c r="G28" s="79">
        <f>人事費!G28</f>
        <v>1</v>
      </c>
      <c r="H28" s="79">
        <f>人事費!H28</f>
        <v>0</v>
      </c>
      <c r="I28" s="79">
        <f>人事費!I28</f>
        <v>2</v>
      </c>
      <c r="J28" s="80">
        <f t="shared" si="9"/>
        <v>17</v>
      </c>
      <c r="K28" s="137">
        <v>2</v>
      </c>
      <c r="L28" s="311" t="s">
        <v>60</v>
      </c>
      <c r="M28" s="310">
        <f t="shared" si="4"/>
        <v>28178111</v>
      </c>
      <c r="N28" s="134">
        <v>136000</v>
      </c>
      <c r="O28" s="134">
        <v>59000</v>
      </c>
      <c r="P28" s="138">
        <v>0</v>
      </c>
      <c r="Q28" s="138">
        <v>0</v>
      </c>
      <c r="R28" s="141">
        <f t="shared" si="5"/>
        <v>64200</v>
      </c>
      <c r="S28" s="137">
        <v>30000</v>
      </c>
      <c r="T28" s="137">
        <v>6000</v>
      </c>
      <c r="U28" s="138">
        <v>0</v>
      </c>
      <c r="V28" s="138">
        <v>0</v>
      </c>
      <c r="W28" s="138">
        <v>0</v>
      </c>
      <c r="X28" s="138">
        <v>0</v>
      </c>
      <c r="Y28" s="137">
        <v>0</v>
      </c>
      <c r="Z28" s="141">
        <f t="shared" si="10"/>
        <v>34000</v>
      </c>
      <c r="AA28" s="138">
        <v>90000</v>
      </c>
      <c r="AB28" s="141">
        <f t="shared" si="16"/>
        <v>43000</v>
      </c>
      <c r="AC28" s="155">
        <v>0</v>
      </c>
      <c r="AD28" s="141">
        <f t="shared" si="6"/>
        <v>247400</v>
      </c>
      <c r="AE28" s="138">
        <v>0</v>
      </c>
      <c r="AF28" s="141">
        <f t="shared" si="11"/>
        <v>18300</v>
      </c>
      <c r="AG28" s="138">
        <v>13800</v>
      </c>
      <c r="AH28" s="137">
        <v>6900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12000</v>
      </c>
      <c r="AO28" s="137">
        <v>7000</v>
      </c>
      <c r="AP28" s="137">
        <v>0</v>
      </c>
      <c r="AQ28" s="137">
        <v>0</v>
      </c>
      <c r="AR28" s="137">
        <v>30000</v>
      </c>
      <c r="AS28" s="137">
        <v>0</v>
      </c>
      <c r="AT28" s="142">
        <f>VLOOKUP(L28,人事費!A:X,13,FALSE)</f>
        <v>13260121</v>
      </c>
      <c r="AU28" s="142">
        <f>VLOOKUP(L28,人事費!A:X,14,FALSE)</f>
        <v>780600</v>
      </c>
      <c r="AV28" s="306">
        <v>581375</v>
      </c>
      <c r="AW28" s="141">
        <v>220220</v>
      </c>
      <c r="AX28" s="73"/>
      <c r="AY28" s="150">
        <v>31360</v>
      </c>
      <c r="AZ28" s="144"/>
      <c r="BA28" s="144"/>
      <c r="BB28" s="144"/>
      <c r="BC28" s="144"/>
      <c r="BD28" s="145">
        <v>0</v>
      </c>
      <c r="BE28" s="146">
        <v>74250</v>
      </c>
      <c r="BF28" s="142">
        <f>VLOOKUP(L28,人事費!A:X,22,FALSE)</f>
        <v>1656720</v>
      </c>
      <c r="BG28" s="142">
        <f>VLOOKUP(L28,人事費!A:X,23,FALSE)</f>
        <v>1711770</v>
      </c>
      <c r="BH28" s="142">
        <f>VLOOKUP(L28,人事費!A:X,15,FALSE)+VLOOKUP(L28,人事費!A:X,19,FALSE)</f>
        <v>1176941</v>
      </c>
      <c r="BI28" s="142">
        <f>VLOOKUP(L28,人事費!A:X,16,FALSE)</f>
        <v>378513</v>
      </c>
      <c r="BJ28" s="142">
        <f>VLOOKUP(L28,人事費!A:X,17,FALSE)+VLOOKUP(L28,人事費!A:X,18,FALSE)</f>
        <v>887593</v>
      </c>
      <c r="BK28" s="135">
        <v>21000</v>
      </c>
      <c r="BL28" s="142">
        <f>VLOOKUP(L28,人事費!A:X,20,FALSE)</f>
        <v>274600</v>
      </c>
      <c r="BM28" s="134">
        <v>0</v>
      </c>
      <c r="BN28" s="134">
        <v>0</v>
      </c>
      <c r="BO28" s="134">
        <v>5676072</v>
      </c>
      <c r="BP28" s="134">
        <v>0</v>
      </c>
      <c r="BQ28" s="134">
        <v>0</v>
      </c>
      <c r="BR28" s="147">
        <v>518376</v>
      </c>
      <c r="BS28" s="134">
        <v>131000</v>
      </c>
      <c r="BT28" s="134">
        <v>0</v>
      </c>
      <c r="BU28" s="66"/>
      <c r="BV28" s="129">
        <f t="shared" si="7"/>
        <v>798000</v>
      </c>
      <c r="BW28" s="129">
        <f t="shared" si="8"/>
        <v>21055000</v>
      </c>
      <c r="BX28" s="129">
        <f t="shared" si="12"/>
        <v>6194000</v>
      </c>
      <c r="BY28" s="129">
        <f t="shared" si="13"/>
        <v>131000</v>
      </c>
      <c r="BZ28" s="129">
        <f t="shared" si="14"/>
        <v>28178000</v>
      </c>
    </row>
    <row r="29" spans="1:78" ht="16.5">
      <c r="A29" s="78"/>
      <c r="B29" s="313">
        <v>3</v>
      </c>
      <c r="C29" s="79">
        <v>16</v>
      </c>
      <c r="D29" s="79">
        <f>人事費!D29</f>
        <v>29</v>
      </c>
      <c r="E29" s="79">
        <f>人事費!E29</f>
        <v>5</v>
      </c>
      <c r="F29" s="79">
        <f>人事費!F29</f>
        <v>1</v>
      </c>
      <c r="G29" s="79">
        <f>人事費!G29</f>
        <v>0</v>
      </c>
      <c r="H29" s="79">
        <f>人事費!H29</f>
        <v>0</v>
      </c>
      <c r="I29" s="79">
        <f>人事費!I29</f>
        <v>0</v>
      </c>
      <c r="J29" s="80">
        <f t="shared" si="9"/>
        <v>29</v>
      </c>
      <c r="K29" s="137">
        <v>6</v>
      </c>
      <c r="L29" s="309" t="s">
        <v>432</v>
      </c>
      <c r="M29" s="310">
        <f t="shared" si="4"/>
        <v>54026836</v>
      </c>
      <c r="N29" s="134">
        <v>271000</v>
      </c>
      <c r="O29" s="134">
        <v>116000</v>
      </c>
      <c r="P29" s="138">
        <v>0</v>
      </c>
      <c r="Q29" s="138">
        <v>0</v>
      </c>
      <c r="R29" s="141">
        <f t="shared" si="5"/>
        <v>69600</v>
      </c>
      <c r="S29" s="137">
        <v>60000</v>
      </c>
      <c r="T29" s="137">
        <v>6000</v>
      </c>
      <c r="U29" s="138">
        <v>0</v>
      </c>
      <c r="V29" s="138">
        <v>0</v>
      </c>
      <c r="W29" s="138">
        <v>0</v>
      </c>
      <c r="X29" s="138">
        <v>68250</v>
      </c>
      <c r="Y29" s="137">
        <v>80000</v>
      </c>
      <c r="Z29" s="141">
        <f t="shared" si="10"/>
        <v>58000</v>
      </c>
      <c r="AA29" s="138">
        <v>96000</v>
      </c>
      <c r="AB29" s="141">
        <f t="shared" si="16"/>
        <v>53000</v>
      </c>
      <c r="AC29" s="155">
        <v>0</v>
      </c>
      <c r="AD29" s="141">
        <f t="shared" si="6"/>
        <v>302200</v>
      </c>
      <c r="AE29" s="138">
        <v>0</v>
      </c>
      <c r="AF29" s="141">
        <f t="shared" si="11"/>
        <v>26400</v>
      </c>
      <c r="AG29" s="138">
        <v>43000</v>
      </c>
      <c r="AH29" s="137">
        <v>21500</v>
      </c>
      <c r="AI29" s="138">
        <v>12000</v>
      </c>
      <c r="AJ29" s="138">
        <v>7200</v>
      </c>
      <c r="AK29" s="138">
        <v>0</v>
      </c>
      <c r="AL29" s="138">
        <v>0</v>
      </c>
      <c r="AM29" s="138">
        <v>0</v>
      </c>
      <c r="AN29" s="138">
        <v>36000</v>
      </c>
      <c r="AO29" s="137">
        <v>0</v>
      </c>
      <c r="AP29" s="137">
        <v>0</v>
      </c>
      <c r="AQ29" s="137">
        <v>0</v>
      </c>
      <c r="AR29" s="137">
        <v>100000</v>
      </c>
      <c r="AS29" s="137">
        <v>0</v>
      </c>
      <c r="AT29" s="142">
        <f>VLOOKUP(L29,人事費!A:X,13,FALSE)</f>
        <v>25728060</v>
      </c>
      <c r="AU29" s="142">
        <f>VLOOKUP(L29,人事費!A:X,14,FALSE)</f>
        <v>0</v>
      </c>
      <c r="AV29" s="306">
        <v>2965125</v>
      </c>
      <c r="AW29" s="141">
        <v>337500</v>
      </c>
      <c r="AX29" s="73"/>
      <c r="AY29" s="150">
        <v>71680</v>
      </c>
      <c r="AZ29" s="144"/>
      <c r="BA29" s="144"/>
      <c r="BB29" s="144"/>
      <c r="BC29" s="144"/>
      <c r="BD29" s="145">
        <v>0</v>
      </c>
      <c r="BE29" s="146">
        <v>0</v>
      </c>
      <c r="BF29" s="142">
        <f>VLOOKUP(L29,人事費!A:X,22,FALSE)</f>
        <v>3261845</v>
      </c>
      <c r="BG29" s="142">
        <f>VLOOKUP(L29,人事費!A:X,23,FALSE)</f>
        <v>3101422</v>
      </c>
      <c r="BH29" s="142">
        <f>VLOOKUP(L29,人事費!A:X,15,FALSE)+VLOOKUP(L29,人事費!A:X,19,FALSE)</f>
        <v>2268360</v>
      </c>
      <c r="BI29" s="142">
        <f>VLOOKUP(L29,人事費!A:X,16,FALSE)</f>
        <v>731040</v>
      </c>
      <c r="BJ29" s="142">
        <f>VLOOKUP(L29,人事費!A:X,17,FALSE)+VLOOKUP(L29,人事費!A:X,18,FALSE)</f>
        <v>1518852</v>
      </c>
      <c r="BK29" s="135">
        <v>38500</v>
      </c>
      <c r="BL29" s="142">
        <f>VLOOKUP(L29,人事費!A:X,20,FALSE)</f>
        <v>413400</v>
      </c>
      <c r="BM29" s="134">
        <v>0</v>
      </c>
      <c r="BN29" s="134">
        <v>96747</v>
      </c>
      <c r="BO29" s="134">
        <v>11730991</v>
      </c>
      <c r="BP29" s="134">
        <v>0</v>
      </c>
      <c r="BQ29" s="147">
        <v>105552</v>
      </c>
      <c r="BR29" s="147">
        <v>231612</v>
      </c>
      <c r="BS29" s="134">
        <v>0</v>
      </c>
      <c r="BT29" s="134">
        <v>0</v>
      </c>
      <c r="BU29" s="66"/>
      <c r="BV29" s="129">
        <f t="shared" si="7"/>
        <v>1426000</v>
      </c>
      <c r="BW29" s="129">
        <f t="shared" si="8"/>
        <v>40436000</v>
      </c>
      <c r="BX29" s="129">
        <f t="shared" si="12"/>
        <v>12165000</v>
      </c>
      <c r="BY29" s="129">
        <f t="shared" si="13"/>
        <v>0</v>
      </c>
      <c r="BZ29" s="129">
        <f t="shared" si="14"/>
        <v>54027000</v>
      </c>
    </row>
    <row r="30" spans="1:78" ht="16.5">
      <c r="A30" s="78"/>
      <c r="B30" s="313">
        <v>2</v>
      </c>
      <c r="C30" s="79">
        <v>19</v>
      </c>
      <c r="D30" s="79">
        <f>人事費!D30</f>
        <v>37</v>
      </c>
      <c r="E30" s="79">
        <f>人事費!E30</f>
        <v>3</v>
      </c>
      <c r="F30" s="79">
        <f>人事費!F30</f>
        <v>1</v>
      </c>
      <c r="G30" s="79">
        <f>人事費!G30</f>
        <v>0</v>
      </c>
      <c r="H30" s="79">
        <f>人事費!H30</f>
        <v>0</v>
      </c>
      <c r="I30" s="79">
        <f>人事費!I30</f>
        <v>1</v>
      </c>
      <c r="J30" s="80">
        <f t="shared" si="9"/>
        <v>38</v>
      </c>
      <c r="K30" s="137">
        <v>3</v>
      </c>
      <c r="L30" s="311" t="s">
        <v>61</v>
      </c>
      <c r="M30" s="310">
        <f t="shared" si="4"/>
        <v>62362719</v>
      </c>
      <c r="N30" s="134">
        <v>309000</v>
      </c>
      <c r="O30" s="134">
        <v>132000</v>
      </c>
      <c r="P30" s="138">
        <v>0</v>
      </c>
      <c r="Q30" s="138">
        <v>0</v>
      </c>
      <c r="R30" s="141">
        <f t="shared" si="5"/>
        <v>71400</v>
      </c>
      <c r="S30" s="137">
        <v>60000</v>
      </c>
      <c r="T30" s="137">
        <v>6000</v>
      </c>
      <c r="U30" s="138">
        <v>0</v>
      </c>
      <c r="V30" s="138">
        <v>0</v>
      </c>
      <c r="W30" s="138">
        <v>0</v>
      </c>
      <c r="X30" s="138">
        <v>90000</v>
      </c>
      <c r="Y30" s="137">
        <v>0</v>
      </c>
      <c r="Z30" s="141">
        <f t="shared" si="10"/>
        <v>76000</v>
      </c>
      <c r="AA30" s="138">
        <v>74250</v>
      </c>
      <c r="AB30" s="141">
        <f t="shared" si="16"/>
        <v>56000</v>
      </c>
      <c r="AC30" s="155">
        <v>0</v>
      </c>
      <c r="AD30" s="141">
        <f t="shared" si="6"/>
        <v>320800</v>
      </c>
      <c r="AE30" s="138">
        <v>0</v>
      </c>
      <c r="AF30" s="141">
        <f t="shared" si="11"/>
        <v>29100</v>
      </c>
      <c r="AG30" s="138">
        <v>66000</v>
      </c>
      <c r="AH30" s="137">
        <v>33000</v>
      </c>
      <c r="AI30" s="138">
        <v>24000</v>
      </c>
      <c r="AJ30" s="138">
        <v>14400</v>
      </c>
      <c r="AK30" s="138">
        <v>0</v>
      </c>
      <c r="AL30" s="138">
        <v>0</v>
      </c>
      <c r="AM30" s="138">
        <v>0</v>
      </c>
      <c r="AN30" s="138">
        <v>18000</v>
      </c>
      <c r="AO30" s="137">
        <v>50000</v>
      </c>
      <c r="AP30" s="137">
        <v>0</v>
      </c>
      <c r="AQ30" s="137">
        <v>0</v>
      </c>
      <c r="AR30" s="137">
        <v>60000</v>
      </c>
      <c r="AS30" s="137">
        <v>6000</v>
      </c>
      <c r="AT30" s="142">
        <f>VLOOKUP(L30,人事費!A:X,13,FALSE)</f>
        <v>30700674</v>
      </c>
      <c r="AU30" s="142">
        <f>VLOOKUP(L30,人事費!A:X,14,FALSE)</f>
        <v>390300</v>
      </c>
      <c r="AV30" s="306">
        <v>1772750</v>
      </c>
      <c r="AW30" s="141">
        <v>337500</v>
      </c>
      <c r="AX30" s="73"/>
      <c r="AY30" s="150">
        <v>85120</v>
      </c>
      <c r="AZ30" s="144"/>
      <c r="BA30" s="144"/>
      <c r="BB30" s="144"/>
      <c r="BC30" s="144"/>
      <c r="BD30" s="145">
        <v>0</v>
      </c>
      <c r="BE30" s="146">
        <v>0</v>
      </c>
      <c r="BF30" s="142">
        <f>VLOOKUP(L30,人事費!A:X,22,FALSE)</f>
        <v>3495955</v>
      </c>
      <c r="BG30" s="142">
        <f>VLOOKUP(L30,人事費!A:X,23,FALSE)</f>
        <v>3799026</v>
      </c>
      <c r="BH30" s="142">
        <f>VLOOKUP(L30,人事費!A:X,15,FALSE)+VLOOKUP(L30,人事費!A:X,19,FALSE)</f>
        <v>2659069</v>
      </c>
      <c r="BI30" s="142">
        <f>VLOOKUP(L30,人事費!A:X,16,FALSE)</f>
        <v>779742</v>
      </c>
      <c r="BJ30" s="142">
        <f>VLOOKUP(L30,人事費!A:X,17,FALSE)+VLOOKUP(L30,人事費!A:X,18,FALSE)</f>
        <v>2152801</v>
      </c>
      <c r="BK30" s="135">
        <v>45500</v>
      </c>
      <c r="BL30" s="142">
        <f>VLOOKUP(L30,人事費!A:X,20,FALSE)</f>
        <v>393000</v>
      </c>
      <c r="BM30" s="134">
        <v>0</v>
      </c>
      <c r="BN30" s="134">
        <v>0</v>
      </c>
      <c r="BO30" s="134">
        <v>13450764</v>
      </c>
      <c r="BP30" s="134">
        <v>0</v>
      </c>
      <c r="BQ30" s="134">
        <v>0</v>
      </c>
      <c r="BR30" s="147">
        <v>734568</v>
      </c>
      <c r="BS30" s="134">
        <v>70000</v>
      </c>
      <c r="BT30" s="134">
        <v>0</v>
      </c>
      <c r="BU30" s="66"/>
      <c r="BV30" s="129">
        <f t="shared" si="7"/>
        <v>1496000</v>
      </c>
      <c r="BW30" s="129">
        <f t="shared" si="8"/>
        <v>46611000</v>
      </c>
      <c r="BX30" s="129">
        <f t="shared" si="12"/>
        <v>14185000</v>
      </c>
      <c r="BY30" s="129">
        <f t="shared" si="13"/>
        <v>70000</v>
      </c>
      <c r="BZ30" s="129">
        <f t="shared" si="14"/>
        <v>62362000</v>
      </c>
    </row>
    <row r="31" spans="1:78" ht="16.5">
      <c r="A31" s="78"/>
      <c r="B31" s="313"/>
      <c r="C31" s="79">
        <v>6</v>
      </c>
      <c r="D31" s="79">
        <f>人事費!D31</f>
        <v>15</v>
      </c>
      <c r="E31" s="79">
        <f>人事費!E31</f>
        <v>0</v>
      </c>
      <c r="F31" s="79">
        <f>人事費!F31</f>
        <v>0</v>
      </c>
      <c r="G31" s="79">
        <f>人事費!G31</f>
        <v>0</v>
      </c>
      <c r="H31" s="79">
        <f>人事費!H31</f>
        <v>0</v>
      </c>
      <c r="I31" s="79">
        <f>人事費!I31</f>
        <v>2</v>
      </c>
      <c r="J31" s="80">
        <f t="shared" si="9"/>
        <v>17</v>
      </c>
      <c r="K31" s="137"/>
      <c r="L31" s="309" t="s">
        <v>185</v>
      </c>
      <c r="M31" s="310">
        <f t="shared" si="4"/>
        <v>24041331</v>
      </c>
      <c r="N31" s="134">
        <v>120000</v>
      </c>
      <c r="O31" s="134">
        <v>51000</v>
      </c>
      <c r="P31" s="138">
        <v>0</v>
      </c>
      <c r="Q31" s="138">
        <v>0</v>
      </c>
      <c r="R31" s="141">
        <f t="shared" si="5"/>
        <v>63600</v>
      </c>
      <c r="S31" s="137">
        <v>0</v>
      </c>
      <c r="T31" s="137">
        <v>0</v>
      </c>
      <c r="U31" s="138">
        <v>8500</v>
      </c>
      <c r="V31" s="138">
        <v>23495</v>
      </c>
      <c r="W31" s="138">
        <v>491075</v>
      </c>
      <c r="X31" s="138">
        <v>68250</v>
      </c>
      <c r="Y31" s="137">
        <v>0</v>
      </c>
      <c r="Z31" s="141">
        <f t="shared" si="10"/>
        <v>34000</v>
      </c>
      <c r="AA31" s="138">
        <v>96000</v>
      </c>
      <c r="AB31" s="141">
        <f t="shared" si="16"/>
        <v>42000</v>
      </c>
      <c r="AC31" s="155">
        <v>39649</v>
      </c>
      <c r="AD31" s="141">
        <f t="shared" si="6"/>
        <v>241200</v>
      </c>
      <c r="AE31" s="138">
        <v>0</v>
      </c>
      <c r="AF31" s="141">
        <f t="shared" si="11"/>
        <v>17400</v>
      </c>
      <c r="AG31" s="138">
        <v>7800</v>
      </c>
      <c r="AH31" s="137">
        <v>3900</v>
      </c>
      <c r="AI31" s="138">
        <v>0</v>
      </c>
      <c r="AJ31" s="138">
        <v>0</v>
      </c>
      <c r="AK31" s="138">
        <v>4500</v>
      </c>
      <c r="AL31" s="138">
        <v>600</v>
      </c>
      <c r="AM31" s="138">
        <v>5040</v>
      </c>
      <c r="AN31" s="138">
        <v>0</v>
      </c>
      <c r="AO31" s="137">
        <v>0</v>
      </c>
      <c r="AP31" s="137">
        <v>0</v>
      </c>
      <c r="AQ31" s="137">
        <v>0</v>
      </c>
      <c r="AR31" s="137">
        <v>0</v>
      </c>
      <c r="AS31" s="137">
        <v>0</v>
      </c>
      <c r="AT31" s="142">
        <f>VLOOKUP(L31,人事費!A:X,13,FALSE)</f>
        <v>12729713</v>
      </c>
      <c r="AU31" s="142">
        <f>VLOOKUP(L31,人事費!A:X,14,FALSE)</f>
        <v>780600</v>
      </c>
      <c r="AV31" s="141">
        <v>0</v>
      </c>
      <c r="AW31" s="141">
        <v>0</v>
      </c>
      <c r="AX31" s="73"/>
      <c r="AY31" s="150">
        <v>26880</v>
      </c>
      <c r="AZ31" s="144"/>
      <c r="BA31" s="144"/>
      <c r="BB31" s="144"/>
      <c r="BC31" s="144"/>
      <c r="BD31" s="145">
        <v>23500</v>
      </c>
      <c r="BE31" s="146">
        <v>0</v>
      </c>
      <c r="BF31" s="142">
        <f>VLOOKUP(L31,人事費!A:X,22,FALSE)</f>
        <v>1547960</v>
      </c>
      <c r="BG31" s="142">
        <f>VLOOKUP(L31,人事費!A:X,23,FALSE)</f>
        <v>1655490</v>
      </c>
      <c r="BH31" s="142">
        <f>VLOOKUP(L31,人事費!A:X,15,FALSE)+VLOOKUP(L31,人事費!A:X,19,FALSE)</f>
        <v>1146578</v>
      </c>
      <c r="BI31" s="142">
        <f>VLOOKUP(L31,人事費!A:X,16,FALSE)</f>
        <v>350625</v>
      </c>
      <c r="BJ31" s="142">
        <f>VLOOKUP(L31,人事費!A:X,17,FALSE)+VLOOKUP(L31,人事費!A:X,18,FALSE)</f>
        <v>901171</v>
      </c>
      <c r="BK31" s="135">
        <v>21000</v>
      </c>
      <c r="BL31" s="142">
        <f>VLOOKUP(L31,人事費!A:X,20,FALSE)</f>
        <v>252000</v>
      </c>
      <c r="BM31" s="134">
        <v>0</v>
      </c>
      <c r="BN31" s="134">
        <v>0</v>
      </c>
      <c r="BO31" s="134">
        <v>2889489</v>
      </c>
      <c r="BP31" s="134">
        <v>0</v>
      </c>
      <c r="BQ31" s="134">
        <v>0</v>
      </c>
      <c r="BR31" s="147">
        <v>398316</v>
      </c>
      <c r="BS31" s="134">
        <v>0</v>
      </c>
      <c r="BT31" s="134">
        <v>0</v>
      </c>
      <c r="BU31" s="66"/>
      <c r="BV31" s="129">
        <f t="shared" si="7"/>
        <v>1318000</v>
      </c>
      <c r="BW31" s="129">
        <f t="shared" si="8"/>
        <v>19436000</v>
      </c>
      <c r="BX31" s="129">
        <f t="shared" si="12"/>
        <v>3288000</v>
      </c>
      <c r="BY31" s="129">
        <f t="shared" si="13"/>
        <v>0</v>
      </c>
      <c r="BZ31" s="129">
        <f t="shared" si="14"/>
        <v>24042000</v>
      </c>
    </row>
    <row r="32" spans="1:78" ht="16.5">
      <c r="A32" s="78"/>
      <c r="B32" s="313">
        <v>1</v>
      </c>
      <c r="C32" s="79">
        <v>10</v>
      </c>
      <c r="D32" s="79">
        <f>人事費!D32</f>
        <v>20</v>
      </c>
      <c r="E32" s="79">
        <f>人事費!E32</f>
        <v>1</v>
      </c>
      <c r="F32" s="79">
        <f>人事費!F32</f>
        <v>0</v>
      </c>
      <c r="G32" s="79">
        <f>人事費!G32</f>
        <v>1</v>
      </c>
      <c r="H32" s="79">
        <f>人事費!H32</f>
        <v>0</v>
      </c>
      <c r="I32" s="79">
        <f>人事費!I32</f>
        <v>0</v>
      </c>
      <c r="J32" s="80">
        <f t="shared" si="9"/>
        <v>20</v>
      </c>
      <c r="K32" s="137">
        <v>2</v>
      </c>
      <c r="L32" s="309" t="s">
        <v>186</v>
      </c>
      <c r="M32" s="310">
        <f t="shared" si="4"/>
        <v>30327588</v>
      </c>
      <c r="N32" s="134">
        <v>187000</v>
      </c>
      <c r="O32" s="134">
        <v>80000</v>
      </c>
      <c r="P32" s="138">
        <v>0</v>
      </c>
      <c r="Q32" s="138">
        <v>0</v>
      </c>
      <c r="R32" s="141">
        <f t="shared" si="5"/>
        <v>66000</v>
      </c>
      <c r="S32" s="137">
        <v>0</v>
      </c>
      <c r="T32" s="137">
        <v>0</v>
      </c>
      <c r="U32" s="138">
        <v>0</v>
      </c>
      <c r="V32" s="138">
        <v>0</v>
      </c>
      <c r="W32" s="138">
        <v>0</v>
      </c>
      <c r="X32" s="138">
        <v>80250</v>
      </c>
      <c r="Y32" s="137">
        <v>80000</v>
      </c>
      <c r="Z32" s="141">
        <f t="shared" si="10"/>
        <v>40000</v>
      </c>
      <c r="AA32" s="138">
        <v>84000</v>
      </c>
      <c r="AB32" s="141">
        <f t="shared" si="16"/>
        <v>46000</v>
      </c>
      <c r="AC32" s="155">
        <v>0</v>
      </c>
      <c r="AD32" s="141">
        <f t="shared" si="6"/>
        <v>266000</v>
      </c>
      <c r="AE32" s="138">
        <v>0</v>
      </c>
      <c r="AF32" s="141">
        <f t="shared" si="11"/>
        <v>21000</v>
      </c>
      <c r="AG32" s="138">
        <v>28400</v>
      </c>
      <c r="AH32" s="137">
        <v>14200</v>
      </c>
      <c r="AI32" s="138">
        <v>24000</v>
      </c>
      <c r="AJ32" s="138">
        <v>14400</v>
      </c>
      <c r="AK32" s="138">
        <v>0</v>
      </c>
      <c r="AL32" s="138">
        <v>0</v>
      </c>
      <c r="AM32" s="138">
        <v>0</v>
      </c>
      <c r="AN32" s="138">
        <v>12000</v>
      </c>
      <c r="AO32" s="137">
        <v>0</v>
      </c>
      <c r="AP32" s="137">
        <v>0</v>
      </c>
      <c r="AQ32" s="137">
        <v>0</v>
      </c>
      <c r="AR32" s="137">
        <v>200000</v>
      </c>
      <c r="AS32" s="137">
        <v>0</v>
      </c>
      <c r="AT32" s="142">
        <f>VLOOKUP(L32,人事費!A:X,13,FALSE)</f>
        <v>17014340</v>
      </c>
      <c r="AU32" s="142">
        <f>VLOOKUP(L32,人事費!A:X,14,FALSE)</f>
        <v>0</v>
      </c>
      <c r="AV32" s="306">
        <v>581375</v>
      </c>
      <c r="AW32" s="141">
        <v>220220</v>
      </c>
      <c r="AX32" s="73"/>
      <c r="AY32" s="150">
        <v>44800</v>
      </c>
      <c r="AZ32" s="144"/>
      <c r="BA32" s="144"/>
      <c r="BB32" s="144"/>
      <c r="BC32" s="144"/>
      <c r="BD32" s="145">
        <v>23500</v>
      </c>
      <c r="BE32" s="146">
        <v>0</v>
      </c>
      <c r="BF32" s="142">
        <f>VLOOKUP(L32,人事費!A:X,22,FALSE)</f>
        <v>1991670</v>
      </c>
      <c r="BG32" s="142">
        <f>VLOOKUP(L32,人事費!A:X,23,FALSE)</f>
        <v>2067999</v>
      </c>
      <c r="BH32" s="142">
        <f>VLOOKUP(L32,人事費!A:X,15,FALSE)+VLOOKUP(L32,人事費!A:X,19,FALSE)</f>
        <v>1498595</v>
      </c>
      <c r="BI32" s="142">
        <f>VLOOKUP(L32,人事費!A:X,16,FALSE)</f>
        <v>469559</v>
      </c>
      <c r="BJ32" s="142">
        <f>VLOOKUP(L32,人事費!A:X,17,FALSE)+VLOOKUP(L32,人事費!A:X,18,FALSE)</f>
        <v>1071067</v>
      </c>
      <c r="BK32" s="135">
        <v>24500</v>
      </c>
      <c r="BL32" s="142">
        <f>VLOOKUP(L32,人事費!A:X,20,FALSE)</f>
        <v>240000</v>
      </c>
      <c r="BM32" s="134">
        <v>0</v>
      </c>
      <c r="BN32" s="134">
        <v>0</v>
      </c>
      <c r="BO32" s="134">
        <v>3836713</v>
      </c>
      <c r="BP32" s="134">
        <v>0</v>
      </c>
      <c r="BQ32" s="134">
        <v>0</v>
      </c>
      <c r="BR32" s="147">
        <v>0</v>
      </c>
      <c r="BS32" s="134">
        <v>0</v>
      </c>
      <c r="BT32" s="134">
        <v>0</v>
      </c>
      <c r="BU32" s="66"/>
      <c r="BV32" s="129">
        <f t="shared" si="7"/>
        <v>1243000</v>
      </c>
      <c r="BW32" s="129">
        <f t="shared" si="8"/>
        <v>25248000</v>
      </c>
      <c r="BX32" s="129">
        <f t="shared" si="12"/>
        <v>3837000</v>
      </c>
      <c r="BY32" s="129">
        <f t="shared" si="13"/>
        <v>0</v>
      </c>
      <c r="BZ32" s="129">
        <f t="shared" si="14"/>
        <v>30328000</v>
      </c>
    </row>
    <row r="33" spans="1:78" ht="16.5">
      <c r="A33" s="78"/>
      <c r="B33" s="313"/>
      <c r="C33" s="79">
        <v>6</v>
      </c>
      <c r="D33" s="79">
        <f>人事費!D33</f>
        <v>15</v>
      </c>
      <c r="E33" s="79">
        <f>人事費!E33</f>
        <v>0</v>
      </c>
      <c r="F33" s="79">
        <f>人事費!F33</f>
        <v>0</v>
      </c>
      <c r="G33" s="79">
        <f>人事費!G33</f>
        <v>0</v>
      </c>
      <c r="H33" s="79">
        <f>人事費!H33</f>
        <v>0</v>
      </c>
      <c r="I33" s="79">
        <f>人事費!I33</f>
        <v>0</v>
      </c>
      <c r="J33" s="80">
        <f t="shared" si="9"/>
        <v>15</v>
      </c>
      <c r="K33" s="137"/>
      <c r="L33" s="309" t="s">
        <v>187</v>
      </c>
      <c r="M33" s="310">
        <f t="shared" si="4"/>
        <v>20994168</v>
      </c>
      <c r="N33" s="134">
        <v>120000</v>
      </c>
      <c r="O33" s="134">
        <v>51000</v>
      </c>
      <c r="P33" s="138">
        <v>0</v>
      </c>
      <c r="Q33" s="138">
        <v>0</v>
      </c>
      <c r="R33" s="141">
        <f t="shared" si="5"/>
        <v>63600</v>
      </c>
      <c r="S33" s="137">
        <v>0</v>
      </c>
      <c r="T33" s="137">
        <v>0</v>
      </c>
      <c r="U33" s="138">
        <v>0</v>
      </c>
      <c r="V33" s="138">
        <v>0</v>
      </c>
      <c r="W33" s="138">
        <v>0</v>
      </c>
      <c r="X33" s="138">
        <v>68250</v>
      </c>
      <c r="Y33" s="137">
        <v>80000</v>
      </c>
      <c r="Z33" s="141">
        <f t="shared" si="10"/>
        <v>30000</v>
      </c>
      <c r="AA33" s="138">
        <v>96000</v>
      </c>
      <c r="AB33" s="141">
        <f t="shared" si="16"/>
        <v>42000</v>
      </c>
      <c r="AC33" s="155">
        <v>0</v>
      </c>
      <c r="AD33" s="141">
        <f t="shared" si="6"/>
        <v>241200</v>
      </c>
      <c r="AE33" s="138">
        <v>0</v>
      </c>
      <c r="AF33" s="141">
        <f t="shared" si="11"/>
        <v>17400</v>
      </c>
      <c r="AG33" s="138">
        <v>14800</v>
      </c>
      <c r="AH33" s="137">
        <v>7400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7">
        <v>0</v>
      </c>
      <c r="AP33" s="137">
        <v>0</v>
      </c>
      <c r="AQ33" s="137">
        <v>0</v>
      </c>
      <c r="AR33" s="137">
        <v>12000</v>
      </c>
      <c r="AS33" s="137">
        <v>0</v>
      </c>
      <c r="AT33" s="142">
        <f>VLOOKUP(L33,人事費!A:X,13,FALSE)</f>
        <v>13118522</v>
      </c>
      <c r="AU33" s="142">
        <f>VLOOKUP(L33,人事費!A:X,14,FALSE)</f>
        <v>0</v>
      </c>
      <c r="AV33" s="141">
        <v>0</v>
      </c>
      <c r="AW33" s="141">
        <v>0</v>
      </c>
      <c r="AX33" s="73"/>
      <c r="AY33" s="150">
        <v>26880</v>
      </c>
      <c r="AZ33" s="144"/>
      <c r="BA33" s="144"/>
      <c r="BB33" s="144"/>
      <c r="BC33" s="144"/>
      <c r="BD33" s="145">
        <v>23500</v>
      </c>
      <c r="BE33" s="146">
        <v>0</v>
      </c>
      <c r="BF33" s="142">
        <f>VLOOKUP(L33,人事費!A:X,22,FALSE)</f>
        <v>1484060</v>
      </c>
      <c r="BG33" s="142">
        <f>VLOOKUP(L33,人事費!A:X,23,FALSE)</f>
        <v>1613257</v>
      </c>
      <c r="BH33" s="142">
        <f>VLOOKUP(L33,人事費!A:X,15,FALSE)+VLOOKUP(L33,人事費!A:X,19,FALSE)</f>
        <v>1161613</v>
      </c>
      <c r="BI33" s="142">
        <f>VLOOKUP(L33,人事費!A:X,16,FALSE)</f>
        <v>362337</v>
      </c>
      <c r="BJ33" s="142">
        <f>VLOOKUP(L33,人事費!A:X,17,FALSE)+VLOOKUP(L33,人事費!A:X,18,FALSE)</f>
        <v>824485</v>
      </c>
      <c r="BK33" s="135">
        <v>17500</v>
      </c>
      <c r="BL33" s="142">
        <f>VLOOKUP(L33,人事費!A:X,20,FALSE)</f>
        <v>190600</v>
      </c>
      <c r="BM33" s="134">
        <v>0</v>
      </c>
      <c r="BN33" s="134">
        <v>0</v>
      </c>
      <c r="BO33" s="134">
        <v>870456</v>
      </c>
      <c r="BP33" s="134">
        <v>0</v>
      </c>
      <c r="BQ33" s="134">
        <v>0</v>
      </c>
      <c r="BR33" s="147">
        <v>457308</v>
      </c>
      <c r="BS33" s="134">
        <v>0</v>
      </c>
      <c r="BT33" s="134">
        <v>0</v>
      </c>
      <c r="BU33" s="66"/>
      <c r="BV33" s="129">
        <f t="shared" si="7"/>
        <v>844000</v>
      </c>
      <c r="BW33" s="129">
        <f t="shared" si="8"/>
        <v>18823000</v>
      </c>
      <c r="BX33" s="129">
        <f t="shared" si="12"/>
        <v>1328000</v>
      </c>
      <c r="BY33" s="129">
        <f t="shared" si="13"/>
        <v>0</v>
      </c>
      <c r="BZ33" s="129">
        <f t="shared" si="14"/>
        <v>20995000</v>
      </c>
    </row>
    <row r="34" spans="1:78" ht="16.5">
      <c r="A34" s="78"/>
      <c r="B34" s="313">
        <v>1</v>
      </c>
      <c r="C34" s="79">
        <v>7</v>
      </c>
      <c r="D34" s="79">
        <f>人事費!D34</f>
        <v>16</v>
      </c>
      <c r="E34" s="79">
        <f>人事費!E34</f>
        <v>2</v>
      </c>
      <c r="F34" s="79">
        <f>人事費!F34</f>
        <v>0</v>
      </c>
      <c r="G34" s="79">
        <f>人事費!G34</f>
        <v>1</v>
      </c>
      <c r="H34" s="79">
        <f>人事費!H34</f>
        <v>0</v>
      </c>
      <c r="I34" s="79">
        <f>人事費!I34</f>
        <v>0</v>
      </c>
      <c r="J34" s="80">
        <f t="shared" si="9"/>
        <v>16</v>
      </c>
      <c r="K34" s="137">
        <v>1</v>
      </c>
      <c r="L34" s="309" t="s">
        <v>188</v>
      </c>
      <c r="M34" s="310">
        <f t="shared" si="4"/>
        <v>23962607</v>
      </c>
      <c r="N34" s="134">
        <v>136000</v>
      </c>
      <c r="O34" s="134">
        <v>59000</v>
      </c>
      <c r="P34" s="138">
        <v>0</v>
      </c>
      <c r="Q34" s="138">
        <v>0</v>
      </c>
      <c r="R34" s="141">
        <f t="shared" si="5"/>
        <v>64200</v>
      </c>
      <c r="S34" s="137">
        <v>0</v>
      </c>
      <c r="T34" s="137">
        <v>0</v>
      </c>
      <c r="U34" s="138">
        <v>0</v>
      </c>
      <c r="V34" s="138">
        <v>0</v>
      </c>
      <c r="W34" s="138">
        <v>0</v>
      </c>
      <c r="X34" s="138">
        <v>68250</v>
      </c>
      <c r="Y34" s="137">
        <v>80000</v>
      </c>
      <c r="Z34" s="141">
        <f t="shared" si="10"/>
        <v>32000</v>
      </c>
      <c r="AA34" s="138">
        <v>96000</v>
      </c>
      <c r="AB34" s="141">
        <f t="shared" si="16"/>
        <v>43000</v>
      </c>
      <c r="AC34" s="155">
        <v>0</v>
      </c>
      <c r="AD34" s="141">
        <f t="shared" si="6"/>
        <v>247400</v>
      </c>
      <c r="AE34" s="138">
        <v>0</v>
      </c>
      <c r="AF34" s="141">
        <f t="shared" si="11"/>
        <v>18300</v>
      </c>
      <c r="AG34" s="138">
        <v>13400</v>
      </c>
      <c r="AH34" s="137">
        <v>6700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6000</v>
      </c>
      <c r="AO34" s="137">
        <v>0</v>
      </c>
      <c r="AP34" s="137">
        <v>0</v>
      </c>
      <c r="AQ34" s="137">
        <v>0</v>
      </c>
      <c r="AR34" s="137">
        <v>5000</v>
      </c>
      <c r="AS34" s="137">
        <v>0</v>
      </c>
      <c r="AT34" s="142">
        <f>VLOOKUP(L34,人事費!A:X,13,FALSE)</f>
        <v>12710965</v>
      </c>
      <c r="AU34" s="142">
        <f>VLOOKUP(L34,人事費!A:X,14,FALSE)</f>
        <v>0</v>
      </c>
      <c r="AV34" s="306">
        <v>1192375</v>
      </c>
      <c r="AW34" s="141">
        <v>220220</v>
      </c>
      <c r="AX34" s="73"/>
      <c r="AY34" s="150">
        <v>31360</v>
      </c>
      <c r="AZ34" s="144"/>
      <c r="BA34" s="144"/>
      <c r="BB34" s="144"/>
      <c r="BC34" s="144"/>
      <c r="BD34" s="145">
        <v>23500</v>
      </c>
      <c r="BE34" s="146">
        <v>0</v>
      </c>
      <c r="BF34" s="142">
        <f>VLOOKUP(L34,人事費!A:X,22,FALSE)</f>
        <v>1283125</v>
      </c>
      <c r="BG34" s="142">
        <f>VLOOKUP(L34,人事費!A:X,23,FALSE)</f>
        <v>1566070</v>
      </c>
      <c r="BH34" s="142">
        <f>VLOOKUP(L34,人事費!A:X,15,FALSE)+VLOOKUP(L34,人事費!A:X,19,FALSE)</f>
        <v>1104308</v>
      </c>
      <c r="BI34" s="142">
        <f>VLOOKUP(L34,人事費!A:X,16,FALSE)</f>
        <v>323241</v>
      </c>
      <c r="BJ34" s="142">
        <f>VLOOKUP(L34,人事費!A:X,17,FALSE)+VLOOKUP(L34,人事費!A:X,18,FALSE)</f>
        <v>888324</v>
      </c>
      <c r="BK34" s="135">
        <v>17500</v>
      </c>
      <c r="BL34" s="142">
        <f>VLOOKUP(L34,人事費!A:X,20,FALSE)</f>
        <v>166800</v>
      </c>
      <c r="BM34" s="134">
        <v>0</v>
      </c>
      <c r="BN34" s="134">
        <v>0</v>
      </c>
      <c r="BO34" s="134">
        <v>2809401</v>
      </c>
      <c r="BP34" s="134">
        <v>0</v>
      </c>
      <c r="BQ34" s="147">
        <v>750168</v>
      </c>
      <c r="BR34" s="147">
        <v>0</v>
      </c>
      <c r="BS34" s="134">
        <v>0</v>
      </c>
      <c r="BT34" s="134">
        <v>0</v>
      </c>
      <c r="BU34" s="66"/>
      <c r="BV34" s="129">
        <f t="shared" si="7"/>
        <v>875000</v>
      </c>
      <c r="BW34" s="129">
        <f t="shared" si="8"/>
        <v>19528000</v>
      </c>
      <c r="BX34" s="129">
        <f t="shared" si="12"/>
        <v>3560000</v>
      </c>
      <c r="BY34" s="129">
        <f t="shared" si="13"/>
        <v>0</v>
      </c>
      <c r="BZ34" s="129">
        <f t="shared" si="14"/>
        <v>23963000</v>
      </c>
    </row>
    <row r="35" spans="1:78" ht="16.5">
      <c r="A35" s="78"/>
      <c r="B35" s="313">
        <v>1</v>
      </c>
      <c r="C35" s="79">
        <v>8</v>
      </c>
      <c r="D35" s="79">
        <f>人事費!D35</f>
        <v>15</v>
      </c>
      <c r="E35" s="79">
        <f>人事費!E35</f>
        <v>2</v>
      </c>
      <c r="F35" s="79">
        <f>人事費!F35</f>
        <v>0</v>
      </c>
      <c r="G35" s="79">
        <f>人事費!G35</f>
        <v>1</v>
      </c>
      <c r="H35" s="79">
        <f>人事費!H35</f>
        <v>0</v>
      </c>
      <c r="I35" s="79">
        <f>人事費!I35</f>
        <v>0</v>
      </c>
      <c r="J35" s="80">
        <f t="shared" si="9"/>
        <v>15</v>
      </c>
      <c r="K35" s="137">
        <v>2</v>
      </c>
      <c r="L35" s="309" t="s">
        <v>189</v>
      </c>
      <c r="M35" s="310">
        <f t="shared" si="4"/>
        <v>26394009</v>
      </c>
      <c r="N35" s="134">
        <v>153000</v>
      </c>
      <c r="O35" s="134">
        <v>66000</v>
      </c>
      <c r="P35" s="138">
        <v>0</v>
      </c>
      <c r="Q35" s="138">
        <v>0</v>
      </c>
      <c r="R35" s="141">
        <f t="shared" si="5"/>
        <v>64800</v>
      </c>
      <c r="S35" s="137">
        <v>30000</v>
      </c>
      <c r="T35" s="137">
        <v>3000</v>
      </c>
      <c r="U35" s="138">
        <v>0</v>
      </c>
      <c r="V35" s="138">
        <v>0</v>
      </c>
      <c r="W35" s="138">
        <v>0</v>
      </c>
      <c r="X35" s="138">
        <v>0</v>
      </c>
      <c r="Y35" s="137">
        <v>80000</v>
      </c>
      <c r="Z35" s="141">
        <f t="shared" si="10"/>
        <v>30000</v>
      </c>
      <c r="AA35" s="138">
        <v>164250</v>
      </c>
      <c r="AB35" s="141">
        <f t="shared" si="16"/>
        <v>44000</v>
      </c>
      <c r="AC35" s="155">
        <v>0</v>
      </c>
      <c r="AD35" s="141">
        <f t="shared" si="6"/>
        <v>253600</v>
      </c>
      <c r="AE35" s="138">
        <v>0</v>
      </c>
      <c r="AF35" s="141">
        <f t="shared" si="11"/>
        <v>19200</v>
      </c>
      <c r="AG35" s="138">
        <v>26400</v>
      </c>
      <c r="AH35" s="137">
        <v>13200</v>
      </c>
      <c r="AI35" s="138">
        <v>8000</v>
      </c>
      <c r="AJ35" s="138">
        <v>3600</v>
      </c>
      <c r="AK35" s="138">
        <v>0</v>
      </c>
      <c r="AL35" s="138">
        <v>0</v>
      </c>
      <c r="AM35" s="138">
        <v>0</v>
      </c>
      <c r="AN35" s="138">
        <v>12000</v>
      </c>
      <c r="AO35" s="137">
        <v>20000</v>
      </c>
      <c r="AP35" s="137">
        <v>0</v>
      </c>
      <c r="AQ35" s="137">
        <v>0</v>
      </c>
      <c r="AR35" s="137">
        <v>0</v>
      </c>
      <c r="AS35" s="137">
        <v>0</v>
      </c>
      <c r="AT35" s="142">
        <f>VLOOKUP(L35,人事費!A:X,13,FALSE)</f>
        <v>13786151</v>
      </c>
      <c r="AU35" s="142">
        <f>VLOOKUP(L35,人事費!A:X,14,FALSE)</f>
        <v>0</v>
      </c>
      <c r="AV35" s="306">
        <v>1192375</v>
      </c>
      <c r="AW35" s="141">
        <v>220220</v>
      </c>
      <c r="AX35" s="73"/>
      <c r="AY35" s="150">
        <v>35840</v>
      </c>
      <c r="AZ35" s="144"/>
      <c r="BA35" s="144"/>
      <c r="BB35" s="144"/>
      <c r="BC35" s="144"/>
      <c r="BD35" s="145">
        <v>23500</v>
      </c>
      <c r="BE35" s="146">
        <v>0</v>
      </c>
      <c r="BF35" s="142">
        <f>VLOOKUP(L35,人事費!A:X,22,FALSE)</f>
        <v>1698495</v>
      </c>
      <c r="BG35" s="142">
        <f>VLOOKUP(L35,人事費!A:X,23,FALSE)</f>
        <v>1668337</v>
      </c>
      <c r="BH35" s="142">
        <f>VLOOKUP(L35,人事費!A:X,15,FALSE)+VLOOKUP(L35,人事費!A:X,19,FALSE)</f>
        <v>1212351</v>
      </c>
      <c r="BI35" s="142">
        <f>VLOOKUP(L35,人事費!A:X,16,FALSE)</f>
        <v>406291</v>
      </c>
      <c r="BJ35" s="142">
        <f>VLOOKUP(L35,人事費!A:X,17,FALSE)+VLOOKUP(L35,人事費!A:X,18,FALSE)</f>
        <v>775784</v>
      </c>
      <c r="BK35" s="135">
        <v>24500</v>
      </c>
      <c r="BL35" s="142">
        <f>VLOOKUP(L35,人事費!A:X,20,FALSE)</f>
        <v>224000</v>
      </c>
      <c r="BM35" s="134">
        <v>0</v>
      </c>
      <c r="BN35" s="134">
        <v>0</v>
      </c>
      <c r="BO35" s="134">
        <v>3663443</v>
      </c>
      <c r="BP35" s="134">
        <v>0</v>
      </c>
      <c r="BQ35" s="134">
        <v>0</v>
      </c>
      <c r="BR35" s="147">
        <v>471672</v>
      </c>
      <c r="BS35" s="134">
        <v>0</v>
      </c>
      <c r="BT35" s="134">
        <v>0</v>
      </c>
      <c r="BU35" s="66"/>
      <c r="BV35" s="129">
        <f t="shared" si="7"/>
        <v>991000</v>
      </c>
      <c r="BW35" s="129">
        <f t="shared" si="8"/>
        <v>21268000</v>
      </c>
      <c r="BX35" s="129">
        <f t="shared" si="12"/>
        <v>4135000</v>
      </c>
      <c r="BY35" s="129">
        <f t="shared" si="13"/>
        <v>0</v>
      </c>
      <c r="BZ35" s="129">
        <f t="shared" si="14"/>
        <v>26394000</v>
      </c>
    </row>
    <row r="36" spans="1:78" ht="16.5">
      <c r="A36" s="78"/>
      <c r="B36" s="313"/>
      <c r="C36" s="79">
        <v>6</v>
      </c>
      <c r="D36" s="79">
        <f>人事費!D36</f>
        <v>13</v>
      </c>
      <c r="E36" s="79">
        <f>人事費!E36</f>
        <v>0</v>
      </c>
      <c r="F36" s="79">
        <f>人事費!F36</f>
        <v>0</v>
      </c>
      <c r="G36" s="79">
        <f>人事費!G36</f>
        <v>0</v>
      </c>
      <c r="H36" s="79">
        <f>人事費!H36</f>
        <v>0</v>
      </c>
      <c r="I36" s="79">
        <f>人事費!I36</f>
        <v>1</v>
      </c>
      <c r="J36" s="80">
        <f t="shared" si="9"/>
        <v>14</v>
      </c>
      <c r="K36" s="137"/>
      <c r="L36" s="309" t="s">
        <v>190</v>
      </c>
      <c r="M36" s="310">
        <f t="shared" si="4"/>
        <v>20265332</v>
      </c>
      <c r="N36" s="134">
        <v>120000</v>
      </c>
      <c r="O36" s="134">
        <v>51000</v>
      </c>
      <c r="P36" s="138">
        <v>0</v>
      </c>
      <c r="Q36" s="138">
        <v>0</v>
      </c>
      <c r="R36" s="141">
        <f t="shared" si="5"/>
        <v>63600</v>
      </c>
      <c r="S36" s="137">
        <v>0</v>
      </c>
      <c r="T36" s="137">
        <v>0</v>
      </c>
      <c r="U36" s="138">
        <v>51000</v>
      </c>
      <c r="V36" s="138">
        <v>23495</v>
      </c>
      <c r="W36" s="138">
        <v>491075</v>
      </c>
      <c r="X36" s="138">
        <v>128250</v>
      </c>
      <c r="Y36" s="137">
        <v>0</v>
      </c>
      <c r="Z36" s="141">
        <f t="shared" si="10"/>
        <v>28000</v>
      </c>
      <c r="AA36" s="138">
        <v>36000</v>
      </c>
      <c r="AB36" s="141">
        <f t="shared" si="16"/>
        <v>42000</v>
      </c>
      <c r="AC36" s="155">
        <v>32130</v>
      </c>
      <c r="AD36" s="141">
        <f t="shared" si="6"/>
        <v>241200</v>
      </c>
      <c r="AE36" s="138">
        <v>0</v>
      </c>
      <c r="AF36" s="141">
        <f t="shared" si="11"/>
        <v>17400</v>
      </c>
      <c r="AG36" s="138">
        <v>5600</v>
      </c>
      <c r="AH36" s="137">
        <v>2800</v>
      </c>
      <c r="AI36" s="138">
        <v>0</v>
      </c>
      <c r="AJ36" s="138">
        <v>0</v>
      </c>
      <c r="AK36" s="138">
        <v>6300</v>
      </c>
      <c r="AL36" s="138">
        <v>600</v>
      </c>
      <c r="AM36" s="138">
        <v>6876</v>
      </c>
      <c r="AN36" s="138">
        <v>0</v>
      </c>
      <c r="AO36" s="137">
        <v>0</v>
      </c>
      <c r="AP36" s="137">
        <v>0</v>
      </c>
      <c r="AQ36" s="137">
        <v>0</v>
      </c>
      <c r="AR36" s="137">
        <v>0</v>
      </c>
      <c r="AS36" s="137">
        <v>0</v>
      </c>
      <c r="AT36" s="142">
        <f>VLOOKUP(L36,人事費!A:X,13,FALSE)</f>
        <v>10726330</v>
      </c>
      <c r="AU36" s="142">
        <f>VLOOKUP(L36,人事費!A:X,14,FALSE)</f>
        <v>390300</v>
      </c>
      <c r="AV36" s="141">
        <v>0</v>
      </c>
      <c r="AW36" s="141">
        <v>0</v>
      </c>
      <c r="AX36" s="73"/>
      <c r="AY36" s="150">
        <v>26880</v>
      </c>
      <c r="AZ36" s="144"/>
      <c r="BA36" s="144"/>
      <c r="BB36" s="144"/>
      <c r="BC36" s="144"/>
      <c r="BD36" s="145">
        <v>23500</v>
      </c>
      <c r="BE36" s="146">
        <v>0</v>
      </c>
      <c r="BF36" s="142">
        <f>VLOOKUP(L36,人事費!A:X,22,FALSE)</f>
        <v>1300740</v>
      </c>
      <c r="BG36" s="142">
        <f>VLOOKUP(L36,人事費!A:X,23,FALSE)</f>
        <v>1367429</v>
      </c>
      <c r="BH36" s="142">
        <f>VLOOKUP(L36,人事費!A:X,15,FALSE)+VLOOKUP(L36,人事費!A:X,19,FALSE)</f>
        <v>942331</v>
      </c>
      <c r="BI36" s="142">
        <f>VLOOKUP(L36,人事費!A:X,16,FALSE)</f>
        <v>287400</v>
      </c>
      <c r="BJ36" s="142">
        <f>VLOOKUP(L36,人事費!A:X,17,FALSE)+VLOOKUP(L36,人事費!A:X,18,FALSE)</f>
        <v>750576</v>
      </c>
      <c r="BK36" s="135">
        <v>17500</v>
      </c>
      <c r="BL36" s="142">
        <f>VLOOKUP(L36,人事費!A:X,20,FALSE)</f>
        <v>203600</v>
      </c>
      <c r="BM36" s="134">
        <v>0</v>
      </c>
      <c r="BN36" s="134">
        <v>0</v>
      </c>
      <c r="BO36" s="134">
        <v>2376892</v>
      </c>
      <c r="BP36" s="134">
        <v>0</v>
      </c>
      <c r="BQ36" s="134">
        <v>0</v>
      </c>
      <c r="BR36" s="147">
        <v>504528</v>
      </c>
      <c r="BS36" s="134">
        <v>0</v>
      </c>
      <c r="BT36" s="134">
        <v>0</v>
      </c>
      <c r="BU36" s="66"/>
      <c r="BV36" s="129">
        <f t="shared" si="7"/>
        <v>1347000</v>
      </c>
      <c r="BW36" s="129">
        <f t="shared" si="8"/>
        <v>16037000</v>
      </c>
      <c r="BX36" s="129">
        <f t="shared" si="12"/>
        <v>2881000</v>
      </c>
      <c r="BY36" s="129">
        <f t="shared" si="13"/>
        <v>0</v>
      </c>
      <c r="BZ36" s="129">
        <f t="shared" si="14"/>
        <v>20265000</v>
      </c>
    </row>
    <row r="37" spans="1:78" ht="16.5">
      <c r="A37" s="78"/>
      <c r="B37" s="313">
        <v>1</v>
      </c>
      <c r="C37" s="79">
        <v>7</v>
      </c>
      <c r="D37" s="79">
        <f>人事費!D37</f>
        <v>14</v>
      </c>
      <c r="E37" s="79">
        <f>人事費!E37</f>
        <v>1</v>
      </c>
      <c r="F37" s="79">
        <f>人事費!F37</f>
        <v>0</v>
      </c>
      <c r="G37" s="79">
        <f>人事費!G37</f>
        <v>1</v>
      </c>
      <c r="H37" s="79">
        <f>人事費!H37</f>
        <v>0</v>
      </c>
      <c r="I37" s="79">
        <f>人事費!I37</f>
        <v>0</v>
      </c>
      <c r="J37" s="80">
        <f t="shared" si="9"/>
        <v>14</v>
      </c>
      <c r="K37" s="137">
        <v>1</v>
      </c>
      <c r="L37" s="309" t="s">
        <v>191</v>
      </c>
      <c r="M37" s="310">
        <f t="shared" si="4"/>
        <v>21768969</v>
      </c>
      <c r="N37" s="134">
        <v>136000</v>
      </c>
      <c r="O37" s="134">
        <v>59000</v>
      </c>
      <c r="P37" s="138">
        <v>0</v>
      </c>
      <c r="Q37" s="138">
        <v>0</v>
      </c>
      <c r="R37" s="141">
        <f t="shared" si="5"/>
        <v>64200</v>
      </c>
      <c r="S37" s="137">
        <v>30000</v>
      </c>
      <c r="T37" s="137">
        <v>3000</v>
      </c>
      <c r="U37" s="138">
        <v>0</v>
      </c>
      <c r="V37" s="138">
        <v>0</v>
      </c>
      <c r="W37" s="138">
        <v>0</v>
      </c>
      <c r="X37" s="138">
        <v>164250</v>
      </c>
      <c r="Y37" s="137">
        <v>80000</v>
      </c>
      <c r="Z37" s="141">
        <f t="shared" si="10"/>
        <v>28000</v>
      </c>
      <c r="AA37" s="138">
        <v>0</v>
      </c>
      <c r="AB37" s="141">
        <f t="shared" si="16"/>
        <v>43000</v>
      </c>
      <c r="AC37" s="155">
        <v>0</v>
      </c>
      <c r="AD37" s="141">
        <f t="shared" si="6"/>
        <v>247400</v>
      </c>
      <c r="AE37" s="138">
        <v>0</v>
      </c>
      <c r="AF37" s="141">
        <f t="shared" si="11"/>
        <v>18300</v>
      </c>
      <c r="AG37" s="138">
        <v>5800</v>
      </c>
      <c r="AH37" s="137">
        <v>2900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6000</v>
      </c>
      <c r="AO37" s="137">
        <v>0</v>
      </c>
      <c r="AP37" s="137">
        <v>0</v>
      </c>
      <c r="AQ37" s="137">
        <v>0</v>
      </c>
      <c r="AR37" s="137">
        <v>0</v>
      </c>
      <c r="AS37" s="137">
        <v>0</v>
      </c>
      <c r="AT37" s="142">
        <f>VLOOKUP(L37,人事費!A:X,13,FALSE)</f>
        <v>12647190</v>
      </c>
      <c r="AU37" s="142">
        <f>VLOOKUP(L37,人事費!A:X,14,FALSE)</f>
        <v>0</v>
      </c>
      <c r="AV37" s="306">
        <v>581375</v>
      </c>
      <c r="AW37" s="141">
        <v>220220</v>
      </c>
      <c r="AX37" s="73"/>
      <c r="AY37" s="150">
        <v>31360</v>
      </c>
      <c r="AZ37" s="144"/>
      <c r="BA37" s="144"/>
      <c r="BB37" s="144"/>
      <c r="BC37" s="144"/>
      <c r="BD37" s="145">
        <v>23500</v>
      </c>
      <c r="BE37" s="146">
        <v>0</v>
      </c>
      <c r="BF37" s="142">
        <f>VLOOKUP(L37,人事費!A:X,22,FALSE)</f>
        <v>1409560</v>
      </c>
      <c r="BG37" s="142">
        <f>VLOOKUP(L37,人事費!A:X,23,FALSE)</f>
        <v>1530377</v>
      </c>
      <c r="BH37" s="142">
        <f>VLOOKUP(L37,人事費!A:X,15,FALSE)+VLOOKUP(L37,人事費!A:X,19,FALSE)</f>
        <v>1108732</v>
      </c>
      <c r="BI37" s="142">
        <f>VLOOKUP(L37,人事費!A:X,16,FALSE)</f>
        <v>368742</v>
      </c>
      <c r="BJ37" s="142">
        <f>VLOOKUP(L37,人事費!A:X,17,FALSE)+VLOOKUP(L37,人事費!A:X,18,FALSE)</f>
        <v>704888</v>
      </c>
      <c r="BK37" s="135">
        <v>21000</v>
      </c>
      <c r="BL37" s="142">
        <f>VLOOKUP(L37,人事費!A:X,20,FALSE)</f>
        <v>189600</v>
      </c>
      <c r="BM37" s="134">
        <v>0</v>
      </c>
      <c r="BN37" s="134">
        <v>0</v>
      </c>
      <c r="BO37" s="134">
        <v>1811991</v>
      </c>
      <c r="BP37" s="134">
        <v>0</v>
      </c>
      <c r="BQ37" s="134">
        <v>0</v>
      </c>
      <c r="BR37" s="147">
        <v>232584</v>
      </c>
      <c r="BS37" s="134">
        <v>0</v>
      </c>
      <c r="BT37" s="134">
        <v>0</v>
      </c>
      <c r="BU37" s="66"/>
      <c r="BV37" s="129">
        <f t="shared" si="7"/>
        <v>888000</v>
      </c>
      <c r="BW37" s="129">
        <f t="shared" si="8"/>
        <v>18837000</v>
      </c>
      <c r="BX37" s="129">
        <f t="shared" si="12"/>
        <v>2045000</v>
      </c>
      <c r="BY37" s="129">
        <f t="shared" si="13"/>
        <v>0</v>
      </c>
      <c r="BZ37" s="129">
        <f t="shared" si="14"/>
        <v>21770000</v>
      </c>
    </row>
    <row r="38" spans="1:78" ht="16.5">
      <c r="A38" s="78"/>
      <c r="B38" s="313"/>
      <c r="C38" s="79">
        <v>5</v>
      </c>
      <c r="D38" s="79">
        <f>人事費!D38</f>
        <v>12</v>
      </c>
      <c r="E38" s="79">
        <f>人事費!E38</f>
        <v>0</v>
      </c>
      <c r="F38" s="79">
        <f>人事費!F38</f>
        <v>0</v>
      </c>
      <c r="G38" s="79">
        <f>人事費!G38</f>
        <v>0</v>
      </c>
      <c r="H38" s="79">
        <f>人事費!H38</f>
        <v>0</v>
      </c>
      <c r="I38" s="79">
        <f>人事費!I38</f>
        <v>0</v>
      </c>
      <c r="J38" s="80">
        <f t="shared" si="9"/>
        <v>12</v>
      </c>
      <c r="K38" s="137">
        <v>1</v>
      </c>
      <c r="L38" s="309" t="s">
        <v>192</v>
      </c>
      <c r="M38" s="310">
        <f t="shared" si="4"/>
        <v>19207737</v>
      </c>
      <c r="N38" s="134">
        <v>101000</v>
      </c>
      <c r="O38" s="134">
        <v>43000</v>
      </c>
      <c r="P38" s="138">
        <v>0</v>
      </c>
      <c r="Q38" s="138">
        <v>0</v>
      </c>
      <c r="R38" s="141">
        <f t="shared" si="5"/>
        <v>63000</v>
      </c>
      <c r="S38" s="137">
        <v>0</v>
      </c>
      <c r="T38" s="137">
        <v>0</v>
      </c>
      <c r="U38" s="138">
        <v>0</v>
      </c>
      <c r="V38" s="138">
        <v>0</v>
      </c>
      <c r="W38" s="138">
        <v>0</v>
      </c>
      <c r="X38" s="138">
        <v>68250</v>
      </c>
      <c r="Y38" s="137">
        <v>80000</v>
      </c>
      <c r="Z38" s="141">
        <f t="shared" si="10"/>
        <v>24000</v>
      </c>
      <c r="AA38" s="138">
        <v>96000</v>
      </c>
      <c r="AB38" s="141">
        <f t="shared" si="16"/>
        <v>41000</v>
      </c>
      <c r="AC38" s="155">
        <v>0</v>
      </c>
      <c r="AD38" s="141">
        <f t="shared" si="6"/>
        <v>235000</v>
      </c>
      <c r="AE38" s="138">
        <v>0</v>
      </c>
      <c r="AF38" s="141">
        <f t="shared" si="11"/>
        <v>16500</v>
      </c>
      <c r="AG38" s="138">
        <v>4400</v>
      </c>
      <c r="AH38" s="137">
        <v>2200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6000</v>
      </c>
      <c r="AO38" s="137">
        <v>0</v>
      </c>
      <c r="AP38" s="137">
        <v>0</v>
      </c>
      <c r="AQ38" s="137">
        <v>0</v>
      </c>
      <c r="AR38" s="137">
        <v>18000</v>
      </c>
      <c r="AS38" s="137">
        <v>0</v>
      </c>
      <c r="AT38" s="142">
        <f>VLOOKUP(L38,人事費!A:X,13,FALSE)</f>
        <v>10645781</v>
      </c>
      <c r="AU38" s="142">
        <f>VLOOKUP(L38,人事費!A:X,14,FALSE)</f>
        <v>0</v>
      </c>
      <c r="AV38" s="141">
        <v>0</v>
      </c>
      <c r="AW38" s="141">
        <v>0</v>
      </c>
      <c r="AX38" s="73"/>
      <c r="AY38" s="150">
        <v>22400</v>
      </c>
      <c r="AZ38" s="144"/>
      <c r="BA38" s="144"/>
      <c r="BB38" s="144"/>
      <c r="BC38" s="144"/>
      <c r="BD38" s="145">
        <v>23500</v>
      </c>
      <c r="BE38" s="146">
        <v>0</v>
      </c>
      <c r="BF38" s="142">
        <f>VLOOKUP(L38,人事費!A:X,22,FALSE)</f>
        <v>1399235</v>
      </c>
      <c r="BG38" s="142">
        <f>VLOOKUP(L38,人事費!A:X,23,FALSE)</f>
        <v>1302980</v>
      </c>
      <c r="BH38" s="142">
        <f>VLOOKUP(L38,人事費!A:X,15,FALSE)+VLOOKUP(L38,人事費!A:X,19,FALSE)</f>
        <v>954905</v>
      </c>
      <c r="BI38" s="142">
        <f>VLOOKUP(L38,人事費!A:X,16,FALSE)</f>
        <v>317455</v>
      </c>
      <c r="BJ38" s="142">
        <f>VLOOKUP(L38,人事費!A:X,17,FALSE)+VLOOKUP(L38,人事費!A:X,18,FALSE)</f>
        <v>606167</v>
      </c>
      <c r="BK38" s="135">
        <v>17500</v>
      </c>
      <c r="BL38" s="142">
        <f>VLOOKUP(L38,人事費!A:X,20,FALSE)</f>
        <v>196000</v>
      </c>
      <c r="BM38" s="134">
        <v>0</v>
      </c>
      <c r="BN38" s="134">
        <v>0</v>
      </c>
      <c r="BO38" s="134">
        <v>2378088</v>
      </c>
      <c r="BP38" s="134">
        <v>0</v>
      </c>
      <c r="BQ38" s="134">
        <v>0</v>
      </c>
      <c r="BR38" s="147">
        <v>545376</v>
      </c>
      <c r="BS38" s="134">
        <v>0</v>
      </c>
      <c r="BT38" s="134">
        <v>0</v>
      </c>
      <c r="BU38" s="66"/>
      <c r="BV38" s="129">
        <f t="shared" si="7"/>
        <v>798000</v>
      </c>
      <c r="BW38" s="129">
        <f t="shared" si="8"/>
        <v>15486000</v>
      </c>
      <c r="BX38" s="129">
        <f t="shared" si="12"/>
        <v>2923000</v>
      </c>
      <c r="BY38" s="129">
        <f t="shared" si="13"/>
        <v>0</v>
      </c>
      <c r="BZ38" s="129">
        <f t="shared" si="14"/>
        <v>19207000</v>
      </c>
    </row>
    <row r="39" spans="1:78" ht="16.5">
      <c r="A39" s="78"/>
      <c r="B39" s="313">
        <v>1</v>
      </c>
      <c r="C39" s="79">
        <v>13</v>
      </c>
      <c r="D39" s="79">
        <f>人事費!D39</f>
        <v>26</v>
      </c>
      <c r="E39" s="79">
        <f>人事費!E39</f>
        <v>1</v>
      </c>
      <c r="F39" s="79">
        <f>人事費!F39</f>
        <v>0</v>
      </c>
      <c r="G39" s="79">
        <f>人事費!G39</f>
        <v>1</v>
      </c>
      <c r="H39" s="79">
        <f>人事費!H39</f>
        <v>0</v>
      </c>
      <c r="I39" s="79">
        <f>人事費!I39</f>
        <v>0</v>
      </c>
      <c r="J39" s="80">
        <f t="shared" si="9"/>
        <v>26</v>
      </c>
      <c r="K39" s="137">
        <v>4</v>
      </c>
      <c r="L39" s="309" t="s">
        <v>193</v>
      </c>
      <c r="M39" s="310">
        <f t="shared" ref="M39:M70" si="17">SUM(N39:BU39)</f>
        <v>46456967</v>
      </c>
      <c r="N39" s="134">
        <v>233000</v>
      </c>
      <c r="O39" s="134">
        <v>100000</v>
      </c>
      <c r="P39" s="138">
        <v>0</v>
      </c>
      <c r="Q39" s="138">
        <v>0</v>
      </c>
      <c r="R39" s="141">
        <f t="shared" ref="R39:R70" si="18">60000+C39*600</f>
        <v>67800</v>
      </c>
      <c r="S39" s="137">
        <v>35280</v>
      </c>
      <c r="T39" s="137">
        <v>3000</v>
      </c>
      <c r="U39" s="138">
        <v>59500</v>
      </c>
      <c r="V39" s="138">
        <v>27178</v>
      </c>
      <c r="W39" s="138">
        <v>689654</v>
      </c>
      <c r="X39" s="138">
        <v>164250</v>
      </c>
      <c r="Y39" s="137">
        <v>80000</v>
      </c>
      <c r="Z39" s="141">
        <f t="shared" si="10"/>
        <v>52000</v>
      </c>
      <c r="AA39" s="138">
        <v>0</v>
      </c>
      <c r="AB39" s="141">
        <f t="shared" si="16"/>
        <v>50000</v>
      </c>
      <c r="AC39" s="155">
        <v>94877</v>
      </c>
      <c r="AD39" s="141">
        <f t="shared" ref="AD39:AD70" si="19">(20000*12+C39*600*12+A39*10000*12)-AB39</f>
        <v>283600</v>
      </c>
      <c r="AE39" s="138">
        <v>0</v>
      </c>
      <c r="AF39" s="141">
        <f t="shared" si="11"/>
        <v>23700</v>
      </c>
      <c r="AG39" s="138">
        <v>32600</v>
      </c>
      <c r="AH39" s="137">
        <v>16300</v>
      </c>
      <c r="AI39" s="138">
        <v>36000</v>
      </c>
      <c r="AJ39" s="138">
        <v>21600</v>
      </c>
      <c r="AK39" s="138">
        <v>17530</v>
      </c>
      <c r="AL39" s="138">
        <v>1200</v>
      </c>
      <c r="AM39" s="138">
        <v>13056</v>
      </c>
      <c r="AN39" s="138">
        <v>24000</v>
      </c>
      <c r="AO39" s="137">
        <v>0</v>
      </c>
      <c r="AP39" s="137">
        <v>0</v>
      </c>
      <c r="AQ39" s="137">
        <v>0</v>
      </c>
      <c r="AR39" s="137">
        <v>120000</v>
      </c>
      <c r="AS39" s="137">
        <v>0</v>
      </c>
      <c r="AT39" s="142">
        <f>VLOOKUP(L39,人事費!A:X,13,FALSE)</f>
        <v>22255858</v>
      </c>
      <c r="AU39" s="142">
        <f>VLOOKUP(L39,人事費!A:X,14,FALSE)</f>
        <v>0</v>
      </c>
      <c r="AV39" s="306">
        <v>581375</v>
      </c>
      <c r="AW39" s="141">
        <v>220220</v>
      </c>
      <c r="AX39" s="73"/>
      <c r="AY39" s="150">
        <v>58240</v>
      </c>
      <c r="AZ39" s="144"/>
      <c r="BA39" s="144"/>
      <c r="BB39" s="144"/>
      <c r="BC39" s="144"/>
      <c r="BD39" s="145">
        <v>23500</v>
      </c>
      <c r="BE39" s="146">
        <v>0</v>
      </c>
      <c r="BF39" s="142">
        <f>VLOOKUP(L39,人事費!A:X,22,FALSE)</f>
        <v>2599150</v>
      </c>
      <c r="BG39" s="142">
        <f>VLOOKUP(L39,人事費!A:X,23,FALSE)</f>
        <v>2710996</v>
      </c>
      <c r="BH39" s="142">
        <f>VLOOKUP(L39,人事費!A:X,15,FALSE)+VLOOKUP(L39,人事費!A:X,19,FALSE)</f>
        <v>1927771</v>
      </c>
      <c r="BI39" s="142">
        <f>VLOOKUP(L39,人事費!A:X,16,FALSE)</f>
        <v>570852</v>
      </c>
      <c r="BJ39" s="142">
        <f>VLOOKUP(L39,人事費!A:X,17,FALSE)+VLOOKUP(L39,人事費!A:X,18,FALSE)</f>
        <v>1522369</v>
      </c>
      <c r="BK39" s="135">
        <v>31500</v>
      </c>
      <c r="BL39" s="142">
        <f>VLOOKUP(L39,人事費!A:X,20,FALSE)</f>
        <v>280000</v>
      </c>
      <c r="BM39" s="134">
        <v>0</v>
      </c>
      <c r="BN39" s="134">
        <v>20000</v>
      </c>
      <c r="BO39" s="134">
        <v>10255103</v>
      </c>
      <c r="BP39" s="134">
        <v>0</v>
      </c>
      <c r="BQ39" s="147">
        <v>90984</v>
      </c>
      <c r="BR39" s="147">
        <v>1062924</v>
      </c>
      <c r="BS39" s="134">
        <v>0</v>
      </c>
      <c r="BT39" s="134">
        <v>0</v>
      </c>
      <c r="BU39" s="66"/>
      <c r="BV39" s="129">
        <f t="shared" ref="BV39:BV70" si="20">ROUND(SUM(N39:AS39),-3)</f>
        <v>2246000</v>
      </c>
      <c r="BW39" s="129">
        <f t="shared" ref="BW39:BW70" si="21">ROUND(SUM(AT39:BM39),-3)</f>
        <v>32782000</v>
      </c>
      <c r="BX39" s="129">
        <f t="shared" si="12"/>
        <v>11429000</v>
      </c>
      <c r="BY39" s="129">
        <f t="shared" si="13"/>
        <v>0</v>
      </c>
      <c r="BZ39" s="129">
        <f t="shared" si="14"/>
        <v>46457000</v>
      </c>
    </row>
    <row r="40" spans="1:78" ht="16.5">
      <c r="A40" s="78"/>
      <c r="B40" s="313">
        <v>1</v>
      </c>
      <c r="C40" s="79">
        <v>7</v>
      </c>
      <c r="D40" s="79">
        <f>人事費!D40</f>
        <v>16</v>
      </c>
      <c r="E40" s="79">
        <f>人事費!E40</f>
        <v>2</v>
      </c>
      <c r="F40" s="79">
        <f>人事費!F40</f>
        <v>0</v>
      </c>
      <c r="G40" s="79">
        <f>人事費!G40</f>
        <v>1</v>
      </c>
      <c r="H40" s="79">
        <f>人事費!H40</f>
        <v>0</v>
      </c>
      <c r="I40" s="79">
        <f>人事費!I40</f>
        <v>1</v>
      </c>
      <c r="J40" s="80">
        <f t="shared" si="9"/>
        <v>17</v>
      </c>
      <c r="K40" s="137">
        <v>4</v>
      </c>
      <c r="L40" s="309" t="s">
        <v>194</v>
      </c>
      <c r="M40" s="310">
        <f t="shared" si="17"/>
        <v>24717370</v>
      </c>
      <c r="N40" s="134">
        <v>136000</v>
      </c>
      <c r="O40" s="134">
        <v>59000</v>
      </c>
      <c r="P40" s="138">
        <v>0</v>
      </c>
      <c r="Q40" s="138">
        <v>0</v>
      </c>
      <c r="R40" s="141">
        <f t="shared" si="18"/>
        <v>64200</v>
      </c>
      <c r="S40" s="137">
        <v>0</v>
      </c>
      <c r="T40" s="137">
        <v>0</v>
      </c>
      <c r="U40" s="138">
        <v>8500</v>
      </c>
      <c r="V40" s="138">
        <v>23495</v>
      </c>
      <c r="W40" s="138">
        <v>491075</v>
      </c>
      <c r="X40" s="138">
        <v>68250</v>
      </c>
      <c r="Y40" s="137">
        <v>0</v>
      </c>
      <c r="Z40" s="141">
        <f t="shared" si="10"/>
        <v>34000</v>
      </c>
      <c r="AA40" s="138">
        <v>96000</v>
      </c>
      <c r="AB40" s="141">
        <f t="shared" si="16"/>
        <v>43000</v>
      </c>
      <c r="AC40" s="155">
        <v>39040</v>
      </c>
      <c r="AD40" s="141">
        <f t="shared" si="19"/>
        <v>247400</v>
      </c>
      <c r="AE40" s="138">
        <v>0</v>
      </c>
      <c r="AF40" s="141">
        <f t="shared" si="11"/>
        <v>18300</v>
      </c>
      <c r="AG40" s="138">
        <v>10200</v>
      </c>
      <c r="AH40" s="137">
        <v>5100</v>
      </c>
      <c r="AI40" s="138">
        <v>0</v>
      </c>
      <c r="AJ40" s="138">
        <v>0</v>
      </c>
      <c r="AK40" s="138">
        <v>4500</v>
      </c>
      <c r="AL40" s="138">
        <v>600</v>
      </c>
      <c r="AM40" s="138">
        <v>5040</v>
      </c>
      <c r="AN40" s="138">
        <v>24000</v>
      </c>
      <c r="AO40" s="137">
        <v>0</v>
      </c>
      <c r="AP40" s="137">
        <v>0</v>
      </c>
      <c r="AQ40" s="137">
        <v>0</v>
      </c>
      <c r="AR40" s="137">
        <v>0</v>
      </c>
      <c r="AS40" s="137">
        <v>0</v>
      </c>
      <c r="AT40" s="142">
        <f>VLOOKUP(L40,人事費!A:X,13,FALSE)</f>
        <v>11174456</v>
      </c>
      <c r="AU40" s="142">
        <f>VLOOKUP(L40,人事費!A:X,14,FALSE)</f>
        <v>390300</v>
      </c>
      <c r="AV40" s="306">
        <v>1192375</v>
      </c>
      <c r="AW40" s="141">
        <v>220220</v>
      </c>
      <c r="AX40" s="73"/>
      <c r="AY40" s="150">
        <v>31360</v>
      </c>
      <c r="AZ40" s="144"/>
      <c r="BA40" s="144"/>
      <c r="BB40" s="144"/>
      <c r="BC40" s="144"/>
      <c r="BD40" s="145">
        <v>23500</v>
      </c>
      <c r="BE40" s="146">
        <v>0</v>
      </c>
      <c r="BF40" s="142">
        <f>VLOOKUP(L40,人事費!A:X,22,FALSE)</f>
        <v>1315200</v>
      </c>
      <c r="BG40" s="142">
        <f>VLOOKUP(L40,人事費!A:X,23,FALSE)</f>
        <v>1548490</v>
      </c>
      <c r="BH40" s="142">
        <f>VLOOKUP(L40,人事費!A:X,15,FALSE)+VLOOKUP(L40,人事費!A:X,19,FALSE)</f>
        <v>1028577</v>
      </c>
      <c r="BI40" s="142">
        <f>VLOOKUP(L40,人事費!A:X,16,FALSE)</f>
        <v>282872</v>
      </c>
      <c r="BJ40" s="142">
        <f>VLOOKUP(L40,人事費!A:X,17,FALSE)+VLOOKUP(L40,人事費!A:X,18,FALSE)</f>
        <v>951540</v>
      </c>
      <c r="BK40" s="135">
        <v>14000</v>
      </c>
      <c r="BL40" s="142">
        <f>VLOOKUP(L40,人事費!A:X,20,FALSE)</f>
        <v>249600</v>
      </c>
      <c r="BM40" s="134">
        <v>0</v>
      </c>
      <c r="BN40" s="134">
        <v>0</v>
      </c>
      <c r="BO40" s="134">
        <v>4301400</v>
      </c>
      <c r="BP40" s="134">
        <v>0</v>
      </c>
      <c r="BQ40" s="134">
        <v>0</v>
      </c>
      <c r="BR40" s="147">
        <v>615780</v>
      </c>
      <c r="BS40" s="134">
        <v>0</v>
      </c>
      <c r="BT40" s="134">
        <v>0</v>
      </c>
      <c r="BU40" s="66"/>
      <c r="BV40" s="129">
        <f t="shared" si="20"/>
        <v>1378000</v>
      </c>
      <c r="BW40" s="129">
        <f t="shared" si="21"/>
        <v>18422000</v>
      </c>
      <c r="BX40" s="129">
        <f t="shared" si="12"/>
        <v>4917000</v>
      </c>
      <c r="BY40" s="129">
        <f t="shared" si="13"/>
        <v>0</v>
      </c>
      <c r="BZ40" s="129">
        <f t="shared" si="14"/>
        <v>24717000</v>
      </c>
    </row>
    <row r="41" spans="1:78" s="4" customFormat="1" ht="16.5">
      <c r="A41" s="78"/>
      <c r="B41" s="313">
        <v>1</v>
      </c>
      <c r="C41" s="79">
        <v>7</v>
      </c>
      <c r="D41" s="79">
        <f>人事費!D41</f>
        <v>16</v>
      </c>
      <c r="E41" s="79">
        <f>人事費!E41</f>
        <v>2</v>
      </c>
      <c r="F41" s="79">
        <f>人事費!F41</f>
        <v>0</v>
      </c>
      <c r="G41" s="79">
        <f>人事費!G41</f>
        <v>1</v>
      </c>
      <c r="H41" s="79">
        <f>人事費!H41</f>
        <v>0</v>
      </c>
      <c r="I41" s="79">
        <f>人事費!I41</f>
        <v>0</v>
      </c>
      <c r="J41" s="80">
        <f t="shared" si="9"/>
        <v>16</v>
      </c>
      <c r="K41" s="137"/>
      <c r="L41" s="309" t="s">
        <v>433</v>
      </c>
      <c r="M41" s="310">
        <f t="shared" si="17"/>
        <v>19184495</v>
      </c>
      <c r="N41" s="134">
        <v>136000</v>
      </c>
      <c r="O41" s="134">
        <v>59000</v>
      </c>
      <c r="P41" s="138">
        <v>0</v>
      </c>
      <c r="Q41" s="138">
        <v>0</v>
      </c>
      <c r="R41" s="141">
        <f t="shared" si="18"/>
        <v>64200</v>
      </c>
      <c r="S41" s="137">
        <v>0</v>
      </c>
      <c r="T41" s="137">
        <v>0</v>
      </c>
      <c r="U41" s="138">
        <v>0</v>
      </c>
      <c r="V41" s="138">
        <v>0</v>
      </c>
      <c r="W41" s="138">
        <v>0</v>
      </c>
      <c r="X41" s="138">
        <v>0</v>
      </c>
      <c r="Y41" s="137">
        <v>60000</v>
      </c>
      <c r="Z41" s="141">
        <f t="shared" si="10"/>
        <v>32000</v>
      </c>
      <c r="AA41" s="138">
        <v>0</v>
      </c>
      <c r="AB41" s="141">
        <f t="shared" si="16"/>
        <v>43000</v>
      </c>
      <c r="AC41" s="155">
        <v>0</v>
      </c>
      <c r="AD41" s="141">
        <f t="shared" si="19"/>
        <v>247400</v>
      </c>
      <c r="AE41" s="138">
        <v>0</v>
      </c>
      <c r="AF41" s="141">
        <f t="shared" si="11"/>
        <v>18300</v>
      </c>
      <c r="AG41" s="138">
        <v>6200</v>
      </c>
      <c r="AH41" s="137">
        <v>3100</v>
      </c>
      <c r="AI41" s="138">
        <v>0</v>
      </c>
      <c r="AJ41" s="138">
        <v>0</v>
      </c>
      <c r="AK41" s="138">
        <v>0</v>
      </c>
      <c r="AL41" s="138">
        <v>0</v>
      </c>
      <c r="AM41" s="138">
        <v>0</v>
      </c>
      <c r="AN41" s="138">
        <v>0</v>
      </c>
      <c r="AO41" s="137">
        <v>0</v>
      </c>
      <c r="AP41" s="137">
        <v>0</v>
      </c>
      <c r="AQ41" s="137">
        <v>0</v>
      </c>
      <c r="AR41" s="137">
        <v>0</v>
      </c>
      <c r="AS41" s="137">
        <v>0</v>
      </c>
      <c r="AT41" s="142">
        <f>VLOOKUP(L41,人事費!A:X,13,FALSE)</f>
        <v>10101287</v>
      </c>
      <c r="AU41" s="142">
        <f>VLOOKUP(L41,人事費!A:X,14,FALSE)</f>
        <v>0</v>
      </c>
      <c r="AV41" s="306">
        <v>1192375</v>
      </c>
      <c r="AW41" s="141">
        <v>220220</v>
      </c>
      <c r="AX41" s="73"/>
      <c r="AY41" s="150">
        <v>31360</v>
      </c>
      <c r="AZ41" s="144"/>
      <c r="BA41" s="144"/>
      <c r="BB41" s="144"/>
      <c r="BC41" s="144"/>
      <c r="BD41" s="145">
        <v>23500</v>
      </c>
      <c r="BE41" s="146">
        <v>164250</v>
      </c>
      <c r="BF41" s="142">
        <f>VLOOKUP(L41,人事費!A:X,22,FALSE)</f>
        <v>858585</v>
      </c>
      <c r="BG41" s="142">
        <f>VLOOKUP(L41,人事費!A:X,23,FALSE)</f>
        <v>1255218</v>
      </c>
      <c r="BH41" s="142">
        <f>VLOOKUP(L41,人事費!A:X,15,FALSE)+VLOOKUP(L41,人事費!A:X,19,FALSE)</f>
        <v>822923</v>
      </c>
      <c r="BI41" s="142">
        <f>VLOOKUP(L41,人事費!A:X,16,FALSE)</f>
        <v>189188</v>
      </c>
      <c r="BJ41" s="142">
        <f>VLOOKUP(L41,人事費!A:X,17,FALSE)+VLOOKUP(L41,人事費!A:X,18,FALSE)</f>
        <v>877212</v>
      </c>
      <c r="BK41" s="135">
        <v>7000</v>
      </c>
      <c r="BL41" s="142">
        <f>VLOOKUP(L41,人事費!A:X,20,FALSE)</f>
        <v>156000</v>
      </c>
      <c r="BM41" s="134">
        <v>0</v>
      </c>
      <c r="BN41" s="134">
        <v>0</v>
      </c>
      <c r="BO41" s="134">
        <v>2485053</v>
      </c>
      <c r="BP41" s="134">
        <v>0</v>
      </c>
      <c r="BQ41" s="134">
        <v>0</v>
      </c>
      <c r="BR41" s="147">
        <v>131124</v>
      </c>
      <c r="BS41" s="134">
        <v>0</v>
      </c>
      <c r="BT41" s="134">
        <v>0</v>
      </c>
      <c r="BU41" s="66"/>
      <c r="BV41" s="129">
        <f t="shared" si="20"/>
        <v>669000</v>
      </c>
      <c r="BW41" s="129">
        <f t="shared" si="21"/>
        <v>15899000</v>
      </c>
      <c r="BX41" s="129">
        <f t="shared" si="12"/>
        <v>2616000</v>
      </c>
      <c r="BY41" s="129">
        <f t="shared" si="13"/>
        <v>0</v>
      </c>
      <c r="BZ41" s="129">
        <f t="shared" si="14"/>
        <v>19184000</v>
      </c>
    </row>
    <row r="42" spans="1:78" s="4" customFormat="1" ht="16.5">
      <c r="A42" s="78"/>
      <c r="B42" s="313">
        <v>1</v>
      </c>
      <c r="C42" s="79">
        <v>7</v>
      </c>
      <c r="D42" s="79">
        <f>人事費!D42</f>
        <v>16</v>
      </c>
      <c r="E42" s="79">
        <f>人事費!E42</f>
        <v>1</v>
      </c>
      <c r="F42" s="79">
        <f>人事費!F42</f>
        <v>0</v>
      </c>
      <c r="G42" s="79">
        <f>人事費!G42</f>
        <v>1</v>
      </c>
      <c r="H42" s="79">
        <f>人事費!H42</f>
        <v>0</v>
      </c>
      <c r="I42" s="79">
        <f>人事費!I42</f>
        <v>0</v>
      </c>
      <c r="J42" s="80">
        <f t="shared" si="9"/>
        <v>16</v>
      </c>
      <c r="K42" s="137">
        <v>1</v>
      </c>
      <c r="L42" s="309" t="s">
        <v>195</v>
      </c>
      <c r="M42" s="310">
        <f t="shared" si="17"/>
        <v>25290643</v>
      </c>
      <c r="N42" s="134">
        <v>136000</v>
      </c>
      <c r="O42" s="134">
        <v>59000</v>
      </c>
      <c r="P42" s="138">
        <v>0</v>
      </c>
      <c r="Q42" s="138">
        <v>0</v>
      </c>
      <c r="R42" s="141">
        <f t="shared" si="18"/>
        <v>64200</v>
      </c>
      <c r="S42" s="137">
        <v>0</v>
      </c>
      <c r="T42" s="137">
        <v>0</v>
      </c>
      <c r="U42" s="138">
        <v>0</v>
      </c>
      <c r="V42" s="138">
        <v>0</v>
      </c>
      <c r="W42" s="138">
        <v>0</v>
      </c>
      <c r="X42" s="138">
        <v>68250</v>
      </c>
      <c r="Y42" s="137">
        <v>60000</v>
      </c>
      <c r="Z42" s="141">
        <f t="shared" si="10"/>
        <v>32000</v>
      </c>
      <c r="AA42" s="138">
        <v>96000</v>
      </c>
      <c r="AB42" s="141">
        <f t="shared" si="16"/>
        <v>43000</v>
      </c>
      <c r="AC42" s="155">
        <v>0</v>
      </c>
      <c r="AD42" s="141">
        <f t="shared" si="19"/>
        <v>247400</v>
      </c>
      <c r="AE42" s="138">
        <v>0</v>
      </c>
      <c r="AF42" s="141">
        <f t="shared" si="11"/>
        <v>18300</v>
      </c>
      <c r="AG42" s="138">
        <v>6400</v>
      </c>
      <c r="AH42" s="137">
        <v>3200</v>
      </c>
      <c r="AI42" s="138">
        <v>0</v>
      </c>
      <c r="AJ42" s="138">
        <v>0</v>
      </c>
      <c r="AK42" s="138">
        <v>0</v>
      </c>
      <c r="AL42" s="138">
        <v>0</v>
      </c>
      <c r="AM42" s="138">
        <v>0</v>
      </c>
      <c r="AN42" s="138">
        <v>6000</v>
      </c>
      <c r="AO42" s="137">
        <v>0</v>
      </c>
      <c r="AP42" s="137">
        <v>0</v>
      </c>
      <c r="AQ42" s="137">
        <v>0</v>
      </c>
      <c r="AR42" s="137">
        <v>0</v>
      </c>
      <c r="AS42" s="137">
        <v>0</v>
      </c>
      <c r="AT42" s="142">
        <f>VLOOKUP(L42,人事費!A:X,13,FALSE)</f>
        <v>13495865</v>
      </c>
      <c r="AU42" s="142">
        <f>VLOOKUP(L42,人事費!A:X,14,FALSE)</f>
        <v>0</v>
      </c>
      <c r="AV42" s="306">
        <v>581375</v>
      </c>
      <c r="AW42" s="141">
        <v>220220</v>
      </c>
      <c r="AX42" s="73"/>
      <c r="AY42" s="150">
        <v>31360</v>
      </c>
      <c r="AZ42" s="144"/>
      <c r="BA42" s="144"/>
      <c r="BB42" s="144"/>
      <c r="BC42" s="144"/>
      <c r="BD42" s="145">
        <v>23500</v>
      </c>
      <c r="BE42" s="146">
        <v>0</v>
      </c>
      <c r="BF42" s="142">
        <f>VLOOKUP(L42,人事費!A:X,22,FALSE)</f>
        <v>1445755</v>
      </c>
      <c r="BG42" s="142">
        <f>VLOOKUP(L42,人事費!A:X,23,FALSE)</f>
        <v>1652489</v>
      </c>
      <c r="BH42" s="142">
        <f>VLOOKUP(L42,人事費!A:X,15,FALSE)+VLOOKUP(L42,人事費!A:X,19,FALSE)</f>
        <v>1156061</v>
      </c>
      <c r="BI42" s="142">
        <f>VLOOKUP(L42,人事費!A:X,16,FALSE)</f>
        <v>348441</v>
      </c>
      <c r="BJ42" s="142">
        <f>VLOOKUP(L42,人事費!A:X,17,FALSE)+VLOOKUP(L42,人事費!A:X,18,FALSE)</f>
        <v>880284</v>
      </c>
      <c r="BK42" s="135">
        <v>14000</v>
      </c>
      <c r="BL42" s="142">
        <f>VLOOKUP(L42,人事費!A:X,20,FALSE)</f>
        <v>199200</v>
      </c>
      <c r="BM42" s="134">
        <v>0</v>
      </c>
      <c r="BN42" s="134">
        <v>0</v>
      </c>
      <c r="BO42" s="134">
        <v>3314843</v>
      </c>
      <c r="BP42" s="134">
        <v>0</v>
      </c>
      <c r="BQ42" s="134">
        <v>0</v>
      </c>
      <c r="BR42" s="147">
        <v>1087500</v>
      </c>
      <c r="BS42" s="134">
        <v>0</v>
      </c>
      <c r="BT42" s="134">
        <v>0</v>
      </c>
      <c r="BU42" s="66"/>
      <c r="BV42" s="129">
        <f t="shared" si="20"/>
        <v>840000</v>
      </c>
      <c r="BW42" s="129">
        <f t="shared" si="21"/>
        <v>20049000</v>
      </c>
      <c r="BX42" s="129">
        <f t="shared" si="12"/>
        <v>4402000</v>
      </c>
      <c r="BY42" s="129">
        <f t="shared" si="13"/>
        <v>0</v>
      </c>
      <c r="BZ42" s="129">
        <f t="shared" si="14"/>
        <v>25291000</v>
      </c>
    </row>
    <row r="43" spans="1:78" ht="16.5">
      <c r="A43" s="78"/>
      <c r="B43" s="313"/>
      <c r="C43" s="79">
        <v>6</v>
      </c>
      <c r="D43" s="79">
        <f>人事費!D43</f>
        <v>13</v>
      </c>
      <c r="E43" s="79">
        <f>人事費!E43</f>
        <v>0</v>
      </c>
      <c r="F43" s="79">
        <f>人事費!F43</f>
        <v>0</v>
      </c>
      <c r="G43" s="79">
        <f>人事費!G43</f>
        <v>0</v>
      </c>
      <c r="H43" s="79">
        <f>人事費!H43</f>
        <v>0</v>
      </c>
      <c r="I43" s="79">
        <f>人事費!I43</f>
        <v>0</v>
      </c>
      <c r="J43" s="80">
        <f t="shared" si="9"/>
        <v>13</v>
      </c>
      <c r="K43" s="137">
        <v>1</v>
      </c>
      <c r="L43" s="309" t="s">
        <v>196</v>
      </c>
      <c r="M43" s="310">
        <f t="shared" si="17"/>
        <v>19961288</v>
      </c>
      <c r="N43" s="134">
        <v>120000</v>
      </c>
      <c r="O43" s="134">
        <v>51000</v>
      </c>
      <c r="P43" s="138">
        <v>0</v>
      </c>
      <c r="Q43" s="138">
        <v>0</v>
      </c>
      <c r="R43" s="141">
        <f t="shared" si="18"/>
        <v>63600</v>
      </c>
      <c r="S43" s="137">
        <v>0</v>
      </c>
      <c r="T43" s="137">
        <v>0</v>
      </c>
      <c r="U43" s="138">
        <v>8500</v>
      </c>
      <c r="V43" s="138">
        <v>23495</v>
      </c>
      <c r="W43" s="138">
        <v>491075</v>
      </c>
      <c r="X43" s="138">
        <v>164250</v>
      </c>
      <c r="Y43" s="137">
        <v>60000</v>
      </c>
      <c r="Z43" s="141">
        <f t="shared" si="10"/>
        <v>26000</v>
      </c>
      <c r="AA43" s="138">
        <v>0</v>
      </c>
      <c r="AB43" s="141">
        <f t="shared" si="16"/>
        <v>42000</v>
      </c>
      <c r="AC43" s="155">
        <v>48120</v>
      </c>
      <c r="AD43" s="141">
        <f t="shared" si="19"/>
        <v>241200</v>
      </c>
      <c r="AE43" s="138">
        <v>0</v>
      </c>
      <c r="AF43" s="141">
        <f t="shared" si="11"/>
        <v>17400</v>
      </c>
      <c r="AG43" s="138">
        <v>4200</v>
      </c>
      <c r="AH43" s="137">
        <v>2100</v>
      </c>
      <c r="AI43" s="138">
        <v>0</v>
      </c>
      <c r="AJ43" s="138">
        <v>0</v>
      </c>
      <c r="AK43" s="138">
        <v>6300</v>
      </c>
      <c r="AL43" s="138">
        <v>600</v>
      </c>
      <c r="AM43" s="138">
        <v>6876</v>
      </c>
      <c r="AN43" s="138">
        <v>6000</v>
      </c>
      <c r="AO43" s="137">
        <v>0</v>
      </c>
      <c r="AP43" s="137">
        <v>0</v>
      </c>
      <c r="AQ43" s="137">
        <v>0</v>
      </c>
      <c r="AR43" s="137">
        <v>0</v>
      </c>
      <c r="AS43" s="137">
        <v>0</v>
      </c>
      <c r="AT43" s="142">
        <f>VLOOKUP(L43,人事費!A:X,13,FALSE)</f>
        <v>11957723</v>
      </c>
      <c r="AU43" s="142">
        <f>VLOOKUP(L43,人事費!A:X,14,FALSE)</f>
        <v>0</v>
      </c>
      <c r="AV43" s="141">
        <v>0</v>
      </c>
      <c r="AW43" s="141">
        <v>0</v>
      </c>
      <c r="AX43" s="73"/>
      <c r="AY43" s="150">
        <v>26880</v>
      </c>
      <c r="AZ43" s="144"/>
      <c r="BA43" s="144"/>
      <c r="BB43" s="144"/>
      <c r="BC43" s="144"/>
      <c r="BD43" s="145">
        <v>23500</v>
      </c>
      <c r="BE43" s="146">
        <v>0</v>
      </c>
      <c r="BF43" s="142">
        <f>VLOOKUP(L43,人事費!A:X,22,FALSE)</f>
        <v>1454185</v>
      </c>
      <c r="BG43" s="142">
        <f>VLOOKUP(L43,人事費!A:X,23,FALSE)</f>
        <v>1457878</v>
      </c>
      <c r="BH43" s="142">
        <f>VLOOKUP(L43,人事費!A:X,15,FALSE)+VLOOKUP(L43,人事費!A:X,19,FALSE)</f>
        <v>1041491</v>
      </c>
      <c r="BI43" s="142">
        <f>VLOOKUP(L43,人事費!A:X,16,FALSE)</f>
        <v>345572</v>
      </c>
      <c r="BJ43" s="142">
        <f>VLOOKUP(L43,人事費!A:X,17,FALSE)+VLOOKUP(L43,人事費!A:X,18,FALSE)</f>
        <v>676872</v>
      </c>
      <c r="BK43" s="135">
        <v>21000</v>
      </c>
      <c r="BL43" s="142">
        <f>VLOOKUP(L43,人事費!A:X,20,FALSE)</f>
        <v>194800</v>
      </c>
      <c r="BM43" s="134">
        <v>0</v>
      </c>
      <c r="BN43" s="134">
        <v>20000</v>
      </c>
      <c r="BO43" s="134">
        <v>1231371</v>
      </c>
      <c r="BP43" s="134">
        <v>0</v>
      </c>
      <c r="BQ43" s="147">
        <v>84300</v>
      </c>
      <c r="BR43" s="147">
        <v>0</v>
      </c>
      <c r="BS43" s="134">
        <v>43000</v>
      </c>
      <c r="BT43" s="134">
        <v>0</v>
      </c>
      <c r="BU43" s="66"/>
      <c r="BV43" s="129">
        <f t="shared" si="20"/>
        <v>1383000</v>
      </c>
      <c r="BW43" s="129">
        <f t="shared" si="21"/>
        <v>17200000</v>
      </c>
      <c r="BX43" s="129">
        <f t="shared" si="12"/>
        <v>1336000</v>
      </c>
      <c r="BY43" s="129">
        <f t="shared" si="13"/>
        <v>43000</v>
      </c>
      <c r="BZ43" s="129">
        <f t="shared" si="14"/>
        <v>19962000</v>
      </c>
    </row>
    <row r="44" spans="1:78" ht="16.5">
      <c r="A44" s="78"/>
      <c r="B44" s="313"/>
      <c r="C44" s="79">
        <v>6</v>
      </c>
      <c r="D44" s="79">
        <f>人事費!D44</f>
        <v>15</v>
      </c>
      <c r="E44" s="79">
        <f>人事費!E44</f>
        <v>0</v>
      </c>
      <c r="F44" s="79">
        <f>人事費!F44</f>
        <v>0</v>
      </c>
      <c r="G44" s="79">
        <f>人事費!G44</f>
        <v>0</v>
      </c>
      <c r="H44" s="79">
        <f>人事費!H44</f>
        <v>0</v>
      </c>
      <c r="I44" s="79">
        <f>人事費!I44</f>
        <v>2</v>
      </c>
      <c r="J44" s="80">
        <f t="shared" si="9"/>
        <v>17</v>
      </c>
      <c r="K44" s="137">
        <v>2</v>
      </c>
      <c r="L44" s="309" t="s">
        <v>197</v>
      </c>
      <c r="M44" s="310">
        <f t="shared" si="17"/>
        <v>26365623</v>
      </c>
      <c r="N44" s="134">
        <v>120000</v>
      </c>
      <c r="O44" s="134">
        <v>51000</v>
      </c>
      <c r="P44" s="138">
        <v>0</v>
      </c>
      <c r="Q44" s="138">
        <v>0</v>
      </c>
      <c r="R44" s="141">
        <f t="shared" si="18"/>
        <v>63600</v>
      </c>
      <c r="S44" s="137">
        <v>0</v>
      </c>
      <c r="T44" s="137">
        <v>0</v>
      </c>
      <c r="U44" s="138">
        <v>0</v>
      </c>
      <c r="V44" s="138">
        <v>0</v>
      </c>
      <c r="W44" s="138">
        <v>0</v>
      </c>
      <c r="X44" s="138">
        <v>164250</v>
      </c>
      <c r="Y44" s="137">
        <v>0</v>
      </c>
      <c r="Z44" s="141">
        <f t="shared" si="10"/>
        <v>34000</v>
      </c>
      <c r="AA44" s="138">
        <v>0</v>
      </c>
      <c r="AB44" s="141">
        <f t="shared" si="16"/>
        <v>42000</v>
      </c>
      <c r="AC44" s="155">
        <v>0</v>
      </c>
      <c r="AD44" s="141">
        <f t="shared" si="19"/>
        <v>241200</v>
      </c>
      <c r="AE44" s="138">
        <v>0</v>
      </c>
      <c r="AF44" s="141">
        <f t="shared" si="11"/>
        <v>17400</v>
      </c>
      <c r="AG44" s="138">
        <v>11800</v>
      </c>
      <c r="AH44" s="137">
        <v>5900</v>
      </c>
      <c r="AI44" s="138">
        <v>0</v>
      </c>
      <c r="AJ44" s="138">
        <v>0</v>
      </c>
      <c r="AK44" s="138">
        <v>0</v>
      </c>
      <c r="AL44" s="138">
        <v>0</v>
      </c>
      <c r="AM44" s="138">
        <v>0</v>
      </c>
      <c r="AN44" s="138">
        <v>12000</v>
      </c>
      <c r="AO44" s="137">
        <v>0</v>
      </c>
      <c r="AP44" s="137">
        <v>0</v>
      </c>
      <c r="AQ44" s="137">
        <v>0</v>
      </c>
      <c r="AR44" s="137">
        <v>80000</v>
      </c>
      <c r="AS44" s="137">
        <v>0</v>
      </c>
      <c r="AT44" s="142">
        <f>VLOOKUP(L44,人事費!A:X,13,FALSE)</f>
        <v>12876387</v>
      </c>
      <c r="AU44" s="142">
        <f>VLOOKUP(L44,人事費!A:X,14,FALSE)</f>
        <v>780600</v>
      </c>
      <c r="AV44" s="141">
        <v>0</v>
      </c>
      <c r="AW44" s="141">
        <v>0</v>
      </c>
      <c r="AX44" s="73"/>
      <c r="AY44" s="150">
        <v>26880</v>
      </c>
      <c r="AZ44" s="144"/>
      <c r="BA44" s="144"/>
      <c r="BB44" s="144"/>
      <c r="BC44" s="144"/>
      <c r="BD44" s="145">
        <v>23500</v>
      </c>
      <c r="BE44" s="146">
        <v>0</v>
      </c>
      <c r="BF44" s="142">
        <f>VLOOKUP(L44,人事費!A:X,22,FALSE)</f>
        <v>1621965</v>
      </c>
      <c r="BG44" s="142">
        <f>VLOOKUP(L44,人事費!A:X,23,FALSE)</f>
        <v>1669169</v>
      </c>
      <c r="BH44" s="142">
        <f>VLOOKUP(L44,人事費!A:X,15,FALSE)+VLOOKUP(L44,人事費!A:X,19,FALSE)</f>
        <v>1136138</v>
      </c>
      <c r="BI44" s="142">
        <f>VLOOKUP(L44,人事費!A:X,16,FALSE)</f>
        <v>370115</v>
      </c>
      <c r="BJ44" s="142">
        <f>VLOOKUP(L44,人事費!A:X,17,FALSE)+VLOOKUP(L44,人事費!A:X,18,FALSE)</f>
        <v>863587</v>
      </c>
      <c r="BK44" s="135">
        <v>17500</v>
      </c>
      <c r="BL44" s="142">
        <f>VLOOKUP(L44,人事費!A:X,20,FALSE)</f>
        <v>250800</v>
      </c>
      <c r="BM44" s="134">
        <v>0</v>
      </c>
      <c r="BN44" s="134">
        <v>0</v>
      </c>
      <c r="BO44" s="134">
        <v>5754708</v>
      </c>
      <c r="BP44" s="134">
        <v>0</v>
      </c>
      <c r="BQ44" s="134">
        <v>0</v>
      </c>
      <c r="BR44" s="147">
        <v>131124</v>
      </c>
      <c r="BS44" s="134">
        <v>0</v>
      </c>
      <c r="BT44" s="134">
        <v>0</v>
      </c>
      <c r="BU44" s="66"/>
      <c r="BV44" s="129">
        <f t="shared" si="20"/>
        <v>843000</v>
      </c>
      <c r="BW44" s="129">
        <f t="shared" si="21"/>
        <v>19637000</v>
      </c>
      <c r="BX44" s="129">
        <f t="shared" si="12"/>
        <v>5886000</v>
      </c>
      <c r="BY44" s="129">
        <f t="shared" si="13"/>
        <v>0</v>
      </c>
      <c r="BZ44" s="129">
        <f t="shared" si="14"/>
        <v>26366000</v>
      </c>
    </row>
    <row r="45" spans="1:78" ht="16.5">
      <c r="A45" s="78"/>
      <c r="B45" s="313">
        <v>2</v>
      </c>
      <c r="C45" s="79">
        <v>10</v>
      </c>
      <c r="D45" s="79">
        <f>人事費!D45</f>
        <v>21</v>
      </c>
      <c r="E45" s="79">
        <f>人事費!E45</f>
        <v>2</v>
      </c>
      <c r="F45" s="79">
        <f>人事費!F45</f>
        <v>0</v>
      </c>
      <c r="G45" s="79">
        <f>人事費!G45</f>
        <v>1</v>
      </c>
      <c r="H45" s="79">
        <f>人事費!H45</f>
        <v>0</v>
      </c>
      <c r="I45" s="79">
        <f>人事費!I45</f>
        <v>1</v>
      </c>
      <c r="J45" s="80">
        <f t="shared" si="9"/>
        <v>22</v>
      </c>
      <c r="K45" s="137">
        <v>3</v>
      </c>
      <c r="L45" s="311" t="s">
        <v>18</v>
      </c>
      <c r="M45" s="310">
        <f t="shared" si="17"/>
        <v>34285922</v>
      </c>
      <c r="N45" s="134">
        <v>187000</v>
      </c>
      <c r="O45" s="134">
        <v>80000</v>
      </c>
      <c r="P45" s="138">
        <v>0</v>
      </c>
      <c r="Q45" s="138">
        <v>0</v>
      </c>
      <c r="R45" s="141">
        <f t="shared" si="18"/>
        <v>66000</v>
      </c>
      <c r="S45" s="137">
        <v>30000</v>
      </c>
      <c r="T45" s="137">
        <v>3000</v>
      </c>
      <c r="U45" s="138">
        <v>8500</v>
      </c>
      <c r="V45" s="138">
        <v>21095</v>
      </c>
      <c r="W45" s="138">
        <v>491075</v>
      </c>
      <c r="X45" s="138">
        <v>164250</v>
      </c>
      <c r="Y45" s="137">
        <v>0</v>
      </c>
      <c r="Z45" s="141">
        <f t="shared" si="10"/>
        <v>44000</v>
      </c>
      <c r="AA45" s="138">
        <v>0</v>
      </c>
      <c r="AB45" s="141">
        <f t="shared" si="16"/>
        <v>46000</v>
      </c>
      <c r="AC45" s="155">
        <v>62930</v>
      </c>
      <c r="AD45" s="141">
        <f t="shared" si="19"/>
        <v>266000</v>
      </c>
      <c r="AE45" s="138">
        <v>0</v>
      </c>
      <c r="AF45" s="141">
        <f t="shared" si="11"/>
        <v>21000</v>
      </c>
      <c r="AG45" s="138">
        <v>25400</v>
      </c>
      <c r="AH45" s="137">
        <v>12700</v>
      </c>
      <c r="AI45" s="138">
        <v>24000</v>
      </c>
      <c r="AJ45" s="138">
        <v>14400</v>
      </c>
      <c r="AK45" s="138">
        <v>6300</v>
      </c>
      <c r="AL45" s="138">
        <v>600</v>
      </c>
      <c r="AM45" s="138">
        <v>6876</v>
      </c>
      <c r="AN45" s="138">
        <v>18000</v>
      </c>
      <c r="AO45" s="137">
        <v>60000</v>
      </c>
      <c r="AP45" s="137">
        <v>0</v>
      </c>
      <c r="AQ45" s="137">
        <v>0</v>
      </c>
      <c r="AR45" s="137">
        <v>0</v>
      </c>
      <c r="AS45" s="137">
        <v>0</v>
      </c>
      <c r="AT45" s="142">
        <f>VLOOKUP(L45,人事費!A:X,13,FALSE)</f>
        <v>16424232</v>
      </c>
      <c r="AU45" s="142">
        <f>VLOOKUP(L45,人事費!A:X,14,FALSE)</f>
        <v>390300</v>
      </c>
      <c r="AV45" s="306">
        <v>1162750</v>
      </c>
      <c r="AW45" s="141">
        <v>220220</v>
      </c>
      <c r="AX45" s="73"/>
      <c r="AY45" s="150">
        <v>44800</v>
      </c>
      <c r="AZ45" s="144"/>
      <c r="BA45" s="144"/>
      <c r="BB45" s="144"/>
      <c r="BC45" s="144"/>
      <c r="BD45" s="145">
        <v>0</v>
      </c>
      <c r="BE45" s="146">
        <v>0</v>
      </c>
      <c r="BF45" s="142">
        <f>VLOOKUP(L45,人事費!A:X,22,FALSE)</f>
        <v>1906265</v>
      </c>
      <c r="BG45" s="142">
        <f>VLOOKUP(L45,人事費!A:X,23,FALSE)</f>
        <v>2048726</v>
      </c>
      <c r="BH45" s="142">
        <f>VLOOKUP(L45,人事費!A:X,15,FALSE)+VLOOKUP(L45,人事費!A:X,19,FALSE)</f>
        <v>1428859</v>
      </c>
      <c r="BI45" s="142">
        <f>VLOOKUP(L45,人事費!A:X,16,FALSE)</f>
        <v>426920</v>
      </c>
      <c r="BJ45" s="142">
        <f>VLOOKUP(L45,人事費!A:X,17,FALSE)+VLOOKUP(L45,人事費!A:X,18,FALSE)</f>
        <v>1136419</v>
      </c>
      <c r="BK45" s="135">
        <v>28000</v>
      </c>
      <c r="BL45" s="142">
        <f>VLOOKUP(L45,人事費!A:X,20,FALSE)</f>
        <v>255200</v>
      </c>
      <c r="BM45" s="134">
        <v>0</v>
      </c>
      <c r="BN45" s="134">
        <v>0</v>
      </c>
      <c r="BO45" s="134">
        <v>6732461</v>
      </c>
      <c r="BP45" s="134">
        <v>0</v>
      </c>
      <c r="BQ45" s="134">
        <v>0</v>
      </c>
      <c r="BR45" s="147">
        <v>421644</v>
      </c>
      <c r="BS45" s="134">
        <v>0</v>
      </c>
      <c r="BT45" s="134">
        <v>0</v>
      </c>
      <c r="BU45" s="66"/>
      <c r="BV45" s="129">
        <f t="shared" si="20"/>
        <v>1659000</v>
      </c>
      <c r="BW45" s="129">
        <f t="shared" si="21"/>
        <v>25473000</v>
      </c>
      <c r="BX45" s="129">
        <f t="shared" si="12"/>
        <v>7154000</v>
      </c>
      <c r="BY45" s="129">
        <f t="shared" si="13"/>
        <v>0</v>
      </c>
      <c r="BZ45" s="129">
        <f t="shared" si="14"/>
        <v>34286000</v>
      </c>
    </row>
    <row r="46" spans="1:78" ht="16.5">
      <c r="A46" s="78"/>
      <c r="B46" s="313">
        <v>1</v>
      </c>
      <c r="C46" s="79">
        <v>7</v>
      </c>
      <c r="D46" s="79">
        <f>人事費!D46</f>
        <v>17</v>
      </c>
      <c r="E46" s="79">
        <f>人事費!E46</f>
        <v>2</v>
      </c>
      <c r="F46" s="79">
        <f>人事費!F46</f>
        <v>0</v>
      </c>
      <c r="G46" s="79">
        <f>人事費!G46</f>
        <v>1</v>
      </c>
      <c r="H46" s="79">
        <f>人事費!H46</f>
        <v>0</v>
      </c>
      <c r="I46" s="79">
        <f>人事費!I46</f>
        <v>1</v>
      </c>
      <c r="J46" s="80">
        <f t="shared" si="9"/>
        <v>18</v>
      </c>
      <c r="K46" s="137">
        <v>2</v>
      </c>
      <c r="L46" s="309" t="s">
        <v>198</v>
      </c>
      <c r="M46" s="310">
        <f t="shared" si="17"/>
        <v>26970791</v>
      </c>
      <c r="N46" s="134">
        <v>136000</v>
      </c>
      <c r="O46" s="134">
        <v>59000</v>
      </c>
      <c r="P46" s="138">
        <v>0</v>
      </c>
      <c r="Q46" s="138">
        <v>0</v>
      </c>
      <c r="R46" s="141">
        <f t="shared" si="18"/>
        <v>64200</v>
      </c>
      <c r="S46" s="137">
        <v>0</v>
      </c>
      <c r="T46" s="137">
        <v>0</v>
      </c>
      <c r="U46" s="138">
        <v>51000</v>
      </c>
      <c r="V46" s="138">
        <v>7715</v>
      </c>
      <c r="W46" s="138">
        <v>491075</v>
      </c>
      <c r="X46" s="138">
        <v>164250</v>
      </c>
      <c r="Y46" s="137">
        <v>0</v>
      </c>
      <c r="Z46" s="141">
        <f t="shared" si="10"/>
        <v>36000</v>
      </c>
      <c r="AA46" s="138">
        <v>0</v>
      </c>
      <c r="AB46" s="141">
        <f t="shared" si="16"/>
        <v>43000</v>
      </c>
      <c r="AC46" s="155">
        <v>41929</v>
      </c>
      <c r="AD46" s="141">
        <f t="shared" si="19"/>
        <v>247400</v>
      </c>
      <c r="AE46" s="138">
        <v>0</v>
      </c>
      <c r="AF46" s="141">
        <f t="shared" si="11"/>
        <v>18300</v>
      </c>
      <c r="AG46" s="138">
        <v>18200</v>
      </c>
      <c r="AH46" s="137">
        <v>9100</v>
      </c>
      <c r="AI46" s="138">
        <v>0</v>
      </c>
      <c r="AJ46" s="138">
        <v>0</v>
      </c>
      <c r="AK46" s="138">
        <v>11230</v>
      </c>
      <c r="AL46" s="138">
        <v>450</v>
      </c>
      <c r="AM46" s="138">
        <v>6180</v>
      </c>
      <c r="AN46" s="138">
        <v>12000</v>
      </c>
      <c r="AO46" s="137">
        <v>175000</v>
      </c>
      <c r="AP46" s="137">
        <v>0</v>
      </c>
      <c r="AQ46" s="137">
        <v>0</v>
      </c>
      <c r="AR46" s="137">
        <v>78000</v>
      </c>
      <c r="AS46" s="137">
        <v>0</v>
      </c>
      <c r="AT46" s="142">
        <f>VLOOKUP(L46,人事費!A:X,13,FALSE)</f>
        <v>12859490</v>
      </c>
      <c r="AU46" s="142">
        <f>VLOOKUP(L46,人事費!A:X,14,FALSE)</f>
        <v>390300</v>
      </c>
      <c r="AV46" s="306">
        <v>1192375</v>
      </c>
      <c r="AW46" s="141">
        <v>220220</v>
      </c>
      <c r="AX46" s="73"/>
      <c r="AY46" s="150">
        <v>31360</v>
      </c>
      <c r="AZ46" s="144"/>
      <c r="BA46" s="144"/>
      <c r="BB46" s="144"/>
      <c r="BC46" s="144"/>
      <c r="BD46" s="145">
        <v>23500</v>
      </c>
      <c r="BE46" s="146">
        <v>0</v>
      </c>
      <c r="BF46" s="142">
        <f>VLOOKUP(L46,人事費!A:X,22,FALSE)</f>
        <v>1462305</v>
      </c>
      <c r="BG46" s="142">
        <f>VLOOKUP(L46,人事費!A:X,23,FALSE)</f>
        <v>1639408</v>
      </c>
      <c r="BH46" s="142">
        <f>VLOOKUP(L46,人事費!A:X,15,FALSE)+VLOOKUP(L46,人事費!A:X,19,FALSE)</f>
        <v>1122755</v>
      </c>
      <c r="BI46" s="142">
        <f>VLOOKUP(L46,人事費!A:X,16,FALSE)</f>
        <v>316436</v>
      </c>
      <c r="BJ46" s="142">
        <f>VLOOKUP(L46,人事費!A:X,17,FALSE)+VLOOKUP(L46,人事費!A:X,18,FALSE)</f>
        <v>987768</v>
      </c>
      <c r="BK46" s="135">
        <v>17500</v>
      </c>
      <c r="BL46" s="142">
        <f>VLOOKUP(L46,人事費!A:X,20,FALSE)</f>
        <v>222800</v>
      </c>
      <c r="BM46" s="134">
        <v>0</v>
      </c>
      <c r="BN46" s="134">
        <v>0</v>
      </c>
      <c r="BO46" s="134">
        <v>3692241</v>
      </c>
      <c r="BP46" s="134">
        <v>0</v>
      </c>
      <c r="BQ46" s="134">
        <v>0</v>
      </c>
      <c r="BR46" s="147">
        <v>968304</v>
      </c>
      <c r="BS46" s="134">
        <v>132000</v>
      </c>
      <c r="BT46" s="134">
        <v>22000</v>
      </c>
      <c r="BU46" s="66"/>
      <c r="BV46" s="129">
        <f t="shared" si="20"/>
        <v>1670000</v>
      </c>
      <c r="BW46" s="129">
        <f t="shared" si="21"/>
        <v>20486000</v>
      </c>
      <c r="BX46" s="129">
        <f t="shared" si="12"/>
        <v>4661000</v>
      </c>
      <c r="BY46" s="129">
        <f t="shared" si="13"/>
        <v>154000</v>
      </c>
      <c r="BZ46" s="129">
        <f t="shared" si="14"/>
        <v>26971000</v>
      </c>
    </row>
    <row r="47" spans="1:78" ht="16.5">
      <c r="A47" s="78"/>
      <c r="B47" s="313">
        <v>2</v>
      </c>
      <c r="C47" s="79">
        <v>8</v>
      </c>
      <c r="D47" s="79">
        <f>人事費!D47</f>
        <v>16</v>
      </c>
      <c r="E47" s="79">
        <f>人事費!E47</f>
        <v>3</v>
      </c>
      <c r="F47" s="79">
        <f>人事費!F47</f>
        <v>0</v>
      </c>
      <c r="G47" s="79">
        <f>人事費!G47</f>
        <v>1</v>
      </c>
      <c r="H47" s="79">
        <f>人事費!H47</f>
        <v>0</v>
      </c>
      <c r="I47" s="79">
        <f>人事費!I47</f>
        <v>1</v>
      </c>
      <c r="J47" s="80">
        <f t="shared" si="9"/>
        <v>17</v>
      </c>
      <c r="K47" s="137">
        <v>3</v>
      </c>
      <c r="L47" s="311" t="s">
        <v>19</v>
      </c>
      <c r="M47" s="310">
        <f t="shared" si="17"/>
        <v>25731008</v>
      </c>
      <c r="N47" s="134">
        <v>153000</v>
      </c>
      <c r="O47" s="134">
        <v>66000</v>
      </c>
      <c r="P47" s="138">
        <v>0</v>
      </c>
      <c r="Q47" s="138">
        <v>0</v>
      </c>
      <c r="R47" s="141">
        <f t="shared" si="18"/>
        <v>64800</v>
      </c>
      <c r="S47" s="137">
        <v>0</v>
      </c>
      <c r="T47" s="137">
        <v>0</v>
      </c>
      <c r="U47" s="138">
        <v>8500</v>
      </c>
      <c r="V47" s="138">
        <v>23495</v>
      </c>
      <c r="W47" s="138">
        <v>491075</v>
      </c>
      <c r="X47" s="138">
        <v>157050</v>
      </c>
      <c r="Y47" s="137">
        <v>0</v>
      </c>
      <c r="Z47" s="141">
        <f t="shared" si="10"/>
        <v>34000</v>
      </c>
      <c r="AA47" s="138">
        <v>0</v>
      </c>
      <c r="AB47" s="141">
        <f t="shared" si="16"/>
        <v>44000</v>
      </c>
      <c r="AC47" s="155">
        <v>47199</v>
      </c>
      <c r="AD47" s="141">
        <f t="shared" si="19"/>
        <v>253600</v>
      </c>
      <c r="AE47" s="138">
        <v>0</v>
      </c>
      <c r="AF47" s="141">
        <f t="shared" si="11"/>
        <v>19200</v>
      </c>
      <c r="AG47" s="138">
        <v>23600</v>
      </c>
      <c r="AH47" s="137">
        <v>11800</v>
      </c>
      <c r="AI47" s="138">
        <v>0</v>
      </c>
      <c r="AJ47" s="138">
        <v>0</v>
      </c>
      <c r="AK47" s="138">
        <v>4500</v>
      </c>
      <c r="AL47" s="138">
        <v>600</v>
      </c>
      <c r="AM47" s="138">
        <v>5040</v>
      </c>
      <c r="AN47" s="138">
        <v>18000</v>
      </c>
      <c r="AO47" s="137">
        <v>0</v>
      </c>
      <c r="AP47" s="137">
        <v>0</v>
      </c>
      <c r="AQ47" s="137">
        <v>0</v>
      </c>
      <c r="AR47" s="137">
        <v>10000</v>
      </c>
      <c r="AS47" s="137">
        <v>0</v>
      </c>
      <c r="AT47" s="142">
        <f>VLOOKUP(L47,人事費!A:X,13,FALSE)</f>
        <v>13401809</v>
      </c>
      <c r="AU47" s="142">
        <f>VLOOKUP(L47,人事費!A:X,14,FALSE)</f>
        <v>390300</v>
      </c>
      <c r="AV47" s="306">
        <v>1762750</v>
      </c>
      <c r="AW47" s="141">
        <v>220220</v>
      </c>
      <c r="AX47" s="73"/>
      <c r="AY47" s="150">
        <v>35840</v>
      </c>
      <c r="AZ47" s="144"/>
      <c r="BA47" s="144"/>
      <c r="BB47" s="144"/>
      <c r="BC47" s="144"/>
      <c r="BD47" s="145">
        <v>0</v>
      </c>
      <c r="BE47" s="146">
        <v>7200</v>
      </c>
      <c r="BF47" s="142">
        <f>VLOOKUP(L47,人事費!A:X,22,FALSE)</f>
        <v>1706570</v>
      </c>
      <c r="BG47" s="142">
        <f>VLOOKUP(L47,人事費!A:X,23,FALSE)</f>
        <v>1694665</v>
      </c>
      <c r="BH47" s="142">
        <f>VLOOKUP(L47,人事費!A:X,15,FALSE)+VLOOKUP(L47,人事費!A:X,19,FALSE)</f>
        <v>1156500</v>
      </c>
      <c r="BI47" s="142">
        <f>VLOOKUP(L47,人事費!A:X,16,FALSE)</f>
        <v>341263</v>
      </c>
      <c r="BJ47" s="142">
        <f>VLOOKUP(L47,人事費!A:X,17,FALSE)+VLOOKUP(L47,人事費!A:X,18,FALSE)</f>
        <v>967212</v>
      </c>
      <c r="BK47" s="135">
        <v>21000</v>
      </c>
      <c r="BL47" s="142">
        <f>VLOOKUP(L47,人事費!A:X,20,FALSE)</f>
        <v>248600</v>
      </c>
      <c r="BM47" s="134">
        <v>0</v>
      </c>
      <c r="BN47" s="134">
        <v>0</v>
      </c>
      <c r="BO47" s="134">
        <v>1790208</v>
      </c>
      <c r="BP47" s="134">
        <v>0</v>
      </c>
      <c r="BQ47" s="134">
        <v>0</v>
      </c>
      <c r="BR47" s="147">
        <v>551412</v>
      </c>
      <c r="BS47" s="134">
        <v>0</v>
      </c>
      <c r="BT47" s="134">
        <v>0</v>
      </c>
      <c r="BU47" s="66"/>
      <c r="BV47" s="129">
        <f t="shared" si="20"/>
        <v>1435000</v>
      </c>
      <c r="BW47" s="129">
        <f t="shared" si="21"/>
        <v>21954000</v>
      </c>
      <c r="BX47" s="129">
        <f t="shared" si="12"/>
        <v>2342000</v>
      </c>
      <c r="BY47" s="129">
        <f t="shared" si="13"/>
        <v>0</v>
      </c>
      <c r="BZ47" s="129">
        <f t="shared" si="14"/>
        <v>25731000</v>
      </c>
    </row>
    <row r="48" spans="1:78" ht="16.5">
      <c r="A48" s="78"/>
      <c r="B48" s="313">
        <v>2</v>
      </c>
      <c r="C48" s="79">
        <v>17</v>
      </c>
      <c r="D48" s="79">
        <f>人事費!D48</f>
        <v>35</v>
      </c>
      <c r="E48" s="79">
        <f>人事費!E48</f>
        <v>2</v>
      </c>
      <c r="F48" s="79">
        <f>人事費!F48</f>
        <v>0</v>
      </c>
      <c r="G48" s="79">
        <f>人事費!G48</f>
        <v>1</v>
      </c>
      <c r="H48" s="79">
        <f>人事費!H48</f>
        <v>0</v>
      </c>
      <c r="I48" s="79">
        <f>人事費!I48</f>
        <v>0</v>
      </c>
      <c r="J48" s="80">
        <f t="shared" si="9"/>
        <v>35</v>
      </c>
      <c r="K48" s="137">
        <v>3</v>
      </c>
      <c r="L48" s="309" t="s">
        <v>199</v>
      </c>
      <c r="M48" s="310">
        <f t="shared" si="17"/>
        <v>48641535</v>
      </c>
      <c r="N48" s="134">
        <v>283000</v>
      </c>
      <c r="O48" s="134">
        <v>122000</v>
      </c>
      <c r="P48" s="138">
        <v>0</v>
      </c>
      <c r="Q48" s="138">
        <v>0</v>
      </c>
      <c r="R48" s="141">
        <f t="shared" si="18"/>
        <v>70200</v>
      </c>
      <c r="S48" s="137">
        <v>0</v>
      </c>
      <c r="T48" s="137">
        <v>0</v>
      </c>
      <c r="U48" s="138">
        <v>76500</v>
      </c>
      <c r="V48" s="138">
        <v>30778</v>
      </c>
      <c r="W48" s="138">
        <v>982150</v>
      </c>
      <c r="X48" s="138">
        <v>55250</v>
      </c>
      <c r="Y48" s="137">
        <v>80000</v>
      </c>
      <c r="Z48" s="141">
        <f t="shared" si="10"/>
        <v>70000</v>
      </c>
      <c r="AA48" s="138">
        <v>109000</v>
      </c>
      <c r="AB48" s="141">
        <f t="shared" si="16"/>
        <v>54000</v>
      </c>
      <c r="AC48" s="155">
        <v>73760</v>
      </c>
      <c r="AD48" s="141">
        <f t="shared" si="19"/>
        <v>308400</v>
      </c>
      <c r="AE48" s="138">
        <v>0</v>
      </c>
      <c r="AF48" s="141">
        <f t="shared" si="11"/>
        <v>27300</v>
      </c>
      <c r="AG48" s="138">
        <v>43000</v>
      </c>
      <c r="AH48" s="137">
        <v>21500</v>
      </c>
      <c r="AI48" s="138">
        <v>36000</v>
      </c>
      <c r="AJ48" s="138">
        <v>21600</v>
      </c>
      <c r="AK48" s="138">
        <v>17530</v>
      </c>
      <c r="AL48" s="138">
        <v>1200</v>
      </c>
      <c r="AM48" s="138">
        <v>10584</v>
      </c>
      <c r="AN48" s="138">
        <v>18000</v>
      </c>
      <c r="AO48" s="137">
        <v>0</v>
      </c>
      <c r="AP48" s="137">
        <v>0</v>
      </c>
      <c r="AQ48" s="137">
        <v>0</v>
      </c>
      <c r="AR48" s="137">
        <v>25000</v>
      </c>
      <c r="AS48" s="137">
        <v>3000</v>
      </c>
      <c r="AT48" s="142">
        <f>VLOOKUP(L48,人事費!A:X,13,FALSE)</f>
        <v>26473471</v>
      </c>
      <c r="AU48" s="142">
        <f>VLOOKUP(L48,人事費!A:X,14,FALSE)</f>
        <v>0</v>
      </c>
      <c r="AV48" s="306">
        <v>1162750</v>
      </c>
      <c r="AW48" s="141">
        <v>220220</v>
      </c>
      <c r="AX48" s="73"/>
      <c r="AY48" s="150">
        <v>76160</v>
      </c>
      <c r="AZ48" s="144"/>
      <c r="BA48" s="144"/>
      <c r="BB48" s="144"/>
      <c r="BC48" s="144"/>
      <c r="BD48" s="145">
        <v>0</v>
      </c>
      <c r="BE48" s="146">
        <v>0</v>
      </c>
      <c r="BF48" s="142">
        <f>VLOOKUP(L48,人事費!A:X,22,FALSE)</f>
        <v>2339150</v>
      </c>
      <c r="BG48" s="142">
        <f>VLOOKUP(L48,人事費!A:X,23,FALSE)</f>
        <v>3211839</v>
      </c>
      <c r="BH48" s="142">
        <f>VLOOKUP(L48,人事費!A:X,15,FALSE)+VLOOKUP(L48,人事費!A:X,19,FALSE)</f>
        <v>2227924</v>
      </c>
      <c r="BI48" s="142">
        <f>VLOOKUP(L48,人事費!A:X,16,FALSE)</f>
        <v>647049</v>
      </c>
      <c r="BJ48" s="142">
        <f>VLOOKUP(L48,人事費!A:X,17,FALSE)+VLOOKUP(L48,人事費!A:X,18,FALSE)</f>
        <v>1837380</v>
      </c>
      <c r="BK48" s="135">
        <v>28000</v>
      </c>
      <c r="BL48" s="142">
        <f>VLOOKUP(L48,人事費!A:X,20,FALSE)</f>
        <v>423200</v>
      </c>
      <c r="BM48" s="134">
        <v>0</v>
      </c>
      <c r="BN48" s="134">
        <v>0</v>
      </c>
      <c r="BO48" s="134">
        <v>6829200</v>
      </c>
      <c r="BP48" s="134">
        <v>0</v>
      </c>
      <c r="BQ48" s="134">
        <v>0</v>
      </c>
      <c r="BR48" s="147">
        <v>625440</v>
      </c>
      <c r="BS48" s="134">
        <v>0</v>
      </c>
      <c r="BT48" s="134">
        <v>0</v>
      </c>
      <c r="BU48" s="66"/>
      <c r="BV48" s="129">
        <f t="shared" si="20"/>
        <v>2540000</v>
      </c>
      <c r="BW48" s="129">
        <f t="shared" si="21"/>
        <v>38647000</v>
      </c>
      <c r="BX48" s="129">
        <f t="shared" si="12"/>
        <v>7455000</v>
      </c>
      <c r="BY48" s="129">
        <f t="shared" si="13"/>
        <v>0</v>
      </c>
      <c r="BZ48" s="129">
        <f t="shared" si="14"/>
        <v>48642000</v>
      </c>
    </row>
    <row r="49" spans="1:78" ht="16.5">
      <c r="A49" s="78"/>
      <c r="B49" s="313">
        <v>1</v>
      </c>
      <c r="C49" s="79">
        <v>7</v>
      </c>
      <c r="D49" s="79">
        <f>人事費!D49</f>
        <v>16</v>
      </c>
      <c r="E49" s="79">
        <f>人事費!E49</f>
        <v>2</v>
      </c>
      <c r="F49" s="79">
        <f>人事費!F49</f>
        <v>0</v>
      </c>
      <c r="G49" s="79">
        <f>人事費!G49</f>
        <v>1</v>
      </c>
      <c r="H49" s="79">
        <f>人事費!H49</f>
        <v>0</v>
      </c>
      <c r="I49" s="79">
        <f>人事費!I49</f>
        <v>0</v>
      </c>
      <c r="J49" s="80">
        <f t="shared" si="9"/>
        <v>16</v>
      </c>
      <c r="K49" s="137">
        <v>1</v>
      </c>
      <c r="L49" s="309" t="s">
        <v>200</v>
      </c>
      <c r="M49" s="310">
        <f t="shared" si="17"/>
        <v>20304044</v>
      </c>
      <c r="N49" s="134">
        <v>136000</v>
      </c>
      <c r="O49" s="134">
        <v>59000</v>
      </c>
      <c r="P49" s="138">
        <v>0</v>
      </c>
      <c r="Q49" s="136">
        <v>135000</v>
      </c>
      <c r="R49" s="141">
        <f t="shared" si="18"/>
        <v>64200</v>
      </c>
      <c r="S49" s="137">
        <v>0</v>
      </c>
      <c r="T49" s="137">
        <v>0</v>
      </c>
      <c r="U49" s="138">
        <v>0</v>
      </c>
      <c r="V49" s="138">
        <v>0</v>
      </c>
      <c r="W49" s="138">
        <v>0</v>
      </c>
      <c r="X49" s="138">
        <v>39500</v>
      </c>
      <c r="Y49" s="137">
        <v>80000</v>
      </c>
      <c r="Z49" s="141">
        <f t="shared" si="10"/>
        <v>32000</v>
      </c>
      <c r="AA49" s="138">
        <v>124750</v>
      </c>
      <c r="AB49" s="141">
        <f t="shared" si="16"/>
        <v>43000</v>
      </c>
      <c r="AC49" s="155">
        <v>0</v>
      </c>
      <c r="AD49" s="141">
        <f t="shared" si="19"/>
        <v>247400</v>
      </c>
      <c r="AE49" s="138">
        <v>0</v>
      </c>
      <c r="AF49" s="141">
        <f t="shared" si="11"/>
        <v>18300</v>
      </c>
      <c r="AG49" s="138">
        <v>8600</v>
      </c>
      <c r="AH49" s="137">
        <v>4300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6000</v>
      </c>
      <c r="AO49" s="137">
        <v>0</v>
      </c>
      <c r="AP49" s="136">
        <v>80000</v>
      </c>
      <c r="AQ49" s="137">
        <v>0</v>
      </c>
      <c r="AR49" s="137">
        <v>20000</v>
      </c>
      <c r="AS49" s="137">
        <v>0</v>
      </c>
      <c r="AT49" s="142">
        <f>VLOOKUP(L49,人事費!A:X,13,FALSE)</f>
        <v>10703928</v>
      </c>
      <c r="AU49" s="142">
        <f>VLOOKUP(L49,人事費!A:X,14,FALSE)</f>
        <v>0</v>
      </c>
      <c r="AV49" s="306">
        <v>1192375</v>
      </c>
      <c r="AW49" s="141">
        <v>220220</v>
      </c>
      <c r="AX49" s="73"/>
      <c r="AY49" s="150">
        <v>31360</v>
      </c>
      <c r="AZ49" s="144"/>
      <c r="BA49" s="144"/>
      <c r="BB49" s="144"/>
      <c r="BC49" s="144"/>
      <c r="BD49" s="145">
        <v>23500</v>
      </c>
      <c r="BE49" s="146">
        <v>0</v>
      </c>
      <c r="BF49" s="142">
        <f>VLOOKUP(L49,人事費!A:X,22,FALSE)</f>
        <v>864095</v>
      </c>
      <c r="BG49" s="142">
        <f>VLOOKUP(L49,人事費!A:X,23,FALSE)</f>
        <v>1323713</v>
      </c>
      <c r="BH49" s="142">
        <f>VLOOKUP(L49,人事費!A:X,15,FALSE)+VLOOKUP(L49,人事費!A:X,19,FALSE)</f>
        <v>863676</v>
      </c>
      <c r="BI49" s="142">
        <f>VLOOKUP(L49,人事費!A:X,16,FALSE)</f>
        <v>198811</v>
      </c>
      <c r="BJ49" s="142">
        <f>VLOOKUP(L49,人事費!A:X,17,FALSE)+VLOOKUP(L49,人事費!A:X,18,FALSE)</f>
        <v>899496</v>
      </c>
      <c r="BK49" s="135">
        <v>17500</v>
      </c>
      <c r="BL49" s="142">
        <f>VLOOKUP(L49,人事費!A:X,20,FALSE)</f>
        <v>179200</v>
      </c>
      <c r="BM49" s="134">
        <v>0</v>
      </c>
      <c r="BN49" s="134">
        <v>0</v>
      </c>
      <c r="BO49" s="134">
        <v>2688120</v>
      </c>
      <c r="BP49" s="134">
        <v>0</v>
      </c>
      <c r="BQ49" s="134">
        <v>0</v>
      </c>
      <c r="BR49" s="147">
        <v>0</v>
      </c>
      <c r="BS49" s="134">
        <v>0</v>
      </c>
      <c r="BT49" s="134">
        <v>0</v>
      </c>
      <c r="BU49" s="66"/>
      <c r="BV49" s="129">
        <f t="shared" si="20"/>
        <v>1098000</v>
      </c>
      <c r="BW49" s="129">
        <f t="shared" si="21"/>
        <v>16518000</v>
      </c>
      <c r="BX49" s="129">
        <f t="shared" si="12"/>
        <v>2688000</v>
      </c>
      <c r="BY49" s="129">
        <f t="shared" si="13"/>
        <v>0</v>
      </c>
      <c r="BZ49" s="129">
        <f t="shared" si="14"/>
        <v>20304000</v>
      </c>
    </row>
    <row r="50" spans="1:78" ht="16.5">
      <c r="A50" s="78"/>
      <c r="B50" s="313"/>
      <c r="C50" s="79">
        <v>6</v>
      </c>
      <c r="D50" s="79">
        <f>人事費!D50</f>
        <v>14</v>
      </c>
      <c r="E50" s="79">
        <f>人事費!E50</f>
        <v>0</v>
      </c>
      <c r="F50" s="79">
        <f>人事費!F50</f>
        <v>0</v>
      </c>
      <c r="G50" s="79">
        <f>人事費!G50</f>
        <v>0</v>
      </c>
      <c r="H50" s="79">
        <f>人事費!H50</f>
        <v>0</v>
      </c>
      <c r="I50" s="79">
        <f>人事費!I50</f>
        <v>0</v>
      </c>
      <c r="J50" s="80">
        <f t="shared" si="9"/>
        <v>14</v>
      </c>
      <c r="K50" s="137">
        <v>4</v>
      </c>
      <c r="L50" s="309" t="s">
        <v>201</v>
      </c>
      <c r="M50" s="310">
        <f t="shared" si="17"/>
        <v>14052131</v>
      </c>
      <c r="N50" s="134">
        <v>120000</v>
      </c>
      <c r="O50" s="134">
        <v>51000</v>
      </c>
      <c r="P50" s="138">
        <v>0</v>
      </c>
      <c r="Q50" s="138">
        <v>0</v>
      </c>
      <c r="R50" s="141">
        <f t="shared" si="18"/>
        <v>63600</v>
      </c>
      <c r="S50" s="137">
        <v>0</v>
      </c>
      <c r="T50" s="137">
        <v>0</v>
      </c>
      <c r="U50" s="138">
        <v>0</v>
      </c>
      <c r="V50" s="138">
        <v>0</v>
      </c>
      <c r="W50" s="138">
        <v>0</v>
      </c>
      <c r="X50" s="138">
        <v>164250</v>
      </c>
      <c r="Y50" s="137">
        <v>60000</v>
      </c>
      <c r="Z50" s="141">
        <f t="shared" si="10"/>
        <v>28000</v>
      </c>
      <c r="AA50" s="138">
        <v>0</v>
      </c>
      <c r="AB50" s="141">
        <f t="shared" si="16"/>
        <v>42000</v>
      </c>
      <c r="AC50" s="155">
        <v>0</v>
      </c>
      <c r="AD50" s="141">
        <f t="shared" si="19"/>
        <v>241200</v>
      </c>
      <c r="AE50" s="138">
        <v>0</v>
      </c>
      <c r="AF50" s="141">
        <f t="shared" si="11"/>
        <v>17400</v>
      </c>
      <c r="AG50" s="138">
        <v>2800</v>
      </c>
      <c r="AH50" s="137">
        <v>1400</v>
      </c>
      <c r="AI50" s="138">
        <v>0</v>
      </c>
      <c r="AJ50" s="138">
        <v>0</v>
      </c>
      <c r="AK50" s="138">
        <v>0</v>
      </c>
      <c r="AL50" s="138">
        <v>0</v>
      </c>
      <c r="AM50" s="138">
        <v>0</v>
      </c>
      <c r="AN50" s="138">
        <v>24000</v>
      </c>
      <c r="AO50" s="137">
        <v>0</v>
      </c>
      <c r="AP50" s="137">
        <v>0</v>
      </c>
      <c r="AQ50" s="137">
        <v>0</v>
      </c>
      <c r="AR50" s="137">
        <v>0</v>
      </c>
      <c r="AS50" s="137">
        <v>0</v>
      </c>
      <c r="AT50" s="142">
        <f>VLOOKUP(L50,人事費!A:X,13,FALSE)</f>
        <v>9143130</v>
      </c>
      <c r="AU50" s="142">
        <f>VLOOKUP(L50,人事費!A:X,14,FALSE)</f>
        <v>0</v>
      </c>
      <c r="AV50" s="141">
        <v>0</v>
      </c>
      <c r="AW50" s="141">
        <v>0</v>
      </c>
      <c r="AX50" s="73"/>
      <c r="AY50" s="150">
        <v>26880</v>
      </c>
      <c r="AZ50" s="144"/>
      <c r="BA50" s="144"/>
      <c r="BB50" s="144"/>
      <c r="BC50" s="144"/>
      <c r="BD50" s="145">
        <v>23500</v>
      </c>
      <c r="BE50" s="146">
        <v>0</v>
      </c>
      <c r="BF50" s="142">
        <f>VLOOKUP(L50,人事費!A:X,22,FALSE)</f>
        <v>467675</v>
      </c>
      <c r="BG50" s="142">
        <f>VLOOKUP(L50,人事費!A:X,23,FALSE)</f>
        <v>1031584</v>
      </c>
      <c r="BH50" s="142">
        <f>VLOOKUP(L50,人事費!A:X,15,FALSE)+VLOOKUP(L50,人事費!A:X,19,FALSE)</f>
        <v>651687</v>
      </c>
      <c r="BI50" s="142">
        <f>VLOOKUP(L50,人事費!A:X,16,FALSE)</f>
        <v>126537</v>
      </c>
      <c r="BJ50" s="142">
        <f>VLOOKUP(L50,人事費!A:X,17,FALSE)+VLOOKUP(L50,人事費!A:X,18,FALSE)</f>
        <v>790460</v>
      </c>
      <c r="BK50" s="135">
        <v>7000</v>
      </c>
      <c r="BL50" s="142">
        <f>VLOOKUP(L50,人事費!A:X,20,FALSE)</f>
        <v>118800</v>
      </c>
      <c r="BM50" s="134">
        <v>0</v>
      </c>
      <c r="BN50" s="134">
        <v>0</v>
      </c>
      <c r="BO50" s="134">
        <v>459408</v>
      </c>
      <c r="BP50" s="134">
        <v>0</v>
      </c>
      <c r="BQ50" s="147">
        <v>113580</v>
      </c>
      <c r="BR50" s="147">
        <v>276240</v>
      </c>
      <c r="BS50" s="134">
        <v>0</v>
      </c>
      <c r="BT50" s="134">
        <v>0</v>
      </c>
      <c r="BU50" s="66"/>
      <c r="BV50" s="129">
        <f t="shared" si="20"/>
        <v>816000</v>
      </c>
      <c r="BW50" s="129">
        <f t="shared" si="21"/>
        <v>12387000</v>
      </c>
      <c r="BX50" s="129">
        <f t="shared" si="12"/>
        <v>849000</v>
      </c>
      <c r="BY50" s="129">
        <f t="shared" si="13"/>
        <v>0</v>
      </c>
      <c r="BZ50" s="129">
        <f t="shared" si="14"/>
        <v>14052000</v>
      </c>
    </row>
    <row r="51" spans="1:78" ht="16.5">
      <c r="A51" s="78"/>
      <c r="B51" s="313"/>
      <c r="C51" s="79">
        <v>5</v>
      </c>
      <c r="D51" s="79">
        <f>人事費!D51</f>
        <v>12</v>
      </c>
      <c r="E51" s="79">
        <f>人事費!E51</f>
        <v>0</v>
      </c>
      <c r="F51" s="79">
        <f>人事費!F51</f>
        <v>0</v>
      </c>
      <c r="G51" s="79">
        <f>人事費!G51</f>
        <v>0</v>
      </c>
      <c r="H51" s="79">
        <f>人事費!H51</f>
        <v>0</v>
      </c>
      <c r="I51" s="79">
        <f>人事費!I51</f>
        <v>0</v>
      </c>
      <c r="J51" s="80">
        <f t="shared" si="9"/>
        <v>12</v>
      </c>
      <c r="K51" s="137">
        <v>2</v>
      </c>
      <c r="L51" s="309" t="s">
        <v>202</v>
      </c>
      <c r="M51" s="310">
        <f t="shared" si="17"/>
        <v>14272221</v>
      </c>
      <c r="N51" s="134">
        <v>101000</v>
      </c>
      <c r="O51" s="134">
        <v>43000</v>
      </c>
      <c r="P51" s="138">
        <v>0</v>
      </c>
      <c r="Q51" s="138">
        <v>0</v>
      </c>
      <c r="R51" s="141">
        <f t="shared" si="18"/>
        <v>63000</v>
      </c>
      <c r="S51" s="137">
        <v>0</v>
      </c>
      <c r="T51" s="137">
        <v>0</v>
      </c>
      <c r="U51" s="138">
        <v>0</v>
      </c>
      <c r="V51" s="138">
        <v>0</v>
      </c>
      <c r="W51" s="138">
        <v>0</v>
      </c>
      <c r="X51" s="138">
        <v>0</v>
      </c>
      <c r="Y51" s="137">
        <v>80000</v>
      </c>
      <c r="Z51" s="141">
        <f t="shared" si="10"/>
        <v>24000</v>
      </c>
      <c r="AA51" s="138">
        <v>96000</v>
      </c>
      <c r="AB51" s="141">
        <f t="shared" si="16"/>
        <v>41000</v>
      </c>
      <c r="AC51" s="155">
        <v>0</v>
      </c>
      <c r="AD51" s="141">
        <f t="shared" si="19"/>
        <v>235000</v>
      </c>
      <c r="AE51" s="138">
        <v>0</v>
      </c>
      <c r="AF51" s="141">
        <f t="shared" si="11"/>
        <v>16500</v>
      </c>
      <c r="AG51" s="138">
        <v>4200</v>
      </c>
      <c r="AH51" s="137">
        <v>2100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12000</v>
      </c>
      <c r="AO51" s="137">
        <v>0</v>
      </c>
      <c r="AP51" s="137">
        <v>0</v>
      </c>
      <c r="AQ51" s="137">
        <v>0</v>
      </c>
      <c r="AR51" s="137">
        <v>0</v>
      </c>
      <c r="AS51" s="137">
        <v>0</v>
      </c>
      <c r="AT51" s="142">
        <f>VLOOKUP(L51,人事費!A:X,13,FALSE)</f>
        <v>9054228</v>
      </c>
      <c r="AU51" s="142">
        <f>VLOOKUP(L51,人事費!A:X,14,FALSE)</f>
        <v>0</v>
      </c>
      <c r="AV51" s="141">
        <v>0</v>
      </c>
      <c r="AW51" s="141">
        <v>0</v>
      </c>
      <c r="AX51" s="73"/>
      <c r="AY51" s="150">
        <v>22400</v>
      </c>
      <c r="AZ51" s="144"/>
      <c r="BA51" s="144"/>
      <c r="BB51" s="144"/>
      <c r="BC51" s="144"/>
      <c r="BD51" s="145">
        <v>23500</v>
      </c>
      <c r="BE51" s="146">
        <v>68250</v>
      </c>
      <c r="BF51" s="142">
        <f>VLOOKUP(L51,人事費!A:X,22,FALSE)</f>
        <v>944815</v>
      </c>
      <c r="BG51" s="142">
        <f>VLOOKUP(L51,人事費!A:X,23,FALSE)</f>
        <v>1115406</v>
      </c>
      <c r="BH51" s="142">
        <f>VLOOKUP(L51,人事費!A:X,15,FALSE)+VLOOKUP(L51,人事費!A:X,19,FALSE)</f>
        <v>779457</v>
      </c>
      <c r="BI51" s="142">
        <f>VLOOKUP(L51,人事費!A:X,16,FALSE)</f>
        <v>232978</v>
      </c>
      <c r="BJ51" s="142">
        <f>VLOOKUP(L51,人事費!A:X,17,FALSE)+VLOOKUP(L51,人事費!A:X,18,FALSE)</f>
        <v>609907</v>
      </c>
      <c r="BK51" s="135">
        <v>10500</v>
      </c>
      <c r="BL51" s="142">
        <f>VLOOKUP(L51,人事費!A:X,20,FALSE)</f>
        <v>181000</v>
      </c>
      <c r="BM51" s="134">
        <v>0</v>
      </c>
      <c r="BN51" s="134">
        <v>0</v>
      </c>
      <c r="BO51" s="134">
        <v>511980</v>
      </c>
      <c r="BP51" s="134">
        <v>0</v>
      </c>
      <c r="BQ51" s="134">
        <v>0</v>
      </c>
      <c r="BR51" s="147">
        <v>0</v>
      </c>
      <c r="BS51" s="134">
        <v>0</v>
      </c>
      <c r="BT51" s="134">
        <v>0</v>
      </c>
      <c r="BU51" s="66"/>
      <c r="BV51" s="129">
        <f t="shared" si="20"/>
        <v>718000</v>
      </c>
      <c r="BW51" s="129">
        <f t="shared" si="21"/>
        <v>13042000</v>
      </c>
      <c r="BX51" s="129">
        <f t="shared" si="12"/>
        <v>512000</v>
      </c>
      <c r="BY51" s="129">
        <f t="shared" si="13"/>
        <v>0</v>
      </c>
      <c r="BZ51" s="129">
        <f t="shared" si="14"/>
        <v>14272000</v>
      </c>
    </row>
    <row r="52" spans="1:78" ht="16.5">
      <c r="A52" s="78"/>
      <c r="B52" s="313">
        <v>1</v>
      </c>
      <c r="C52" s="79">
        <v>7</v>
      </c>
      <c r="D52" s="79">
        <f>人事費!D52</f>
        <v>14</v>
      </c>
      <c r="E52" s="79">
        <f>人事費!E52</f>
        <v>1</v>
      </c>
      <c r="F52" s="79">
        <f>人事費!F52</f>
        <v>0</v>
      </c>
      <c r="G52" s="79">
        <f>人事費!G52</f>
        <v>1</v>
      </c>
      <c r="H52" s="79">
        <f>人事費!H52</f>
        <v>0</v>
      </c>
      <c r="I52" s="79">
        <f>人事費!I52</f>
        <v>1</v>
      </c>
      <c r="J52" s="80">
        <f t="shared" si="9"/>
        <v>15</v>
      </c>
      <c r="K52" s="137"/>
      <c r="L52" s="309" t="s">
        <v>203</v>
      </c>
      <c r="M52" s="310">
        <f t="shared" si="17"/>
        <v>20948370</v>
      </c>
      <c r="N52" s="134">
        <v>136000</v>
      </c>
      <c r="O52" s="134">
        <v>59000</v>
      </c>
      <c r="P52" s="138">
        <v>0</v>
      </c>
      <c r="Q52" s="138">
        <v>0</v>
      </c>
      <c r="R52" s="141">
        <f t="shared" si="18"/>
        <v>64200</v>
      </c>
      <c r="S52" s="137">
        <v>0</v>
      </c>
      <c r="T52" s="137">
        <v>0</v>
      </c>
      <c r="U52" s="138">
        <v>0</v>
      </c>
      <c r="V52" s="138">
        <v>0</v>
      </c>
      <c r="W52" s="138">
        <v>0</v>
      </c>
      <c r="X52" s="138">
        <v>68250</v>
      </c>
      <c r="Y52" s="137">
        <v>0</v>
      </c>
      <c r="Z52" s="141">
        <f t="shared" si="10"/>
        <v>30000</v>
      </c>
      <c r="AA52" s="138">
        <v>96000</v>
      </c>
      <c r="AB52" s="141">
        <f t="shared" si="16"/>
        <v>43000</v>
      </c>
      <c r="AC52" s="155">
        <v>0</v>
      </c>
      <c r="AD52" s="141">
        <f t="shared" si="19"/>
        <v>247400</v>
      </c>
      <c r="AE52" s="138">
        <v>0</v>
      </c>
      <c r="AF52" s="141">
        <f t="shared" si="11"/>
        <v>18300</v>
      </c>
      <c r="AG52" s="138">
        <v>3000</v>
      </c>
      <c r="AH52" s="137">
        <v>1500</v>
      </c>
      <c r="AI52" s="138">
        <v>0</v>
      </c>
      <c r="AJ52" s="138">
        <v>0</v>
      </c>
      <c r="AK52" s="138">
        <v>0</v>
      </c>
      <c r="AL52" s="138">
        <v>0</v>
      </c>
      <c r="AM52" s="138">
        <v>0</v>
      </c>
      <c r="AN52" s="138">
        <v>0</v>
      </c>
      <c r="AO52" s="137">
        <v>59000</v>
      </c>
      <c r="AP52" s="137">
        <v>0</v>
      </c>
      <c r="AQ52" s="137">
        <v>0</v>
      </c>
      <c r="AR52" s="137">
        <v>0</v>
      </c>
      <c r="AS52" s="137">
        <v>0</v>
      </c>
      <c r="AT52" s="142">
        <f>VLOOKUP(L52,人事費!A:X,13,FALSE)</f>
        <v>11218165</v>
      </c>
      <c r="AU52" s="142">
        <f>VLOOKUP(L52,人事費!A:X,14,FALSE)</f>
        <v>464148</v>
      </c>
      <c r="AV52" s="306">
        <v>581375</v>
      </c>
      <c r="AW52" s="141">
        <v>220220</v>
      </c>
      <c r="AX52" s="73"/>
      <c r="AY52" s="150">
        <v>31360</v>
      </c>
      <c r="AZ52" s="144"/>
      <c r="BA52" s="144"/>
      <c r="BB52" s="144"/>
      <c r="BC52" s="144"/>
      <c r="BD52" s="145">
        <v>23500</v>
      </c>
      <c r="BE52" s="146">
        <v>0</v>
      </c>
      <c r="BF52" s="142">
        <f>VLOOKUP(L52,人事費!A:X,22,FALSE)</f>
        <v>1138538</v>
      </c>
      <c r="BG52" s="142">
        <f>VLOOKUP(L52,人事費!A:X,23,FALSE)</f>
        <v>1317850</v>
      </c>
      <c r="BH52" s="142">
        <f>VLOOKUP(L52,人事費!A:X,15,FALSE)+VLOOKUP(L52,人事費!A:X,19,FALSE)</f>
        <v>864977</v>
      </c>
      <c r="BI52" s="142">
        <f>VLOOKUP(L52,人事費!A:X,16,FALSE)</f>
        <v>222407</v>
      </c>
      <c r="BJ52" s="142">
        <f>VLOOKUP(L52,人事費!A:X,17,FALSE)+VLOOKUP(L52,人事費!A:X,18,FALSE)</f>
        <v>915000</v>
      </c>
      <c r="BK52" s="135">
        <v>14000</v>
      </c>
      <c r="BL52" s="142">
        <f>VLOOKUP(L52,人事費!A:X,20,FALSE)</f>
        <v>249600</v>
      </c>
      <c r="BM52" s="134">
        <v>0</v>
      </c>
      <c r="BN52" s="134">
        <v>0</v>
      </c>
      <c r="BO52" s="134">
        <v>2861580</v>
      </c>
      <c r="BP52" s="134">
        <v>0</v>
      </c>
      <c r="BQ52" s="134">
        <v>0</v>
      </c>
      <c r="BR52" s="147">
        <v>0</v>
      </c>
      <c r="BS52" s="134">
        <v>0</v>
      </c>
      <c r="BT52" s="134">
        <v>0</v>
      </c>
      <c r="BU52" s="66"/>
      <c r="BV52" s="129">
        <f t="shared" si="20"/>
        <v>826000</v>
      </c>
      <c r="BW52" s="129">
        <f t="shared" si="21"/>
        <v>17261000</v>
      </c>
      <c r="BX52" s="129">
        <f t="shared" si="12"/>
        <v>2862000</v>
      </c>
      <c r="BY52" s="129">
        <f t="shared" si="13"/>
        <v>0</v>
      </c>
      <c r="BZ52" s="129">
        <f t="shared" si="14"/>
        <v>20949000</v>
      </c>
    </row>
    <row r="53" spans="1:78" ht="16.5">
      <c r="A53" s="78"/>
      <c r="B53" s="313">
        <v>1</v>
      </c>
      <c r="C53" s="79">
        <v>7</v>
      </c>
      <c r="D53" s="79">
        <f>人事費!D53</f>
        <v>16</v>
      </c>
      <c r="E53" s="79">
        <f>人事費!E53</f>
        <v>2</v>
      </c>
      <c r="F53" s="79">
        <f>人事費!F53</f>
        <v>0</v>
      </c>
      <c r="G53" s="79">
        <f>人事費!G53</f>
        <v>1</v>
      </c>
      <c r="H53" s="79">
        <f>人事費!H53</f>
        <v>0</v>
      </c>
      <c r="I53" s="79">
        <f>人事費!I53</f>
        <v>0</v>
      </c>
      <c r="J53" s="80">
        <f t="shared" si="9"/>
        <v>16</v>
      </c>
      <c r="K53" s="137">
        <v>1</v>
      </c>
      <c r="L53" s="309" t="s">
        <v>204</v>
      </c>
      <c r="M53" s="310">
        <f t="shared" si="17"/>
        <v>22243316</v>
      </c>
      <c r="N53" s="134">
        <v>136000</v>
      </c>
      <c r="O53" s="134">
        <v>59000</v>
      </c>
      <c r="P53" s="138">
        <v>0</v>
      </c>
      <c r="Q53" s="136">
        <v>12000</v>
      </c>
      <c r="R53" s="141">
        <f t="shared" si="18"/>
        <v>64200</v>
      </c>
      <c r="S53" s="137">
        <v>0</v>
      </c>
      <c r="T53" s="137">
        <v>0</v>
      </c>
      <c r="U53" s="138">
        <v>0</v>
      </c>
      <c r="V53" s="138">
        <v>0</v>
      </c>
      <c r="W53" s="138">
        <v>0</v>
      </c>
      <c r="X53" s="138">
        <v>164250</v>
      </c>
      <c r="Y53" s="137">
        <v>80000</v>
      </c>
      <c r="Z53" s="141">
        <f t="shared" si="10"/>
        <v>32000</v>
      </c>
      <c r="AA53" s="138">
        <v>0</v>
      </c>
      <c r="AB53" s="141">
        <f t="shared" si="16"/>
        <v>43000</v>
      </c>
      <c r="AC53" s="155">
        <v>0</v>
      </c>
      <c r="AD53" s="141">
        <f t="shared" si="19"/>
        <v>247400</v>
      </c>
      <c r="AE53" s="138">
        <v>0</v>
      </c>
      <c r="AF53" s="141">
        <f t="shared" si="11"/>
        <v>18300</v>
      </c>
      <c r="AG53" s="138">
        <v>13200</v>
      </c>
      <c r="AH53" s="137">
        <v>6600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6000</v>
      </c>
      <c r="AO53" s="137">
        <v>0</v>
      </c>
      <c r="AP53" s="137">
        <v>0</v>
      </c>
      <c r="AQ53" s="137">
        <v>0</v>
      </c>
      <c r="AR53" s="137">
        <v>0</v>
      </c>
      <c r="AS53" s="137">
        <v>0</v>
      </c>
      <c r="AT53" s="142">
        <f>VLOOKUP(L53,人事費!A:X,13,FALSE)</f>
        <v>12416638</v>
      </c>
      <c r="AU53" s="142">
        <f>VLOOKUP(L53,人事費!A:X,14,FALSE)</f>
        <v>0</v>
      </c>
      <c r="AV53" s="306">
        <v>1162750</v>
      </c>
      <c r="AW53" s="141">
        <v>220220</v>
      </c>
      <c r="AX53" s="73"/>
      <c r="AY53" s="150">
        <v>31360</v>
      </c>
      <c r="AZ53" s="144"/>
      <c r="BA53" s="144"/>
      <c r="BB53" s="144"/>
      <c r="BC53" s="144"/>
      <c r="BD53" s="145">
        <v>23500</v>
      </c>
      <c r="BE53" s="146">
        <v>0</v>
      </c>
      <c r="BF53" s="142">
        <f>VLOOKUP(L53,人事費!A:X,22,FALSE)</f>
        <v>1405690</v>
      </c>
      <c r="BG53" s="142">
        <f>VLOOKUP(L53,人事費!A:X,23,FALSE)</f>
        <v>1533833</v>
      </c>
      <c r="BH53" s="142">
        <f>VLOOKUP(L53,人事費!A:X,15,FALSE)+VLOOKUP(L53,人事費!A:X,19,FALSE)</f>
        <v>1059468</v>
      </c>
      <c r="BI53" s="142">
        <f>VLOOKUP(L53,人事費!A:X,16,FALSE)</f>
        <v>288612</v>
      </c>
      <c r="BJ53" s="142">
        <f>VLOOKUP(L53,人事費!A:X,17,FALSE)+VLOOKUP(L53,人事費!A:X,18,FALSE)</f>
        <v>912240</v>
      </c>
      <c r="BK53" s="135">
        <v>14000</v>
      </c>
      <c r="BL53" s="142">
        <f>VLOOKUP(L53,人事費!A:X,20,FALSE)</f>
        <v>199200</v>
      </c>
      <c r="BM53" s="134">
        <v>0</v>
      </c>
      <c r="BN53" s="134">
        <v>0</v>
      </c>
      <c r="BO53" s="134">
        <v>1371551</v>
      </c>
      <c r="BP53" s="134">
        <v>0</v>
      </c>
      <c r="BQ53" s="134">
        <v>0</v>
      </c>
      <c r="BR53" s="147">
        <v>722304</v>
      </c>
      <c r="BS53" s="134">
        <v>0</v>
      </c>
      <c r="BT53" s="134">
        <v>0</v>
      </c>
      <c r="BU53" s="66"/>
      <c r="BV53" s="129">
        <f t="shared" si="20"/>
        <v>882000</v>
      </c>
      <c r="BW53" s="129">
        <f t="shared" si="21"/>
        <v>19268000</v>
      </c>
      <c r="BX53" s="129">
        <f t="shared" si="12"/>
        <v>2094000</v>
      </c>
      <c r="BY53" s="129">
        <f t="shared" si="13"/>
        <v>0</v>
      </c>
      <c r="BZ53" s="129">
        <f t="shared" si="14"/>
        <v>22244000</v>
      </c>
    </row>
    <row r="54" spans="1:78" ht="16.5">
      <c r="A54" s="78"/>
      <c r="B54" s="313">
        <v>1</v>
      </c>
      <c r="C54" s="79">
        <v>7</v>
      </c>
      <c r="D54" s="79">
        <f>人事費!D54</f>
        <v>16</v>
      </c>
      <c r="E54" s="79">
        <f>人事費!E54</f>
        <v>2</v>
      </c>
      <c r="F54" s="79">
        <f>人事費!F54</f>
        <v>0</v>
      </c>
      <c r="G54" s="79">
        <f>人事費!G54</f>
        <v>1</v>
      </c>
      <c r="H54" s="79">
        <f>人事費!H54</f>
        <v>0</v>
      </c>
      <c r="I54" s="79">
        <f>人事費!I54</f>
        <v>1</v>
      </c>
      <c r="J54" s="80">
        <f t="shared" si="9"/>
        <v>17</v>
      </c>
      <c r="K54" s="137">
        <v>2</v>
      </c>
      <c r="L54" s="309" t="s">
        <v>205</v>
      </c>
      <c r="M54" s="310">
        <f t="shared" si="17"/>
        <v>18476918</v>
      </c>
      <c r="N54" s="134">
        <v>136000</v>
      </c>
      <c r="O54" s="134">
        <v>59000</v>
      </c>
      <c r="P54" s="138">
        <v>0</v>
      </c>
      <c r="Q54" s="138">
        <v>0</v>
      </c>
      <c r="R54" s="141">
        <f t="shared" si="18"/>
        <v>64200</v>
      </c>
      <c r="S54" s="137">
        <v>0</v>
      </c>
      <c r="T54" s="137">
        <v>0</v>
      </c>
      <c r="U54" s="138">
        <v>0</v>
      </c>
      <c r="V54" s="138">
        <v>0</v>
      </c>
      <c r="W54" s="138">
        <v>0</v>
      </c>
      <c r="X54" s="138">
        <v>164250</v>
      </c>
      <c r="Y54" s="137">
        <v>0</v>
      </c>
      <c r="Z54" s="141">
        <f t="shared" si="10"/>
        <v>34000</v>
      </c>
      <c r="AA54" s="138">
        <v>0</v>
      </c>
      <c r="AB54" s="141">
        <f t="shared" si="16"/>
        <v>43000</v>
      </c>
      <c r="AC54" s="155">
        <v>0</v>
      </c>
      <c r="AD54" s="141">
        <f t="shared" si="19"/>
        <v>247400</v>
      </c>
      <c r="AE54" s="138">
        <v>0</v>
      </c>
      <c r="AF54" s="141">
        <f t="shared" si="11"/>
        <v>18300</v>
      </c>
      <c r="AG54" s="138">
        <v>8000</v>
      </c>
      <c r="AH54" s="137">
        <v>4000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12000</v>
      </c>
      <c r="AO54" s="137">
        <v>0</v>
      </c>
      <c r="AP54" s="137">
        <v>0</v>
      </c>
      <c r="AQ54" s="137">
        <v>0</v>
      </c>
      <c r="AR54" s="137">
        <v>0</v>
      </c>
      <c r="AS54" s="137">
        <v>0</v>
      </c>
      <c r="AT54" s="142">
        <f>VLOOKUP(L54,人事費!A:X,13,FALSE)</f>
        <v>10758059</v>
      </c>
      <c r="AU54" s="142">
        <f>VLOOKUP(L54,人事費!A:X,14,FALSE)</f>
        <v>390300</v>
      </c>
      <c r="AV54" s="306">
        <v>1192375</v>
      </c>
      <c r="AW54" s="141">
        <v>220220</v>
      </c>
      <c r="AX54" s="73"/>
      <c r="AY54" s="150">
        <v>31360</v>
      </c>
      <c r="AZ54" s="144"/>
      <c r="BA54" s="144"/>
      <c r="BB54" s="144"/>
      <c r="BC54" s="144"/>
      <c r="BD54" s="145">
        <v>23500</v>
      </c>
      <c r="BE54" s="146">
        <v>0</v>
      </c>
      <c r="BF54" s="142">
        <f>VLOOKUP(L54,人事費!A:X,22,FALSE)</f>
        <v>885060</v>
      </c>
      <c r="BG54" s="142">
        <f>VLOOKUP(L54,人事費!A:X,23,FALSE)</f>
        <v>1388350</v>
      </c>
      <c r="BH54" s="142">
        <f>VLOOKUP(L54,人事費!A:X,15,FALSE)+VLOOKUP(L54,人事費!A:X,19,FALSE)</f>
        <v>867528</v>
      </c>
      <c r="BI54" s="142">
        <f>VLOOKUP(L54,人事費!A:X,16,FALSE)</f>
        <v>208969</v>
      </c>
      <c r="BJ54" s="142">
        <f>VLOOKUP(L54,人事費!A:X,17,FALSE)+VLOOKUP(L54,人事費!A:X,18,FALSE)</f>
        <v>947087</v>
      </c>
      <c r="BK54" s="135">
        <v>7000</v>
      </c>
      <c r="BL54" s="142">
        <f>VLOOKUP(L54,人事費!A:X,20,FALSE)</f>
        <v>212000</v>
      </c>
      <c r="BM54" s="134">
        <v>0</v>
      </c>
      <c r="BN54" s="134">
        <v>20000</v>
      </c>
      <c r="BO54" s="134">
        <v>284340</v>
      </c>
      <c r="BP54" s="134">
        <v>0</v>
      </c>
      <c r="BQ54" s="147">
        <v>250620</v>
      </c>
      <c r="BR54" s="147">
        <v>0</v>
      </c>
      <c r="BS54" s="134">
        <v>0</v>
      </c>
      <c r="BT54" s="134">
        <v>0</v>
      </c>
      <c r="BU54" s="66"/>
      <c r="BV54" s="129">
        <f t="shared" si="20"/>
        <v>790000</v>
      </c>
      <c r="BW54" s="129">
        <f t="shared" si="21"/>
        <v>17132000</v>
      </c>
      <c r="BX54" s="129">
        <f t="shared" si="12"/>
        <v>555000</v>
      </c>
      <c r="BY54" s="129">
        <f t="shared" si="13"/>
        <v>0</v>
      </c>
      <c r="BZ54" s="129">
        <f t="shared" si="14"/>
        <v>18477000</v>
      </c>
    </row>
    <row r="55" spans="1:78" ht="16.5">
      <c r="A55" s="78"/>
      <c r="B55" s="313">
        <v>1</v>
      </c>
      <c r="C55" s="79">
        <v>8</v>
      </c>
      <c r="D55" s="79">
        <f>人事費!D55</f>
        <v>17</v>
      </c>
      <c r="E55" s="79">
        <f>人事費!E55</f>
        <v>2</v>
      </c>
      <c r="F55" s="79">
        <f>人事費!F55</f>
        <v>0</v>
      </c>
      <c r="G55" s="79">
        <f>人事費!G55</f>
        <v>1</v>
      </c>
      <c r="H55" s="79">
        <f>人事費!H55</f>
        <v>0</v>
      </c>
      <c r="I55" s="79">
        <f>人事費!I55</f>
        <v>0</v>
      </c>
      <c r="J55" s="80">
        <f t="shared" si="9"/>
        <v>17</v>
      </c>
      <c r="K55" s="137">
        <v>1</v>
      </c>
      <c r="L55" s="309" t="s">
        <v>434</v>
      </c>
      <c r="M55" s="310">
        <f t="shared" si="17"/>
        <v>21792651</v>
      </c>
      <c r="N55" s="134">
        <v>153000</v>
      </c>
      <c r="O55" s="134">
        <v>66000</v>
      </c>
      <c r="P55" s="138">
        <v>0</v>
      </c>
      <c r="Q55" s="138">
        <v>0</v>
      </c>
      <c r="R55" s="141">
        <f t="shared" si="18"/>
        <v>64800</v>
      </c>
      <c r="S55" s="137">
        <v>0</v>
      </c>
      <c r="T55" s="137">
        <v>0</v>
      </c>
      <c r="U55" s="138">
        <v>8500</v>
      </c>
      <c r="V55" s="138">
        <v>23495</v>
      </c>
      <c r="W55" s="138">
        <v>491075</v>
      </c>
      <c r="X55" s="138">
        <v>164250</v>
      </c>
      <c r="Y55" s="137">
        <v>60000</v>
      </c>
      <c r="Z55" s="141">
        <f t="shared" si="10"/>
        <v>34000</v>
      </c>
      <c r="AA55" s="138">
        <v>0</v>
      </c>
      <c r="AB55" s="141">
        <f t="shared" si="16"/>
        <v>44000</v>
      </c>
      <c r="AC55" s="155">
        <v>43788</v>
      </c>
      <c r="AD55" s="141">
        <f t="shared" si="19"/>
        <v>253600</v>
      </c>
      <c r="AE55" s="138">
        <v>0</v>
      </c>
      <c r="AF55" s="141">
        <f t="shared" si="11"/>
        <v>19200</v>
      </c>
      <c r="AG55" s="138">
        <v>11400</v>
      </c>
      <c r="AH55" s="137">
        <v>5700</v>
      </c>
      <c r="AI55" s="138">
        <v>12000</v>
      </c>
      <c r="AJ55" s="138">
        <v>7200</v>
      </c>
      <c r="AK55" s="138">
        <v>6300</v>
      </c>
      <c r="AL55" s="138">
        <v>600</v>
      </c>
      <c r="AM55" s="138">
        <v>6876</v>
      </c>
      <c r="AN55" s="138">
        <v>6000</v>
      </c>
      <c r="AO55" s="137">
        <v>0</v>
      </c>
      <c r="AP55" s="137">
        <v>0</v>
      </c>
      <c r="AQ55" s="137">
        <v>0</v>
      </c>
      <c r="AR55" s="137">
        <v>10000</v>
      </c>
      <c r="AS55" s="137">
        <v>0</v>
      </c>
      <c r="AT55" s="142">
        <f>VLOOKUP(L55,人事費!A:X,13,FALSE)</f>
        <v>12405642</v>
      </c>
      <c r="AU55" s="142">
        <f>VLOOKUP(L55,人事費!A:X,14,FALSE)</f>
        <v>0</v>
      </c>
      <c r="AV55" s="306">
        <v>1162750</v>
      </c>
      <c r="AW55" s="141">
        <v>220220</v>
      </c>
      <c r="AX55" s="73"/>
      <c r="AY55" s="150">
        <v>35840</v>
      </c>
      <c r="AZ55" s="144"/>
      <c r="BA55" s="144"/>
      <c r="BB55" s="144"/>
      <c r="BC55" s="144"/>
      <c r="BD55" s="145">
        <v>23500</v>
      </c>
      <c r="BE55" s="146">
        <v>0</v>
      </c>
      <c r="BF55" s="142">
        <f>VLOOKUP(L55,人事費!A:X,22,FALSE)</f>
        <v>1101345</v>
      </c>
      <c r="BG55" s="142">
        <f>VLOOKUP(L55,人事費!A:X,23,FALSE)</f>
        <v>1465966</v>
      </c>
      <c r="BH55" s="142">
        <f>VLOOKUP(L55,人事費!A:X,15,FALSE)+VLOOKUP(L55,人事費!A:X,19,FALSE)</f>
        <v>993175</v>
      </c>
      <c r="BI55" s="142">
        <f>VLOOKUP(L55,人事費!A:X,16,FALSE)</f>
        <v>238664</v>
      </c>
      <c r="BJ55" s="142">
        <f>VLOOKUP(L55,人事費!A:X,17,FALSE)+VLOOKUP(L55,人事費!A:X,18,FALSE)</f>
        <v>1002133</v>
      </c>
      <c r="BK55" s="135">
        <v>10500</v>
      </c>
      <c r="BL55" s="142">
        <f>VLOOKUP(L55,人事費!A:X,20,FALSE)</f>
        <v>204000</v>
      </c>
      <c r="BM55" s="134">
        <v>0</v>
      </c>
      <c r="BN55" s="134">
        <v>0</v>
      </c>
      <c r="BO55" s="134">
        <v>1250196</v>
      </c>
      <c r="BP55" s="134">
        <v>0</v>
      </c>
      <c r="BQ55" s="147">
        <v>186936</v>
      </c>
      <c r="BR55" s="147">
        <v>0</v>
      </c>
      <c r="BS55" s="134">
        <v>0</v>
      </c>
      <c r="BT55" s="134">
        <v>0</v>
      </c>
      <c r="BU55" s="66"/>
      <c r="BV55" s="129">
        <f t="shared" si="20"/>
        <v>1492000</v>
      </c>
      <c r="BW55" s="129">
        <f t="shared" si="21"/>
        <v>18864000</v>
      </c>
      <c r="BX55" s="129">
        <f t="shared" si="12"/>
        <v>1437000</v>
      </c>
      <c r="BY55" s="129">
        <f t="shared" si="13"/>
        <v>0</v>
      </c>
      <c r="BZ55" s="129">
        <f t="shared" si="14"/>
        <v>21793000</v>
      </c>
    </row>
    <row r="56" spans="1:78" ht="16.5">
      <c r="A56" s="78"/>
      <c r="B56" s="313"/>
      <c r="C56" s="79">
        <v>5</v>
      </c>
      <c r="D56" s="79">
        <f>人事費!D56</f>
        <v>12</v>
      </c>
      <c r="E56" s="79">
        <f>人事費!E56</f>
        <v>0</v>
      </c>
      <c r="F56" s="79">
        <f>人事費!F56</f>
        <v>0</v>
      </c>
      <c r="G56" s="79">
        <f>人事費!G56</f>
        <v>0</v>
      </c>
      <c r="H56" s="79">
        <f>人事費!H56</f>
        <v>0</v>
      </c>
      <c r="I56" s="79">
        <f>人事費!I56</f>
        <v>0</v>
      </c>
      <c r="J56" s="80">
        <f t="shared" si="9"/>
        <v>12</v>
      </c>
      <c r="K56" s="137"/>
      <c r="L56" s="309" t="s">
        <v>435</v>
      </c>
      <c r="M56" s="310">
        <f t="shared" si="17"/>
        <v>14883232</v>
      </c>
      <c r="N56" s="134">
        <v>101000</v>
      </c>
      <c r="O56" s="134">
        <v>43000</v>
      </c>
      <c r="P56" s="138">
        <v>0</v>
      </c>
      <c r="Q56" s="138">
        <v>0</v>
      </c>
      <c r="R56" s="141">
        <f t="shared" si="18"/>
        <v>63000</v>
      </c>
      <c r="S56" s="137">
        <v>0</v>
      </c>
      <c r="T56" s="137">
        <v>0</v>
      </c>
      <c r="U56" s="138">
        <v>0</v>
      </c>
      <c r="V56" s="138">
        <v>0</v>
      </c>
      <c r="W56" s="138">
        <v>0</v>
      </c>
      <c r="X56" s="138">
        <v>88050</v>
      </c>
      <c r="Y56" s="137">
        <v>60000</v>
      </c>
      <c r="Z56" s="141">
        <f t="shared" si="10"/>
        <v>24000</v>
      </c>
      <c r="AA56" s="138">
        <v>76200</v>
      </c>
      <c r="AB56" s="141">
        <f t="shared" si="16"/>
        <v>41000</v>
      </c>
      <c r="AC56" s="155">
        <v>0</v>
      </c>
      <c r="AD56" s="141">
        <f t="shared" si="19"/>
        <v>235000</v>
      </c>
      <c r="AE56" s="138">
        <v>0</v>
      </c>
      <c r="AF56" s="141">
        <f t="shared" si="11"/>
        <v>16500</v>
      </c>
      <c r="AG56" s="138">
        <v>3400</v>
      </c>
      <c r="AH56" s="137">
        <v>1700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7">
        <v>0</v>
      </c>
      <c r="AP56" s="137">
        <v>0</v>
      </c>
      <c r="AQ56" s="137">
        <v>0</v>
      </c>
      <c r="AR56" s="137">
        <v>70000</v>
      </c>
      <c r="AS56" s="137">
        <v>0</v>
      </c>
      <c r="AT56" s="142">
        <f>VLOOKUP(L56,人事費!A:X,13,FALSE)</f>
        <v>9396090</v>
      </c>
      <c r="AU56" s="142">
        <f>VLOOKUP(L56,人事費!A:X,14,FALSE)</f>
        <v>0</v>
      </c>
      <c r="AV56" s="141">
        <v>0</v>
      </c>
      <c r="AW56" s="141">
        <v>0</v>
      </c>
      <c r="AX56" s="73"/>
      <c r="AY56" s="150">
        <v>22400</v>
      </c>
      <c r="AZ56" s="144"/>
      <c r="BA56" s="144"/>
      <c r="BB56" s="144"/>
      <c r="BC56" s="144"/>
      <c r="BD56" s="145">
        <v>23500</v>
      </c>
      <c r="BE56" s="146">
        <v>0</v>
      </c>
      <c r="BF56" s="142">
        <f>VLOOKUP(L56,人事費!A:X,22,FALSE)</f>
        <v>785940</v>
      </c>
      <c r="BG56" s="142">
        <f>VLOOKUP(L56,人事費!A:X,23,FALSE)</f>
        <v>1082735</v>
      </c>
      <c r="BH56" s="142">
        <f>VLOOKUP(L56,人事費!A:X,15,FALSE)+VLOOKUP(L56,人事費!A:X,19,FALSE)</f>
        <v>708360</v>
      </c>
      <c r="BI56" s="142">
        <f>VLOOKUP(L56,人事費!A:X,16,FALSE)</f>
        <v>181543</v>
      </c>
      <c r="BJ56" s="142">
        <f>VLOOKUP(L56,人事費!A:X,17,FALSE)+VLOOKUP(L56,人事費!A:X,18,FALSE)</f>
        <v>691638</v>
      </c>
      <c r="BK56" s="135">
        <v>10500</v>
      </c>
      <c r="BL56" s="142">
        <f>VLOOKUP(L56,人事費!A:X,20,FALSE)</f>
        <v>176800</v>
      </c>
      <c r="BM56" s="134">
        <v>0</v>
      </c>
      <c r="BN56" s="134">
        <v>0</v>
      </c>
      <c r="BO56" s="134">
        <v>726876</v>
      </c>
      <c r="BP56" s="134">
        <v>0</v>
      </c>
      <c r="BQ56" s="134">
        <v>0</v>
      </c>
      <c r="BR56" s="147">
        <v>0</v>
      </c>
      <c r="BS56" s="134">
        <v>254000</v>
      </c>
      <c r="BT56" s="134">
        <v>0</v>
      </c>
      <c r="BU56" s="66"/>
      <c r="BV56" s="129">
        <f t="shared" si="20"/>
        <v>823000</v>
      </c>
      <c r="BW56" s="129">
        <f t="shared" si="21"/>
        <v>13080000</v>
      </c>
      <c r="BX56" s="129">
        <f t="shared" si="12"/>
        <v>727000</v>
      </c>
      <c r="BY56" s="129">
        <f t="shared" si="13"/>
        <v>254000</v>
      </c>
      <c r="BZ56" s="129">
        <f t="shared" si="14"/>
        <v>14884000</v>
      </c>
    </row>
    <row r="57" spans="1:78" ht="16.5">
      <c r="A57" s="78"/>
      <c r="B57" s="313">
        <v>1</v>
      </c>
      <c r="C57" s="79">
        <v>7</v>
      </c>
      <c r="D57" s="79">
        <f>人事費!D57</f>
        <v>14</v>
      </c>
      <c r="E57" s="79">
        <f>人事費!E57</f>
        <v>1</v>
      </c>
      <c r="F57" s="79">
        <f>人事費!F57</f>
        <v>0</v>
      </c>
      <c r="G57" s="79">
        <f>人事費!G57</f>
        <v>1</v>
      </c>
      <c r="H57" s="79">
        <f>人事費!H57</f>
        <v>0</v>
      </c>
      <c r="I57" s="79">
        <f>人事費!I57</f>
        <v>0</v>
      </c>
      <c r="J57" s="80">
        <f t="shared" si="9"/>
        <v>14</v>
      </c>
      <c r="K57" s="137"/>
      <c r="L57" s="309" t="s">
        <v>206</v>
      </c>
      <c r="M57" s="310">
        <f t="shared" si="17"/>
        <v>16263205</v>
      </c>
      <c r="N57" s="134">
        <v>136000</v>
      </c>
      <c r="O57" s="134">
        <v>59000</v>
      </c>
      <c r="P57" s="138">
        <v>0</v>
      </c>
      <c r="Q57" s="138">
        <v>0</v>
      </c>
      <c r="R57" s="141">
        <f t="shared" si="18"/>
        <v>64200</v>
      </c>
      <c r="S57" s="137">
        <v>0</v>
      </c>
      <c r="T57" s="137">
        <v>0</v>
      </c>
      <c r="U57" s="138">
        <v>0</v>
      </c>
      <c r="V57" s="138">
        <v>0</v>
      </c>
      <c r="W57" s="138">
        <v>0</v>
      </c>
      <c r="X57" s="138">
        <v>68250</v>
      </c>
      <c r="Y57" s="137">
        <v>60000</v>
      </c>
      <c r="Z57" s="141">
        <f t="shared" si="10"/>
        <v>28000</v>
      </c>
      <c r="AA57" s="138">
        <v>96000</v>
      </c>
      <c r="AB57" s="141">
        <f t="shared" ref="AB57:AB88" si="22">ROUNDDOWN((20000*12+C57*600*12+A57*10000*12)*0.15,-3)</f>
        <v>43000</v>
      </c>
      <c r="AC57" s="155">
        <v>0</v>
      </c>
      <c r="AD57" s="141">
        <f t="shared" si="19"/>
        <v>247400</v>
      </c>
      <c r="AE57" s="138">
        <v>0</v>
      </c>
      <c r="AF57" s="141">
        <f t="shared" si="11"/>
        <v>18300</v>
      </c>
      <c r="AG57" s="138">
        <v>2400</v>
      </c>
      <c r="AH57" s="137">
        <v>1200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7">
        <v>0</v>
      </c>
      <c r="AP57" s="137">
        <v>0</v>
      </c>
      <c r="AQ57" s="137">
        <v>0</v>
      </c>
      <c r="AR57" s="137">
        <v>2000</v>
      </c>
      <c r="AS57" s="137">
        <v>0</v>
      </c>
      <c r="AT57" s="142">
        <f>VLOOKUP(L57,人事費!A:X,13,FALSE)</f>
        <v>10159959</v>
      </c>
      <c r="AU57" s="142">
        <f>VLOOKUP(L57,人事費!A:X,14,FALSE)</f>
        <v>0</v>
      </c>
      <c r="AV57" s="306">
        <v>581375</v>
      </c>
      <c r="AW57" s="141">
        <v>220220</v>
      </c>
      <c r="AX57" s="73"/>
      <c r="AY57" s="150">
        <v>31360</v>
      </c>
      <c r="AZ57" s="144"/>
      <c r="BA57" s="144"/>
      <c r="BB57" s="144"/>
      <c r="BC57" s="144"/>
      <c r="BD57" s="145">
        <v>23500</v>
      </c>
      <c r="BE57" s="146">
        <v>0</v>
      </c>
      <c r="BF57" s="142">
        <f>VLOOKUP(L57,人事費!A:X,22,FALSE)</f>
        <v>828358</v>
      </c>
      <c r="BG57" s="142">
        <f>VLOOKUP(L57,人事費!A:X,23,FALSE)</f>
        <v>1191374</v>
      </c>
      <c r="BH57" s="142">
        <f>VLOOKUP(L57,人事費!A:X,15,FALSE)+VLOOKUP(L57,人事費!A:X,19,FALSE)</f>
        <v>805491</v>
      </c>
      <c r="BI57" s="142">
        <f>VLOOKUP(L57,人事費!A:X,16,FALSE)</f>
        <v>225796</v>
      </c>
      <c r="BJ57" s="142">
        <f>VLOOKUP(L57,人事費!A:X,17,FALSE)+VLOOKUP(L57,人事費!A:X,18,FALSE)</f>
        <v>714018</v>
      </c>
      <c r="BK57" s="135">
        <v>7000</v>
      </c>
      <c r="BL57" s="142">
        <f>VLOOKUP(L57,人事費!A:X,20,FALSE)</f>
        <v>180800</v>
      </c>
      <c r="BM57" s="134">
        <v>0</v>
      </c>
      <c r="BN57" s="134">
        <v>0</v>
      </c>
      <c r="BO57" s="134">
        <v>468204</v>
      </c>
      <c r="BP57" s="134">
        <v>0</v>
      </c>
      <c r="BQ57" s="134">
        <v>0</v>
      </c>
      <c r="BR57" s="147">
        <v>0</v>
      </c>
      <c r="BS57" s="134">
        <v>0</v>
      </c>
      <c r="BT57" s="134">
        <v>0</v>
      </c>
      <c r="BU57" s="66"/>
      <c r="BV57" s="129">
        <f t="shared" si="20"/>
        <v>826000</v>
      </c>
      <c r="BW57" s="129">
        <f t="shared" si="21"/>
        <v>14969000</v>
      </c>
      <c r="BX57" s="129">
        <f t="shared" si="12"/>
        <v>468000</v>
      </c>
      <c r="BY57" s="129">
        <f t="shared" si="13"/>
        <v>0</v>
      </c>
      <c r="BZ57" s="129">
        <f t="shared" si="14"/>
        <v>16263000</v>
      </c>
    </row>
    <row r="58" spans="1:78" ht="16.5">
      <c r="A58" s="78"/>
      <c r="B58" s="313">
        <v>1</v>
      </c>
      <c r="C58" s="79">
        <v>7</v>
      </c>
      <c r="D58" s="79">
        <f>人事費!D58</f>
        <v>14</v>
      </c>
      <c r="E58" s="79">
        <f>人事費!E58</f>
        <v>1</v>
      </c>
      <c r="F58" s="79">
        <f>人事費!F58</f>
        <v>0</v>
      </c>
      <c r="G58" s="79">
        <f>人事費!G58</f>
        <v>1</v>
      </c>
      <c r="H58" s="79">
        <f>人事費!H58</f>
        <v>0</v>
      </c>
      <c r="I58" s="79">
        <f>人事費!I58</f>
        <v>0</v>
      </c>
      <c r="J58" s="80">
        <f t="shared" si="9"/>
        <v>14</v>
      </c>
      <c r="K58" s="137">
        <v>2</v>
      </c>
      <c r="L58" s="309" t="s">
        <v>207</v>
      </c>
      <c r="M58" s="310">
        <f t="shared" si="17"/>
        <v>18386478</v>
      </c>
      <c r="N58" s="134">
        <v>136000</v>
      </c>
      <c r="O58" s="134">
        <v>59000</v>
      </c>
      <c r="P58" s="138">
        <v>0</v>
      </c>
      <c r="Q58" s="138">
        <v>0</v>
      </c>
      <c r="R58" s="141">
        <f t="shared" si="18"/>
        <v>64200</v>
      </c>
      <c r="S58" s="137">
        <v>30000</v>
      </c>
      <c r="T58" s="137">
        <v>3000</v>
      </c>
      <c r="U58" s="138">
        <v>51000</v>
      </c>
      <c r="V58" s="138">
        <v>23495</v>
      </c>
      <c r="W58" s="138">
        <v>491075</v>
      </c>
      <c r="X58" s="138">
        <v>68250</v>
      </c>
      <c r="Y58" s="137">
        <v>60000</v>
      </c>
      <c r="Z58" s="141">
        <f t="shared" si="10"/>
        <v>28000</v>
      </c>
      <c r="AA58" s="138">
        <v>96000</v>
      </c>
      <c r="AB58" s="141">
        <f t="shared" si="22"/>
        <v>43000</v>
      </c>
      <c r="AC58" s="155">
        <v>39867</v>
      </c>
      <c r="AD58" s="141">
        <f t="shared" si="19"/>
        <v>247400</v>
      </c>
      <c r="AE58" s="138">
        <v>0</v>
      </c>
      <c r="AF58" s="141">
        <f t="shared" si="11"/>
        <v>18300</v>
      </c>
      <c r="AG58" s="138">
        <v>5200</v>
      </c>
      <c r="AH58" s="137">
        <v>2600</v>
      </c>
      <c r="AI58" s="138">
        <v>0</v>
      </c>
      <c r="AJ58" s="138">
        <v>0</v>
      </c>
      <c r="AK58" s="138">
        <v>6300</v>
      </c>
      <c r="AL58" s="138">
        <v>600</v>
      </c>
      <c r="AM58" s="138">
        <v>6876</v>
      </c>
      <c r="AN58" s="138">
        <v>12000</v>
      </c>
      <c r="AO58" s="137">
        <v>0</v>
      </c>
      <c r="AP58" s="137">
        <v>0</v>
      </c>
      <c r="AQ58" s="137">
        <v>0</v>
      </c>
      <c r="AR58" s="137">
        <v>0</v>
      </c>
      <c r="AS58" s="137">
        <v>0</v>
      </c>
      <c r="AT58" s="142">
        <f>VLOOKUP(L58,人事費!A:X,13,FALSE)</f>
        <v>10213896</v>
      </c>
      <c r="AU58" s="142">
        <f>VLOOKUP(L58,人事費!A:X,14,FALSE)</f>
        <v>0</v>
      </c>
      <c r="AV58" s="306">
        <v>581375</v>
      </c>
      <c r="AW58" s="141">
        <v>220220</v>
      </c>
      <c r="AX58" s="73"/>
      <c r="AY58" s="150">
        <v>31360</v>
      </c>
      <c r="AZ58" s="144"/>
      <c r="BA58" s="144"/>
      <c r="BB58" s="144"/>
      <c r="BC58" s="144"/>
      <c r="BD58" s="145">
        <v>23500</v>
      </c>
      <c r="BE58" s="146">
        <v>0</v>
      </c>
      <c r="BF58" s="142">
        <f>VLOOKUP(L58,人事費!A:X,22,FALSE)</f>
        <v>931810</v>
      </c>
      <c r="BG58" s="142">
        <f>VLOOKUP(L58,人事費!A:X,23,FALSE)</f>
        <v>1210552</v>
      </c>
      <c r="BH58" s="142">
        <f>VLOOKUP(L58,人事費!A:X,15,FALSE)+VLOOKUP(L58,人事費!A:X,19,FALSE)</f>
        <v>812106</v>
      </c>
      <c r="BI58" s="142">
        <f>VLOOKUP(L58,人事費!A:X,16,FALSE)</f>
        <v>205960</v>
      </c>
      <c r="BJ58" s="142">
        <f>VLOOKUP(L58,人事費!A:X,17,FALSE)+VLOOKUP(L58,人事費!A:X,18,FALSE)</f>
        <v>792300</v>
      </c>
      <c r="BK58" s="135">
        <v>10500</v>
      </c>
      <c r="BL58" s="142">
        <f>VLOOKUP(L58,人事費!A:X,20,FALSE)</f>
        <v>162400</v>
      </c>
      <c r="BM58" s="134">
        <v>0</v>
      </c>
      <c r="BN58" s="134">
        <v>0</v>
      </c>
      <c r="BO58" s="134">
        <v>1698336</v>
      </c>
      <c r="BP58" s="134">
        <v>0</v>
      </c>
      <c r="BQ58" s="134">
        <v>0</v>
      </c>
      <c r="BR58" s="147">
        <v>0</v>
      </c>
      <c r="BS58" s="134">
        <v>0</v>
      </c>
      <c r="BT58" s="134">
        <v>0</v>
      </c>
      <c r="BU58" s="66"/>
      <c r="BV58" s="129">
        <f t="shared" si="20"/>
        <v>1492000</v>
      </c>
      <c r="BW58" s="129">
        <f t="shared" si="21"/>
        <v>15196000</v>
      </c>
      <c r="BX58" s="129">
        <f t="shared" si="12"/>
        <v>1698000</v>
      </c>
      <c r="BY58" s="129">
        <f t="shared" si="13"/>
        <v>0</v>
      </c>
      <c r="BZ58" s="129">
        <f t="shared" si="14"/>
        <v>18386000</v>
      </c>
    </row>
    <row r="59" spans="1:78" ht="16.5">
      <c r="A59" s="78">
        <v>1</v>
      </c>
      <c r="B59" s="313">
        <v>3</v>
      </c>
      <c r="C59" s="79">
        <v>23</v>
      </c>
      <c r="D59" s="79">
        <f>人事費!D59</f>
        <v>48</v>
      </c>
      <c r="E59" s="79">
        <f>人事費!E59</f>
        <v>2</v>
      </c>
      <c r="F59" s="79">
        <f>人事費!F59</f>
        <v>1</v>
      </c>
      <c r="G59" s="79">
        <f>人事費!G59</f>
        <v>0</v>
      </c>
      <c r="H59" s="79">
        <f>人事費!H59</f>
        <v>0</v>
      </c>
      <c r="I59" s="79">
        <f>人事費!I59</f>
        <v>2</v>
      </c>
      <c r="J59" s="80">
        <f t="shared" si="9"/>
        <v>50</v>
      </c>
      <c r="K59" s="137">
        <v>3</v>
      </c>
      <c r="L59" s="311" t="s">
        <v>72</v>
      </c>
      <c r="M59" s="310">
        <f t="shared" si="17"/>
        <v>73183765</v>
      </c>
      <c r="N59" s="134">
        <v>359000</v>
      </c>
      <c r="O59" s="134">
        <v>154000</v>
      </c>
      <c r="P59" s="135">
        <v>45000</v>
      </c>
      <c r="Q59" s="136">
        <v>147000</v>
      </c>
      <c r="R59" s="141">
        <f t="shared" si="18"/>
        <v>73800</v>
      </c>
      <c r="S59" s="137">
        <v>30000</v>
      </c>
      <c r="T59" s="137">
        <v>3000</v>
      </c>
      <c r="U59" s="138">
        <v>85000</v>
      </c>
      <c r="V59" s="138">
        <v>27178</v>
      </c>
      <c r="W59" s="138">
        <v>728613</v>
      </c>
      <c r="X59" s="138">
        <v>328500</v>
      </c>
      <c r="Y59" s="137">
        <v>0</v>
      </c>
      <c r="Z59" s="141">
        <f t="shared" si="10"/>
        <v>100000</v>
      </c>
      <c r="AA59" s="138">
        <v>0</v>
      </c>
      <c r="AB59" s="141">
        <f t="shared" si="22"/>
        <v>78000</v>
      </c>
      <c r="AC59" s="155">
        <v>134540</v>
      </c>
      <c r="AD59" s="141">
        <f t="shared" si="19"/>
        <v>447600</v>
      </c>
      <c r="AE59" s="139">
        <v>16200</v>
      </c>
      <c r="AF59" s="141">
        <f t="shared" si="11"/>
        <v>32700</v>
      </c>
      <c r="AG59" s="138">
        <v>55800</v>
      </c>
      <c r="AH59" s="137">
        <v>27900</v>
      </c>
      <c r="AI59" s="138">
        <v>92000</v>
      </c>
      <c r="AJ59" s="138">
        <v>54000</v>
      </c>
      <c r="AK59" s="138">
        <v>17530</v>
      </c>
      <c r="AL59" s="138">
        <v>1200</v>
      </c>
      <c r="AM59" s="138">
        <v>10584</v>
      </c>
      <c r="AN59" s="138">
        <v>18000</v>
      </c>
      <c r="AO59" s="137">
        <v>134000</v>
      </c>
      <c r="AP59" s="136">
        <v>80000</v>
      </c>
      <c r="AQ59" s="137">
        <v>0</v>
      </c>
      <c r="AR59" s="137">
        <v>180000</v>
      </c>
      <c r="AS59" s="137">
        <v>0</v>
      </c>
      <c r="AT59" s="142">
        <f>VLOOKUP(L59,人事費!A:X,13,FALSE)</f>
        <v>39361696</v>
      </c>
      <c r="AU59" s="142">
        <f>VLOOKUP(L59,人事費!A:X,14,FALSE)</f>
        <v>780600</v>
      </c>
      <c r="AV59" s="306">
        <v>1192375</v>
      </c>
      <c r="AW59" s="141">
        <v>337500</v>
      </c>
      <c r="AX59" s="73"/>
      <c r="AY59" s="150">
        <v>103040</v>
      </c>
      <c r="AZ59" s="143">
        <v>414720</v>
      </c>
      <c r="BA59" s="143">
        <v>72000</v>
      </c>
      <c r="BB59" s="143">
        <v>63600</v>
      </c>
      <c r="BC59" s="143">
        <v>108000</v>
      </c>
      <c r="BD59" s="145">
        <v>0</v>
      </c>
      <c r="BE59" s="146">
        <v>0</v>
      </c>
      <c r="BF59" s="142">
        <f>VLOOKUP(L59,人事費!A:X,22,FALSE)</f>
        <v>4196880</v>
      </c>
      <c r="BG59" s="142">
        <f>VLOOKUP(L59,人事費!A:X,23,FALSE)</f>
        <v>4868393</v>
      </c>
      <c r="BH59" s="142">
        <f>VLOOKUP(L59,人事費!A:X,15,FALSE)+VLOOKUP(L59,人事費!A:X,19,FALSE)</f>
        <v>3379336</v>
      </c>
      <c r="BI59" s="142">
        <f>VLOOKUP(L59,人事費!A:X,16,FALSE)</f>
        <v>1020900</v>
      </c>
      <c r="BJ59" s="142">
        <f>VLOOKUP(L59,人事費!A:X,17,FALSE)+VLOOKUP(L59,人事費!A:X,18,FALSE)</f>
        <v>2703972</v>
      </c>
      <c r="BK59" s="135">
        <v>56000</v>
      </c>
      <c r="BL59" s="142">
        <f>VLOOKUP(L59,人事費!A:X,20,FALSE)</f>
        <v>520000</v>
      </c>
      <c r="BM59" s="134">
        <v>0</v>
      </c>
      <c r="BN59" s="134">
        <v>0</v>
      </c>
      <c r="BO59" s="134">
        <v>10197204</v>
      </c>
      <c r="BP59" s="134">
        <v>0</v>
      </c>
      <c r="BQ59" s="134">
        <v>0</v>
      </c>
      <c r="BR59" s="147">
        <v>346404</v>
      </c>
      <c r="BS59" s="134">
        <v>0</v>
      </c>
      <c r="BT59" s="134">
        <v>0</v>
      </c>
      <c r="BU59" s="66"/>
      <c r="BV59" s="129">
        <f t="shared" si="20"/>
        <v>3461000</v>
      </c>
      <c r="BW59" s="129">
        <f t="shared" si="21"/>
        <v>59179000</v>
      </c>
      <c r="BX59" s="129">
        <f t="shared" si="12"/>
        <v>10544000</v>
      </c>
      <c r="BY59" s="129">
        <f t="shared" si="13"/>
        <v>0</v>
      </c>
      <c r="BZ59" s="129">
        <f t="shared" si="14"/>
        <v>73184000</v>
      </c>
    </row>
    <row r="60" spans="1:78" ht="16.5">
      <c r="A60" s="78"/>
      <c r="B60" s="313">
        <v>1</v>
      </c>
      <c r="C60" s="79">
        <v>7</v>
      </c>
      <c r="D60" s="79">
        <f>人事費!D60</f>
        <v>17</v>
      </c>
      <c r="E60" s="79">
        <f>人事費!E60</f>
        <v>2</v>
      </c>
      <c r="F60" s="79">
        <f>人事費!F60</f>
        <v>0</v>
      </c>
      <c r="G60" s="79">
        <f>人事費!G60</f>
        <v>1</v>
      </c>
      <c r="H60" s="79">
        <f>人事費!H60</f>
        <v>0</v>
      </c>
      <c r="I60" s="79">
        <f>人事費!I60</f>
        <v>1</v>
      </c>
      <c r="J60" s="80">
        <f t="shared" si="9"/>
        <v>18</v>
      </c>
      <c r="K60" s="137"/>
      <c r="L60" s="311" t="s">
        <v>73</v>
      </c>
      <c r="M60" s="310">
        <f t="shared" si="17"/>
        <v>22235015</v>
      </c>
      <c r="N60" s="134">
        <v>136000</v>
      </c>
      <c r="O60" s="134">
        <v>59000</v>
      </c>
      <c r="P60" s="138">
        <v>0</v>
      </c>
      <c r="Q60" s="138">
        <v>0</v>
      </c>
      <c r="R60" s="141">
        <f t="shared" si="18"/>
        <v>64200</v>
      </c>
      <c r="S60" s="137">
        <v>0</v>
      </c>
      <c r="T60" s="137">
        <v>0</v>
      </c>
      <c r="U60" s="138">
        <v>0</v>
      </c>
      <c r="V60" s="138">
        <v>0</v>
      </c>
      <c r="W60" s="138">
        <v>0</v>
      </c>
      <c r="X60" s="138">
        <v>107550</v>
      </c>
      <c r="Y60" s="137">
        <v>0</v>
      </c>
      <c r="Z60" s="141">
        <f t="shared" si="10"/>
        <v>36000</v>
      </c>
      <c r="AA60" s="138">
        <v>56700</v>
      </c>
      <c r="AB60" s="141">
        <f t="shared" si="22"/>
        <v>43000</v>
      </c>
      <c r="AC60" s="155">
        <v>0</v>
      </c>
      <c r="AD60" s="141">
        <f t="shared" si="19"/>
        <v>247400</v>
      </c>
      <c r="AE60" s="138">
        <v>0</v>
      </c>
      <c r="AF60" s="141">
        <f t="shared" si="11"/>
        <v>18300</v>
      </c>
      <c r="AG60" s="138">
        <v>10000</v>
      </c>
      <c r="AH60" s="137">
        <v>5000</v>
      </c>
      <c r="AI60" s="138">
        <v>0</v>
      </c>
      <c r="AJ60" s="138">
        <v>0</v>
      </c>
      <c r="AK60" s="138">
        <v>0</v>
      </c>
      <c r="AL60" s="138">
        <v>0</v>
      </c>
      <c r="AM60" s="138">
        <v>0</v>
      </c>
      <c r="AN60" s="138">
        <v>0</v>
      </c>
      <c r="AO60" s="137">
        <v>104000</v>
      </c>
      <c r="AP60" s="137">
        <v>0</v>
      </c>
      <c r="AQ60" s="137">
        <v>0</v>
      </c>
      <c r="AR60" s="137">
        <v>12000</v>
      </c>
      <c r="AS60" s="137">
        <v>0</v>
      </c>
      <c r="AT60" s="142">
        <f>VLOOKUP(L60,人事費!A:X,13,FALSE)</f>
        <v>12222260</v>
      </c>
      <c r="AU60" s="142">
        <f>VLOOKUP(L60,人事費!A:X,14,FALSE)</f>
        <v>390300</v>
      </c>
      <c r="AV60" s="306">
        <v>1192375</v>
      </c>
      <c r="AW60" s="141">
        <v>220220</v>
      </c>
      <c r="AX60" s="73"/>
      <c r="AY60" s="150">
        <v>31360</v>
      </c>
      <c r="AZ60" s="144"/>
      <c r="BA60" s="144"/>
      <c r="BB60" s="144"/>
      <c r="BC60" s="144"/>
      <c r="BD60" s="145">
        <v>0</v>
      </c>
      <c r="BE60" s="146">
        <v>0</v>
      </c>
      <c r="BF60" s="142">
        <f>VLOOKUP(L60,人事費!A:X,22,FALSE)</f>
        <v>1080695</v>
      </c>
      <c r="BG60" s="142">
        <f>VLOOKUP(L60,人事費!A:X,23,FALSE)</f>
        <v>1567593</v>
      </c>
      <c r="BH60" s="142">
        <f>VLOOKUP(L60,人事費!A:X,15,FALSE)+VLOOKUP(L60,人事費!A:X,19,FALSE)</f>
        <v>1013735</v>
      </c>
      <c r="BI60" s="142">
        <f>VLOOKUP(L60,人事費!A:X,16,FALSE)</f>
        <v>246659</v>
      </c>
      <c r="BJ60" s="142">
        <f>VLOOKUP(L60,人事費!A:X,17,FALSE)+VLOOKUP(L60,人事費!A:X,18,FALSE)</f>
        <v>1041312</v>
      </c>
      <c r="BK60" s="135">
        <v>14000</v>
      </c>
      <c r="BL60" s="142">
        <f>VLOOKUP(L60,人事費!A:X,20,FALSE)</f>
        <v>224800</v>
      </c>
      <c r="BM60" s="134">
        <v>0</v>
      </c>
      <c r="BN60" s="134">
        <v>0</v>
      </c>
      <c r="BO60" s="134">
        <v>1500768</v>
      </c>
      <c r="BP60" s="134">
        <v>0</v>
      </c>
      <c r="BQ60" s="134">
        <v>0</v>
      </c>
      <c r="BR60" s="147">
        <v>589788</v>
      </c>
      <c r="BS60" s="134">
        <v>0</v>
      </c>
      <c r="BT60" s="134">
        <v>0</v>
      </c>
      <c r="BU60" s="66"/>
      <c r="BV60" s="129">
        <f t="shared" si="20"/>
        <v>899000</v>
      </c>
      <c r="BW60" s="129">
        <f t="shared" si="21"/>
        <v>19245000</v>
      </c>
      <c r="BX60" s="129">
        <f t="shared" si="12"/>
        <v>2091000</v>
      </c>
      <c r="BY60" s="129">
        <f t="shared" si="13"/>
        <v>0</v>
      </c>
      <c r="BZ60" s="129">
        <f t="shared" si="14"/>
        <v>22235000</v>
      </c>
    </row>
    <row r="61" spans="1:78" s="4" customFormat="1" ht="16.5">
      <c r="A61" s="78"/>
      <c r="B61" s="313">
        <v>1</v>
      </c>
      <c r="C61" s="79">
        <v>7</v>
      </c>
      <c r="D61" s="79">
        <f>人事費!D61</f>
        <v>17</v>
      </c>
      <c r="E61" s="79">
        <f>人事費!E61</f>
        <v>1</v>
      </c>
      <c r="F61" s="79">
        <f>人事費!F61</f>
        <v>0</v>
      </c>
      <c r="G61" s="79">
        <f>人事費!G61</f>
        <v>1</v>
      </c>
      <c r="H61" s="79">
        <f>人事費!H61</f>
        <v>0</v>
      </c>
      <c r="I61" s="79">
        <f>人事費!I61</f>
        <v>0</v>
      </c>
      <c r="J61" s="80">
        <f t="shared" si="9"/>
        <v>17</v>
      </c>
      <c r="K61" s="137">
        <v>2</v>
      </c>
      <c r="L61" s="309" t="s">
        <v>436</v>
      </c>
      <c r="M61" s="310">
        <f t="shared" si="17"/>
        <v>22006276</v>
      </c>
      <c r="N61" s="134">
        <v>136000</v>
      </c>
      <c r="O61" s="134">
        <v>59000</v>
      </c>
      <c r="P61" s="138">
        <v>0</v>
      </c>
      <c r="Q61" s="138">
        <v>0</v>
      </c>
      <c r="R61" s="141">
        <f t="shared" si="18"/>
        <v>64200</v>
      </c>
      <c r="S61" s="137">
        <v>0</v>
      </c>
      <c r="T61" s="137">
        <v>0</v>
      </c>
      <c r="U61" s="138">
        <v>8500</v>
      </c>
      <c r="V61" s="138">
        <v>23495</v>
      </c>
      <c r="W61" s="138">
        <v>491075</v>
      </c>
      <c r="X61" s="138">
        <v>68250</v>
      </c>
      <c r="Y61" s="137">
        <v>60000</v>
      </c>
      <c r="Z61" s="141">
        <f t="shared" si="10"/>
        <v>34000</v>
      </c>
      <c r="AA61" s="138">
        <v>96000</v>
      </c>
      <c r="AB61" s="141">
        <f t="shared" si="22"/>
        <v>43000</v>
      </c>
      <c r="AC61" s="155">
        <v>39867</v>
      </c>
      <c r="AD61" s="141">
        <f t="shared" si="19"/>
        <v>247400</v>
      </c>
      <c r="AE61" s="138">
        <v>0</v>
      </c>
      <c r="AF61" s="141">
        <f t="shared" si="11"/>
        <v>18300</v>
      </c>
      <c r="AG61" s="138">
        <v>6600</v>
      </c>
      <c r="AH61" s="137">
        <v>3300</v>
      </c>
      <c r="AI61" s="138">
        <v>0</v>
      </c>
      <c r="AJ61" s="138">
        <v>0</v>
      </c>
      <c r="AK61" s="138">
        <v>6300</v>
      </c>
      <c r="AL61" s="138">
        <v>600</v>
      </c>
      <c r="AM61" s="138">
        <v>6876</v>
      </c>
      <c r="AN61" s="138">
        <v>12000</v>
      </c>
      <c r="AO61" s="137">
        <v>0</v>
      </c>
      <c r="AP61" s="137">
        <v>0</v>
      </c>
      <c r="AQ61" s="137">
        <v>0</v>
      </c>
      <c r="AR61" s="137">
        <v>0</v>
      </c>
      <c r="AS61" s="137">
        <v>1000</v>
      </c>
      <c r="AT61" s="142">
        <f>VLOOKUP(L61,人事費!A:X,13,FALSE)</f>
        <v>11488127</v>
      </c>
      <c r="AU61" s="142">
        <f>VLOOKUP(L61,人事費!A:X,14,FALSE)</f>
        <v>0</v>
      </c>
      <c r="AV61" s="306">
        <v>581375</v>
      </c>
      <c r="AW61" s="141">
        <v>220220</v>
      </c>
      <c r="AX61" s="73"/>
      <c r="AY61" s="150">
        <v>31360</v>
      </c>
      <c r="AZ61" s="144"/>
      <c r="BA61" s="144"/>
      <c r="BB61" s="144"/>
      <c r="BC61" s="144"/>
      <c r="BD61" s="145">
        <v>23500</v>
      </c>
      <c r="BE61" s="146">
        <v>0</v>
      </c>
      <c r="BF61" s="142">
        <f>VLOOKUP(L61,人事費!A:X,22,FALSE)</f>
        <v>1088460</v>
      </c>
      <c r="BG61" s="142">
        <f>VLOOKUP(L61,人事費!A:X,23,FALSE)</f>
        <v>1426351</v>
      </c>
      <c r="BH61" s="142">
        <f>VLOOKUP(L61,人事費!A:X,15,FALSE)+VLOOKUP(L61,人事費!A:X,19,FALSE)</f>
        <v>961820</v>
      </c>
      <c r="BI61" s="142">
        <f>VLOOKUP(L61,人事費!A:X,16,FALSE)</f>
        <v>248008</v>
      </c>
      <c r="BJ61" s="142">
        <f>VLOOKUP(L61,人事費!A:X,17,FALSE)+VLOOKUP(L61,人事費!A:X,18,FALSE)</f>
        <v>914048</v>
      </c>
      <c r="BK61" s="135">
        <v>14000</v>
      </c>
      <c r="BL61" s="142">
        <f>VLOOKUP(L61,人事費!A:X,20,FALSE)</f>
        <v>128000</v>
      </c>
      <c r="BM61" s="134">
        <v>0</v>
      </c>
      <c r="BN61" s="134">
        <v>0</v>
      </c>
      <c r="BO61" s="134">
        <v>2998740</v>
      </c>
      <c r="BP61" s="134">
        <v>0</v>
      </c>
      <c r="BQ61" s="147">
        <v>456504</v>
      </c>
      <c r="BR61" s="147">
        <v>0</v>
      </c>
      <c r="BS61" s="134">
        <v>0</v>
      </c>
      <c r="BT61" s="134">
        <v>0</v>
      </c>
      <c r="BU61" s="66"/>
      <c r="BV61" s="129">
        <f t="shared" si="20"/>
        <v>1426000</v>
      </c>
      <c r="BW61" s="129">
        <f t="shared" si="21"/>
        <v>17125000</v>
      </c>
      <c r="BX61" s="129">
        <f t="shared" si="12"/>
        <v>3455000</v>
      </c>
      <c r="BY61" s="129">
        <f t="shared" si="13"/>
        <v>0</v>
      </c>
      <c r="BZ61" s="129">
        <f t="shared" si="14"/>
        <v>22006000</v>
      </c>
    </row>
    <row r="62" spans="1:78" ht="16.5">
      <c r="A62" s="78"/>
      <c r="B62" s="313"/>
      <c r="C62" s="79">
        <v>6</v>
      </c>
      <c r="D62" s="79">
        <f>人事費!D62</f>
        <v>13</v>
      </c>
      <c r="E62" s="79">
        <f>人事費!E62</f>
        <v>0</v>
      </c>
      <c r="F62" s="79">
        <f>人事費!F62</f>
        <v>0</v>
      </c>
      <c r="G62" s="79">
        <f>人事費!G62</f>
        <v>0</v>
      </c>
      <c r="H62" s="79">
        <f>人事費!H62</f>
        <v>0</v>
      </c>
      <c r="I62" s="79">
        <f>人事費!I62</f>
        <v>0</v>
      </c>
      <c r="J62" s="80">
        <f t="shared" si="9"/>
        <v>13</v>
      </c>
      <c r="K62" s="137"/>
      <c r="L62" s="309" t="s">
        <v>208</v>
      </c>
      <c r="M62" s="310">
        <f t="shared" si="17"/>
        <v>16011622</v>
      </c>
      <c r="N62" s="134">
        <v>120000</v>
      </c>
      <c r="O62" s="134">
        <v>51000</v>
      </c>
      <c r="P62" s="138">
        <v>0</v>
      </c>
      <c r="Q62" s="138">
        <v>0</v>
      </c>
      <c r="R62" s="141">
        <f t="shared" si="18"/>
        <v>63600</v>
      </c>
      <c r="S62" s="137">
        <v>0</v>
      </c>
      <c r="T62" s="137">
        <v>0</v>
      </c>
      <c r="U62" s="138">
        <v>0</v>
      </c>
      <c r="V62" s="138">
        <v>0</v>
      </c>
      <c r="W62" s="138">
        <v>0</v>
      </c>
      <c r="X62" s="138">
        <v>68250</v>
      </c>
      <c r="Y62" s="137">
        <v>80000</v>
      </c>
      <c r="Z62" s="141">
        <f t="shared" si="10"/>
        <v>26000</v>
      </c>
      <c r="AA62" s="138">
        <v>96000</v>
      </c>
      <c r="AB62" s="141">
        <f t="shared" si="22"/>
        <v>42000</v>
      </c>
      <c r="AC62" s="155">
        <v>0</v>
      </c>
      <c r="AD62" s="141">
        <f t="shared" si="19"/>
        <v>241200</v>
      </c>
      <c r="AE62" s="138">
        <v>0</v>
      </c>
      <c r="AF62" s="141">
        <f t="shared" si="11"/>
        <v>17400</v>
      </c>
      <c r="AG62" s="138">
        <v>2400</v>
      </c>
      <c r="AH62" s="137">
        <v>1200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7">
        <v>246000</v>
      </c>
      <c r="AP62" s="137">
        <v>0</v>
      </c>
      <c r="AQ62" s="137">
        <v>0</v>
      </c>
      <c r="AR62" s="137">
        <v>4000</v>
      </c>
      <c r="AS62" s="137">
        <v>3000</v>
      </c>
      <c r="AT62" s="142">
        <f>VLOOKUP(L62,人事費!A:X,13,FALSE)</f>
        <v>9636528</v>
      </c>
      <c r="AU62" s="142">
        <f>VLOOKUP(L62,人事費!A:X,14,FALSE)</f>
        <v>0</v>
      </c>
      <c r="AV62" s="141">
        <v>0</v>
      </c>
      <c r="AW62" s="141">
        <v>0</v>
      </c>
      <c r="AX62" s="73"/>
      <c r="AY62" s="150">
        <v>26880</v>
      </c>
      <c r="AZ62" s="144"/>
      <c r="BA62" s="144"/>
      <c r="BB62" s="144"/>
      <c r="BC62" s="144"/>
      <c r="BD62" s="145">
        <v>23500</v>
      </c>
      <c r="BE62" s="146">
        <v>0</v>
      </c>
      <c r="BF62" s="142">
        <f>VLOOKUP(L62,人事費!A:X,22,FALSE)</f>
        <v>879075</v>
      </c>
      <c r="BG62" s="142">
        <f>VLOOKUP(L62,人事費!A:X,23,FALSE)</f>
        <v>1184332</v>
      </c>
      <c r="BH62" s="142">
        <f>VLOOKUP(L62,人事費!A:X,15,FALSE)+VLOOKUP(L62,人事費!A:X,19,FALSE)</f>
        <v>808225</v>
      </c>
      <c r="BI62" s="142">
        <f>VLOOKUP(L62,人事費!A:X,16,FALSE)</f>
        <v>227356</v>
      </c>
      <c r="BJ62" s="142">
        <f>VLOOKUP(L62,人事費!A:X,17,FALSE)+VLOOKUP(L62,人事費!A:X,18,FALSE)</f>
        <v>685488</v>
      </c>
      <c r="BK62" s="135">
        <v>10500</v>
      </c>
      <c r="BL62" s="142">
        <f>VLOOKUP(L62,人事費!A:X,20,FALSE)</f>
        <v>162400</v>
      </c>
      <c r="BM62" s="134">
        <v>0</v>
      </c>
      <c r="BN62" s="134">
        <v>0</v>
      </c>
      <c r="BO62" s="134">
        <v>1175892</v>
      </c>
      <c r="BP62" s="134">
        <v>0</v>
      </c>
      <c r="BQ62" s="134">
        <v>0</v>
      </c>
      <c r="BR62" s="147">
        <v>129396</v>
      </c>
      <c r="BS62" s="134">
        <v>0</v>
      </c>
      <c r="BT62" s="134">
        <v>0</v>
      </c>
      <c r="BU62" s="66"/>
      <c r="BV62" s="129">
        <f t="shared" si="20"/>
        <v>1062000</v>
      </c>
      <c r="BW62" s="129">
        <f t="shared" si="21"/>
        <v>13644000</v>
      </c>
      <c r="BX62" s="129">
        <f t="shared" si="12"/>
        <v>1305000</v>
      </c>
      <c r="BY62" s="129">
        <f t="shared" si="13"/>
        <v>0</v>
      </c>
      <c r="BZ62" s="129">
        <f t="shared" si="14"/>
        <v>16011000</v>
      </c>
    </row>
    <row r="63" spans="1:78" ht="16.5">
      <c r="A63" s="78"/>
      <c r="B63" s="313">
        <v>1</v>
      </c>
      <c r="C63" s="79">
        <v>7</v>
      </c>
      <c r="D63" s="79">
        <f>人事費!D63</f>
        <v>16</v>
      </c>
      <c r="E63" s="79">
        <f>人事費!E63</f>
        <v>2</v>
      </c>
      <c r="F63" s="79">
        <f>人事費!F63</f>
        <v>0</v>
      </c>
      <c r="G63" s="79">
        <f>人事費!G63</f>
        <v>1</v>
      </c>
      <c r="H63" s="79">
        <f>人事費!H63</f>
        <v>0</v>
      </c>
      <c r="I63" s="79">
        <f>人事費!I63</f>
        <v>0</v>
      </c>
      <c r="J63" s="80">
        <f t="shared" si="9"/>
        <v>16</v>
      </c>
      <c r="K63" s="137">
        <v>1</v>
      </c>
      <c r="L63" s="311" t="s">
        <v>22</v>
      </c>
      <c r="M63" s="310">
        <f t="shared" si="17"/>
        <v>17483773</v>
      </c>
      <c r="N63" s="134">
        <v>136000</v>
      </c>
      <c r="O63" s="134">
        <v>59000</v>
      </c>
      <c r="P63" s="138">
        <v>0</v>
      </c>
      <c r="Q63" s="138">
        <v>0</v>
      </c>
      <c r="R63" s="141">
        <f t="shared" si="18"/>
        <v>64200</v>
      </c>
      <c r="S63" s="137">
        <v>0</v>
      </c>
      <c r="T63" s="137">
        <v>0</v>
      </c>
      <c r="U63" s="138">
        <v>0</v>
      </c>
      <c r="V63" s="138">
        <v>0</v>
      </c>
      <c r="W63" s="138">
        <v>0</v>
      </c>
      <c r="X63" s="138">
        <v>68250</v>
      </c>
      <c r="Y63" s="137">
        <v>60000</v>
      </c>
      <c r="Z63" s="141">
        <f t="shared" si="10"/>
        <v>32000</v>
      </c>
      <c r="AA63" s="138">
        <v>96000</v>
      </c>
      <c r="AB63" s="141">
        <f t="shared" si="22"/>
        <v>43000</v>
      </c>
      <c r="AC63" s="155">
        <v>0</v>
      </c>
      <c r="AD63" s="141">
        <f t="shared" si="19"/>
        <v>247400</v>
      </c>
      <c r="AE63" s="138">
        <v>0</v>
      </c>
      <c r="AF63" s="141">
        <f t="shared" si="11"/>
        <v>18300</v>
      </c>
      <c r="AG63" s="138">
        <v>8800</v>
      </c>
      <c r="AH63" s="137">
        <v>4400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6000</v>
      </c>
      <c r="AO63" s="137">
        <v>0</v>
      </c>
      <c r="AP63" s="137">
        <v>0</v>
      </c>
      <c r="AQ63" s="137">
        <v>0</v>
      </c>
      <c r="AR63" s="137">
        <v>0</v>
      </c>
      <c r="AS63" s="137">
        <v>0</v>
      </c>
      <c r="AT63" s="142">
        <f>VLOOKUP(L63,人事費!A:X,13,FALSE)</f>
        <v>9974940</v>
      </c>
      <c r="AU63" s="142">
        <f>VLOOKUP(L63,人事費!A:X,14,FALSE)</f>
        <v>0</v>
      </c>
      <c r="AV63" s="306">
        <v>1192375</v>
      </c>
      <c r="AW63" s="141">
        <v>220220</v>
      </c>
      <c r="AX63" s="73"/>
      <c r="AY63" s="150">
        <v>31360</v>
      </c>
      <c r="AZ63" s="144"/>
      <c r="BA63" s="144"/>
      <c r="BB63" s="144"/>
      <c r="BC63" s="144"/>
      <c r="BD63" s="145">
        <v>0</v>
      </c>
      <c r="BE63" s="146">
        <v>0</v>
      </c>
      <c r="BF63" s="142">
        <f>VLOOKUP(L63,人事費!A:X,22,FALSE)</f>
        <v>266785</v>
      </c>
      <c r="BG63" s="142">
        <f>VLOOKUP(L63,人事費!A:X,23,FALSE)</f>
        <v>1162257</v>
      </c>
      <c r="BH63" s="142">
        <f>VLOOKUP(L63,人事費!A:X,15,FALSE)+VLOOKUP(L63,人事費!A:X,19,FALSE)</f>
        <v>692439</v>
      </c>
      <c r="BI63" s="142">
        <f>VLOOKUP(L63,人事費!A:X,16,FALSE)</f>
        <v>91382</v>
      </c>
      <c r="BJ63" s="142">
        <f>VLOOKUP(L63,人事費!A:X,17,FALSE)+VLOOKUP(L63,人事費!A:X,18,FALSE)</f>
        <v>988137</v>
      </c>
      <c r="BK63" s="135">
        <v>3500</v>
      </c>
      <c r="BL63" s="142">
        <f>VLOOKUP(L63,人事費!A:X,20,FALSE)</f>
        <v>131300</v>
      </c>
      <c r="BM63" s="134">
        <v>0</v>
      </c>
      <c r="BN63" s="134">
        <v>0</v>
      </c>
      <c r="BO63" s="134">
        <v>1885728</v>
      </c>
      <c r="BP63" s="134">
        <v>0</v>
      </c>
      <c r="BQ63" s="134">
        <v>0</v>
      </c>
      <c r="BR63" s="147">
        <v>0</v>
      </c>
      <c r="BS63" s="134">
        <v>0</v>
      </c>
      <c r="BT63" s="134">
        <v>0</v>
      </c>
      <c r="BU63" s="66"/>
      <c r="BV63" s="129">
        <f t="shared" si="20"/>
        <v>843000</v>
      </c>
      <c r="BW63" s="129">
        <f t="shared" si="21"/>
        <v>14755000</v>
      </c>
      <c r="BX63" s="129">
        <f t="shared" si="12"/>
        <v>1886000</v>
      </c>
      <c r="BY63" s="129">
        <f t="shared" si="13"/>
        <v>0</v>
      </c>
      <c r="BZ63" s="129">
        <f t="shared" si="14"/>
        <v>17484000</v>
      </c>
    </row>
    <row r="64" spans="1:78" ht="16.5">
      <c r="A64" s="78"/>
      <c r="B64" s="313">
        <v>1</v>
      </c>
      <c r="C64" s="79">
        <v>7</v>
      </c>
      <c r="D64" s="79">
        <f>人事費!D64</f>
        <v>16</v>
      </c>
      <c r="E64" s="79">
        <f>人事費!E64</f>
        <v>2</v>
      </c>
      <c r="F64" s="79">
        <f>人事費!F64</f>
        <v>0</v>
      </c>
      <c r="G64" s="79">
        <f>人事費!G64</f>
        <v>1</v>
      </c>
      <c r="H64" s="79">
        <f>人事費!H64</f>
        <v>0</v>
      </c>
      <c r="I64" s="79">
        <f>人事費!I64</f>
        <v>0</v>
      </c>
      <c r="J64" s="80">
        <f t="shared" si="9"/>
        <v>16</v>
      </c>
      <c r="K64" s="137">
        <v>1</v>
      </c>
      <c r="L64" s="311" t="s">
        <v>23</v>
      </c>
      <c r="M64" s="310">
        <f t="shared" si="17"/>
        <v>18549578</v>
      </c>
      <c r="N64" s="134">
        <v>136000</v>
      </c>
      <c r="O64" s="134">
        <v>59000</v>
      </c>
      <c r="P64" s="138">
        <v>0</v>
      </c>
      <c r="Q64" s="138">
        <v>0</v>
      </c>
      <c r="R64" s="141">
        <f t="shared" si="18"/>
        <v>64200</v>
      </c>
      <c r="S64" s="137">
        <v>0</v>
      </c>
      <c r="T64" s="137">
        <v>0</v>
      </c>
      <c r="U64" s="138">
        <v>42500</v>
      </c>
      <c r="V64" s="138">
        <v>37378</v>
      </c>
      <c r="W64" s="138">
        <v>689654</v>
      </c>
      <c r="X64" s="138">
        <v>164250</v>
      </c>
      <c r="Y64" s="137">
        <v>80000</v>
      </c>
      <c r="Z64" s="141">
        <f t="shared" si="10"/>
        <v>32000</v>
      </c>
      <c r="AA64" s="138">
        <v>0</v>
      </c>
      <c r="AB64" s="141">
        <f t="shared" si="22"/>
        <v>43000</v>
      </c>
      <c r="AC64" s="155">
        <v>65390</v>
      </c>
      <c r="AD64" s="141">
        <f t="shared" si="19"/>
        <v>247400</v>
      </c>
      <c r="AE64" s="138">
        <v>0</v>
      </c>
      <c r="AF64" s="141">
        <f t="shared" si="11"/>
        <v>18300</v>
      </c>
      <c r="AG64" s="138">
        <v>7400</v>
      </c>
      <c r="AH64" s="137">
        <v>3700</v>
      </c>
      <c r="AI64" s="138">
        <v>0</v>
      </c>
      <c r="AJ64" s="138">
        <v>0</v>
      </c>
      <c r="AK64" s="138">
        <v>15730</v>
      </c>
      <c r="AL64" s="138">
        <v>1200</v>
      </c>
      <c r="AM64" s="138">
        <v>11520</v>
      </c>
      <c r="AN64" s="138">
        <v>6000</v>
      </c>
      <c r="AO64" s="137">
        <v>0</v>
      </c>
      <c r="AP64" s="137">
        <v>0</v>
      </c>
      <c r="AQ64" s="137">
        <v>0</v>
      </c>
      <c r="AR64" s="137">
        <v>0</v>
      </c>
      <c r="AS64" s="137">
        <v>0</v>
      </c>
      <c r="AT64" s="142">
        <f>VLOOKUP(L64,人事費!A:X,13,FALSE)</f>
        <v>10213479</v>
      </c>
      <c r="AU64" s="142">
        <f>VLOOKUP(L64,人事費!A:X,14,FALSE)</f>
        <v>0</v>
      </c>
      <c r="AV64" s="306">
        <v>1162750</v>
      </c>
      <c r="AW64" s="141">
        <v>220220</v>
      </c>
      <c r="AX64" s="73"/>
      <c r="AY64" s="150">
        <v>31360</v>
      </c>
      <c r="AZ64" s="144"/>
      <c r="BA64" s="144"/>
      <c r="BB64" s="144"/>
      <c r="BC64" s="144"/>
      <c r="BD64" s="145">
        <v>0</v>
      </c>
      <c r="BE64" s="146">
        <v>0</v>
      </c>
      <c r="BF64" s="142">
        <f>VLOOKUP(L64,人事費!A:X,22,FALSE)</f>
        <v>568590</v>
      </c>
      <c r="BG64" s="142">
        <f>VLOOKUP(L64,人事費!A:X,23,FALSE)</f>
        <v>1274201</v>
      </c>
      <c r="BH64" s="142">
        <f>VLOOKUP(L64,人事費!A:X,15,FALSE)+VLOOKUP(L64,人事費!A:X,19,FALSE)</f>
        <v>793527</v>
      </c>
      <c r="BI64" s="142">
        <f>VLOOKUP(L64,人事費!A:X,16,FALSE)</f>
        <v>163862</v>
      </c>
      <c r="BJ64" s="142">
        <f>VLOOKUP(L64,人事費!A:X,17,FALSE)+VLOOKUP(L64,人事費!A:X,18,FALSE)</f>
        <v>923983</v>
      </c>
      <c r="BK64" s="135">
        <v>3500</v>
      </c>
      <c r="BL64" s="142">
        <f>VLOOKUP(L64,人事費!A:X,20,FALSE)</f>
        <v>182400</v>
      </c>
      <c r="BM64" s="134">
        <v>0</v>
      </c>
      <c r="BN64" s="134">
        <v>0</v>
      </c>
      <c r="BO64" s="134">
        <v>519888</v>
      </c>
      <c r="BP64" s="134">
        <v>0</v>
      </c>
      <c r="BQ64" s="147">
        <v>101700</v>
      </c>
      <c r="BR64" s="147">
        <v>569496</v>
      </c>
      <c r="BS64" s="134">
        <v>96000</v>
      </c>
      <c r="BT64" s="134">
        <v>0</v>
      </c>
      <c r="BU64" s="66"/>
      <c r="BV64" s="129">
        <f t="shared" si="20"/>
        <v>1725000</v>
      </c>
      <c r="BW64" s="129">
        <f t="shared" si="21"/>
        <v>15538000</v>
      </c>
      <c r="BX64" s="129">
        <f t="shared" si="12"/>
        <v>1191000</v>
      </c>
      <c r="BY64" s="129">
        <f t="shared" si="13"/>
        <v>96000</v>
      </c>
      <c r="BZ64" s="129">
        <f t="shared" si="14"/>
        <v>18550000</v>
      </c>
    </row>
    <row r="65" spans="1:78" ht="16.5">
      <c r="A65" s="78"/>
      <c r="B65" s="313"/>
      <c r="C65" s="79">
        <v>6</v>
      </c>
      <c r="D65" s="79">
        <f>人事費!D65</f>
        <v>13</v>
      </c>
      <c r="E65" s="79">
        <f>人事費!E65</f>
        <v>0</v>
      </c>
      <c r="F65" s="79">
        <f>人事費!F65</f>
        <v>0</v>
      </c>
      <c r="G65" s="79">
        <f>人事費!G65</f>
        <v>0</v>
      </c>
      <c r="H65" s="79">
        <f>人事費!H65</f>
        <v>0</v>
      </c>
      <c r="I65" s="79">
        <f>人事費!I65</f>
        <v>1</v>
      </c>
      <c r="J65" s="80">
        <f t="shared" si="9"/>
        <v>14</v>
      </c>
      <c r="K65" s="137"/>
      <c r="L65" s="309" t="s">
        <v>209</v>
      </c>
      <c r="M65" s="310">
        <f t="shared" si="17"/>
        <v>15013442</v>
      </c>
      <c r="N65" s="134">
        <v>120000</v>
      </c>
      <c r="O65" s="134">
        <v>51000</v>
      </c>
      <c r="P65" s="138">
        <v>0</v>
      </c>
      <c r="Q65" s="138">
        <v>0</v>
      </c>
      <c r="R65" s="141">
        <f t="shared" si="18"/>
        <v>63600</v>
      </c>
      <c r="S65" s="137">
        <v>0</v>
      </c>
      <c r="T65" s="137">
        <v>0</v>
      </c>
      <c r="U65" s="138">
        <v>0</v>
      </c>
      <c r="V65" s="138">
        <v>0</v>
      </c>
      <c r="W65" s="138">
        <v>0</v>
      </c>
      <c r="X65" s="138">
        <v>164250</v>
      </c>
      <c r="Y65" s="137">
        <v>0</v>
      </c>
      <c r="Z65" s="141">
        <f t="shared" si="10"/>
        <v>28000</v>
      </c>
      <c r="AA65" s="138">
        <v>0</v>
      </c>
      <c r="AB65" s="141">
        <f t="shared" si="22"/>
        <v>42000</v>
      </c>
      <c r="AC65" s="155">
        <v>0</v>
      </c>
      <c r="AD65" s="141">
        <f t="shared" si="19"/>
        <v>241200</v>
      </c>
      <c r="AE65" s="138">
        <v>0</v>
      </c>
      <c r="AF65" s="141">
        <f t="shared" si="11"/>
        <v>17400</v>
      </c>
      <c r="AG65" s="138">
        <v>3400</v>
      </c>
      <c r="AH65" s="137">
        <v>1700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7">
        <v>0</v>
      </c>
      <c r="AP65" s="137">
        <v>0</v>
      </c>
      <c r="AQ65" s="137">
        <v>0</v>
      </c>
      <c r="AR65" s="137">
        <v>0</v>
      </c>
      <c r="AS65" s="137">
        <v>0</v>
      </c>
      <c r="AT65" s="142">
        <f>VLOOKUP(L65,人事費!A:X,13,FALSE)</f>
        <v>8949715</v>
      </c>
      <c r="AU65" s="142">
        <f>VLOOKUP(L65,人事費!A:X,14,FALSE)</f>
        <v>390300</v>
      </c>
      <c r="AV65" s="141">
        <v>0</v>
      </c>
      <c r="AW65" s="141">
        <v>0</v>
      </c>
      <c r="AX65" s="73"/>
      <c r="AY65" s="150">
        <v>26880</v>
      </c>
      <c r="AZ65" s="144"/>
      <c r="BA65" s="144"/>
      <c r="BB65" s="144"/>
      <c r="BC65" s="144"/>
      <c r="BD65" s="145">
        <v>23500</v>
      </c>
      <c r="BE65" s="146">
        <v>0</v>
      </c>
      <c r="BF65" s="142">
        <f>VLOOKUP(L65,人事費!A:X,22,FALSE)</f>
        <v>751635</v>
      </c>
      <c r="BG65" s="142">
        <f>VLOOKUP(L65,人事費!A:X,23,FALSE)</f>
        <v>1154783</v>
      </c>
      <c r="BH65" s="142">
        <f>VLOOKUP(L65,人事費!A:X,15,FALSE)+VLOOKUP(L65,人事費!A:X,19,FALSE)</f>
        <v>747724</v>
      </c>
      <c r="BI65" s="142">
        <f>VLOOKUP(L65,人事費!A:X,16,FALSE)</f>
        <v>179672</v>
      </c>
      <c r="BJ65" s="142">
        <f>VLOOKUP(L65,人事費!A:X,17,FALSE)+VLOOKUP(L65,人事費!A:X,18,FALSE)</f>
        <v>776067</v>
      </c>
      <c r="BK65" s="135">
        <v>10500</v>
      </c>
      <c r="BL65" s="142">
        <f>VLOOKUP(L65,人事費!A:X,20,FALSE)</f>
        <v>193800</v>
      </c>
      <c r="BM65" s="134">
        <v>0</v>
      </c>
      <c r="BN65" s="134">
        <v>0</v>
      </c>
      <c r="BO65" s="134">
        <v>1076316</v>
      </c>
      <c r="BP65" s="134">
        <v>0</v>
      </c>
      <c r="BQ65" s="134">
        <v>0</v>
      </c>
      <c r="BR65" s="147">
        <v>0</v>
      </c>
      <c r="BS65" s="134">
        <v>0</v>
      </c>
      <c r="BT65" s="134">
        <v>0</v>
      </c>
      <c r="BU65" s="66"/>
      <c r="BV65" s="129">
        <f t="shared" si="20"/>
        <v>733000</v>
      </c>
      <c r="BW65" s="129">
        <f t="shared" si="21"/>
        <v>13205000</v>
      </c>
      <c r="BX65" s="129">
        <f t="shared" si="12"/>
        <v>1076000</v>
      </c>
      <c r="BY65" s="129">
        <f t="shared" si="13"/>
        <v>0</v>
      </c>
      <c r="BZ65" s="129">
        <f t="shared" si="14"/>
        <v>15014000</v>
      </c>
    </row>
    <row r="66" spans="1:78" ht="16.5">
      <c r="A66" s="78"/>
      <c r="B66" s="313">
        <v>3</v>
      </c>
      <c r="C66" s="79">
        <v>17</v>
      </c>
      <c r="D66" s="79">
        <f>人事費!D66</f>
        <v>34</v>
      </c>
      <c r="E66" s="79">
        <f>人事費!E66</f>
        <v>5</v>
      </c>
      <c r="F66" s="79">
        <f>人事費!F66</f>
        <v>1</v>
      </c>
      <c r="G66" s="79">
        <f>人事費!G66</f>
        <v>0</v>
      </c>
      <c r="H66" s="79">
        <f>人事費!H66</f>
        <v>0</v>
      </c>
      <c r="I66" s="79">
        <f>人事費!I66</f>
        <v>1</v>
      </c>
      <c r="J66" s="80">
        <f t="shared" si="9"/>
        <v>35</v>
      </c>
      <c r="K66" s="137">
        <v>3</v>
      </c>
      <c r="L66" s="311" t="s">
        <v>238</v>
      </c>
      <c r="M66" s="310">
        <f t="shared" si="17"/>
        <v>48858507</v>
      </c>
      <c r="N66" s="134">
        <v>283000</v>
      </c>
      <c r="O66" s="134">
        <v>122000</v>
      </c>
      <c r="P66" s="138">
        <v>0</v>
      </c>
      <c r="Q66" s="138">
        <v>0</v>
      </c>
      <c r="R66" s="141">
        <f t="shared" si="18"/>
        <v>70200</v>
      </c>
      <c r="S66" s="137">
        <v>30000</v>
      </c>
      <c r="T66" s="137">
        <v>6000</v>
      </c>
      <c r="U66" s="138">
        <v>0</v>
      </c>
      <c r="V66" s="138">
        <v>0</v>
      </c>
      <c r="W66" s="138">
        <v>0</v>
      </c>
      <c r="X66" s="138">
        <v>68250</v>
      </c>
      <c r="Y66" s="137">
        <v>0</v>
      </c>
      <c r="Z66" s="141">
        <f t="shared" si="10"/>
        <v>70000</v>
      </c>
      <c r="AA66" s="138">
        <v>96000</v>
      </c>
      <c r="AB66" s="141">
        <f t="shared" si="22"/>
        <v>54000</v>
      </c>
      <c r="AC66" s="155">
        <v>0</v>
      </c>
      <c r="AD66" s="141">
        <f t="shared" si="19"/>
        <v>308400</v>
      </c>
      <c r="AE66" s="138">
        <v>0</v>
      </c>
      <c r="AF66" s="141">
        <f t="shared" si="11"/>
        <v>27300</v>
      </c>
      <c r="AG66" s="138">
        <v>64400</v>
      </c>
      <c r="AH66" s="137">
        <v>32200</v>
      </c>
      <c r="AI66" s="138">
        <v>0</v>
      </c>
      <c r="AJ66" s="138">
        <v>0</v>
      </c>
      <c r="AK66" s="138">
        <v>0</v>
      </c>
      <c r="AL66" s="138">
        <v>0</v>
      </c>
      <c r="AM66" s="138">
        <v>0</v>
      </c>
      <c r="AN66" s="138">
        <v>18000</v>
      </c>
      <c r="AO66" s="137">
        <v>100000</v>
      </c>
      <c r="AP66" s="137">
        <v>0</v>
      </c>
      <c r="AQ66" s="137">
        <v>0</v>
      </c>
      <c r="AR66" s="137">
        <v>89000</v>
      </c>
      <c r="AS66" s="137">
        <v>10000</v>
      </c>
      <c r="AT66" s="142">
        <f>VLOOKUP(L66,人事費!A:X,13,FALSE)</f>
        <v>26727782</v>
      </c>
      <c r="AU66" s="142">
        <f>VLOOKUP(L66,人事費!A:X,14,FALSE)</f>
        <v>390300</v>
      </c>
      <c r="AV66" s="306">
        <v>2943125</v>
      </c>
      <c r="AW66" s="141">
        <v>337500</v>
      </c>
      <c r="AX66" s="73"/>
      <c r="AY66" s="150">
        <v>76160</v>
      </c>
      <c r="AZ66" s="144"/>
      <c r="BA66" s="144"/>
      <c r="BB66" s="144"/>
      <c r="BC66" s="144"/>
      <c r="BD66" s="145">
        <v>0</v>
      </c>
      <c r="BE66" s="146">
        <v>0</v>
      </c>
      <c r="BF66" s="142">
        <f>VLOOKUP(L66,人事費!A:X,22,FALSE)</f>
        <v>2790500</v>
      </c>
      <c r="BG66" s="142">
        <f>VLOOKUP(L66,人事費!A:X,23,FALSE)</f>
        <v>3333311</v>
      </c>
      <c r="BH66" s="142">
        <f>VLOOKUP(L66,人事費!A:X,15,FALSE)+VLOOKUP(L66,人事費!A:X,19,FALSE)</f>
        <v>2262692</v>
      </c>
      <c r="BI66" s="142">
        <f>VLOOKUP(L66,人事費!A:X,16,FALSE)</f>
        <v>635901</v>
      </c>
      <c r="BJ66" s="142">
        <f>VLOOKUP(L66,人事費!A:X,17,FALSE)+VLOOKUP(L66,人事費!A:X,18,FALSE)</f>
        <v>1975993</v>
      </c>
      <c r="BK66" s="135">
        <v>38500</v>
      </c>
      <c r="BL66" s="142">
        <f>VLOOKUP(L66,人事費!A:X,20,FALSE)</f>
        <v>408200</v>
      </c>
      <c r="BM66" s="134">
        <v>0</v>
      </c>
      <c r="BN66" s="134">
        <v>0</v>
      </c>
      <c r="BO66" s="134">
        <v>5489793</v>
      </c>
      <c r="BP66" s="134">
        <v>0</v>
      </c>
      <c r="BQ66" s="134">
        <v>0</v>
      </c>
      <c r="BR66" s="147">
        <v>0</v>
      </c>
      <c r="BS66" s="134">
        <v>0</v>
      </c>
      <c r="BT66" s="134">
        <v>0</v>
      </c>
      <c r="BU66" s="66"/>
      <c r="BV66" s="129">
        <f t="shared" si="20"/>
        <v>1449000</v>
      </c>
      <c r="BW66" s="129">
        <f t="shared" si="21"/>
        <v>41920000</v>
      </c>
      <c r="BX66" s="129">
        <f t="shared" si="12"/>
        <v>5490000</v>
      </c>
      <c r="BY66" s="129">
        <f t="shared" si="13"/>
        <v>0</v>
      </c>
      <c r="BZ66" s="129">
        <f t="shared" si="14"/>
        <v>48859000</v>
      </c>
    </row>
    <row r="67" spans="1:78" ht="16.5">
      <c r="A67" s="78"/>
      <c r="B67" s="313">
        <v>1</v>
      </c>
      <c r="C67" s="79">
        <v>7</v>
      </c>
      <c r="D67" s="79">
        <f>人事費!D67</f>
        <v>14</v>
      </c>
      <c r="E67" s="79">
        <f>人事費!E67</f>
        <v>2</v>
      </c>
      <c r="F67" s="79">
        <f>人事費!F67</f>
        <v>0</v>
      </c>
      <c r="G67" s="79">
        <f>人事費!G67</f>
        <v>1</v>
      </c>
      <c r="H67" s="79">
        <f>人事費!H67</f>
        <v>0</v>
      </c>
      <c r="I67" s="79">
        <f>人事費!I67</f>
        <v>0</v>
      </c>
      <c r="J67" s="80">
        <f t="shared" si="9"/>
        <v>14</v>
      </c>
      <c r="K67" s="137"/>
      <c r="L67" s="309" t="s">
        <v>74</v>
      </c>
      <c r="M67" s="310">
        <f t="shared" si="17"/>
        <v>17526220</v>
      </c>
      <c r="N67" s="134">
        <v>136000</v>
      </c>
      <c r="O67" s="134">
        <v>59000</v>
      </c>
      <c r="P67" s="138">
        <v>0</v>
      </c>
      <c r="Q67" s="138">
        <v>0</v>
      </c>
      <c r="R67" s="141">
        <f t="shared" si="18"/>
        <v>64200</v>
      </c>
      <c r="S67" s="137">
        <v>0</v>
      </c>
      <c r="T67" s="137">
        <v>0</v>
      </c>
      <c r="U67" s="138">
        <v>8500</v>
      </c>
      <c r="V67" s="138">
        <v>23495</v>
      </c>
      <c r="W67" s="138">
        <v>491075</v>
      </c>
      <c r="X67" s="138">
        <v>164250</v>
      </c>
      <c r="Y67" s="137">
        <v>80000</v>
      </c>
      <c r="Z67" s="141">
        <f t="shared" si="10"/>
        <v>28000</v>
      </c>
      <c r="AA67" s="138">
        <v>0</v>
      </c>
      <c r="AB67" s="141">
        <f t="shared" si="22"/>
        <v>43000</v>
      </c>
      <c r="AC67" s="155">
        <v>62997</v>
      </c>
      <c r="AD67" s="141">
        <f t="shared" si="19"/>
        <v>247400</v>
      </c>
      <c r="AE67" s="138">
        <v>0</v>
      </c>
      <c r="AF67" s="141">
        <f t="shared" si="11"/>
        <v>18300</v>
      </c>
      <c r="AG67" s="138">
        <v>5000</v>
      </c>
      <c r="AH67" s="137">
        <v>2500</v>
      </c>
      <c r="AI67" s="138">
        <v>0</v>
      </c>
      <c r="AJ67" s="138">
        <v>0</v>
      </c>
      <c r="AK67" s="138">
        <v>4500</v>
      </c>
      <c r="AL67" s="138">
        <v>600</v>
      </c>
      <c r="AM67" s="138">
        <v>5040</v>
      </c>
      <c r="AN67" s="138">
        <v>0</v>
      </c>
      <c r="AO67" s="137">
        <v>0</v>
      </c>
      <c r="AP67" s="137">
        <v>0</v>
      </c>
      <c r="AQ67" s="137">
        <v>0</v>
      </c>
      <c r="AR67" s="137">
        <v>0</v>
      </c>
      <c r="AS67" s="137">
        <v>0</v>
      </c>
      <c r="AT67" s="142">
        <f>VLOOKUP(L67,人事費!A:X,13,FALSE)</f>
        <v>9110166</v>
      </c>
      <c r="AU67" s="142">
        <f>VLOOKUP(L67,人事費!A:X,14,FALSE)</f>
        <v>0</v>
      </c>
      <c r="AV67" s="306">
        <v>1151750</v>
      </c>
      <c r="AW67" s="141">
        <v>220220</v>
      </c>
      <c r="AX67" s="73"/>
      <c r="AY67" s="150">
        <v>31360</v>
      </c>
      <c r="AZ67" s="144"/>
      <c r="BA67" s="144"/>
      <c r="BB67" s="144"/>
      <c r="BC67" s="144"/>
      <c r="BD67" s="145">
        <v>23500</v>
      </c>
      <c r="BE67" s="146">
        <v>0</v>
      </c>
      <c r="BF67" s="142">
        <f>VLOOKUP(L67,人事費!A:X,22,FALSE)</f>
        <v>569855</v>
      </c>
      <c r="BG67" s="142">
        <f>VLOOKUP(L67,人事費!A:X,23,FALSE)</f>
        <v>1125158</v>
      </c>
      <c r="BH67" s="142">
        <f>VLOOKUP(L67,人事費!A:X,15,FALSE)+VLOOKUP(L67,人事費!A:X,19,FALSE)</f>
        <v>722879</v>
      </c>
      <c r="BI67" s="142">
        <f>VLOOKUP(L67,人事費!A:X,16,FALSE)</f>
        <v>165450</v>
      </c>
      <c r="BJ67" s="142">
        <f>VLOOKUP(L67,人事費!A:X,17,FALSE)+VLOOKUP(L67,人事費!A:X,18,FALSE)</f>
        <v>782076</v>
      </c>
      <c r="BK67" s="135">
        <v>7000</v>
      </c>
      <c r="BL67" s="142">
        <f>VLOOKUP(L67,人事費!A:X,20,FALSE)</f>
        <v>152800</v>
      </c>
      <c r="BM67" s="134">
        <v>0</v>
      </c>
      <c r="BN67" s="134">
        <v>999681</v>
      </c>
      <c r="BO67" s="134">
        <v>1020468</v>
      </c>
      <c r="BP67" s="134">
        <v>0</v>
      </c>
      <c r="BQ67" s="134">
        <v>0</v>
      </c>
      <c r="BR67" s="147">
        <v>0</v>
      </c>
      <c r="BS67" s="134">
        <v>0</v>
      </c>
      <c r="BT67" s="134">
        <v>0</v>
      </c>
      <c r="BU67" s="66"/>
      <c r="BV67" s="129">
        <f t="shared" si="20"/>
        <v>1444000</v>
      </c>
      <c r="BW67" s="129">
        <f t="shared" si="21"/>
        <v>14062000</v>
      </c>
      <c r="BX67" s="129">
        <f t="shared" si="12"/>
        <v>2020000</v>
      </c>
      <c r="BY67" s="129">
        <f t="shared" si="13"/>
        <v>0</v>
      </c>
      <c r="BZ67" s="129">
        <f t="shared" si="14"/>
        <v>17526000</v>
      </c>
    </row>
    <row r="68" spans="1:78" ht="16.5">
      <c r="A68" s="78"/>
      <c r="B68" s="313">
        <v>1</v>
      </c>
      <c r="C68" s="79">
        <v>7</v>
      </c>
      <c r="D68" s="79">
        <f>人事費!D68</f>
        <v>16</v>
      </c>
      <c r="E68" s="79">
        <f>人事費!E68</f>
        <v>2</v>
      </c>
      <c r="F68" s="79">
        <f>人事費!F68</f>
        <v>0</v>
      </c>
      <c r="G68" s="79">
        <f>人事費!G68</f>
        <v>1</v>
      </c>
      <c r="H68" s="79">
        <f>人事費!H68</f>
        <v>0</v>
      </c>
      <c r="I68" s="79">
        <f>人事費!I68</f>
        <v>0</v>
      </c>
      <c r="J68" s="80">
        <f t="shared" si="9"/>
        <v>16</v>
      </c>
      <c r="K68" s="137">
        <v>1</v>
      </c>
      <c r="L68" s="311" t="s">
        <v>75</v>
      </c>
      <c r="M68" s="310">
        <f t="shared" si="17"/>
        <v>19361713</v>
      </c>
      <c r="N68" s="134">
        <v>136000</v>
      </c>
      <c r="O68" s="134">
        <v>59000</v>
      </c>
      <c r="P68" s="138">
        <v>0</v>
      </c>
      <c r="Q68" s="138">
        <v>0</v>
      </c>
      <c r="R68" s="141">
        <f t="shared" si="18"/>
        <v>64200</v>
      </c>
      <c r="S68" s="137">
        <v>0</v>
      </c>
      <c r="T68" s="137">
        <v>0</v>
      </c>
      <c r="U68" s="138">
        <v>0</v>
      </c>
      <c r="V68" s="138">
        <v>0</v>
      </c>
      <c r="W68" s="138">
        <v>0</v>
      </c>
      <c r="X68" s="138">
        <v>68250</v>
      </c>
      <c r="Y68" s="137">
        <v>60000</v>
      </c>
      <c r="Z68" s="141">
        <f t="shared" si="10"/>
        <v>32000</v>
      </c>
      <c r="AA68" s="138">
        <v>96000</v>
      </c>
      <c r="AB68" s="141">
        <f t="shared" si="22"/>
        <v>43000</v>
      </c>
      <c r="AC68" s="155">
        <v>0</v>
      </c>
      <c r="AD68" s="141">
        <f t="shared" si="19"/>
        <v>247400</v>
      </c>
      <c r="AE68" s="138">
        <v>0</v>
      </c>
      <c r="AF68" s="141">
        <f t="shared" si="11"/>
        <v>18300</v>
      </c>
      <c r="AG68" s="138">
        <v>7600</v>
      </c>
      <c r="AH68" s="137">
        <v>3800</v>
      </c>
      <c r="AI68" s="138">
        <v>0</v>
      </c>
      <c r="AJ68" s="138">
        <v>0</v>
      </c>
      <c r="AK68" s="138">
        <v>0</v>
      </c>
      <c r="AL68" s="138">
        <v>0</v>
      </c>
      <c r="AM68" s="138">
        <v>0</v>
      </c>
      <c r="AN68" s="138">
        <v>6000</v>
      </c>
      <c r="AO68" s="137">
        <v>0</v>
      </c>
      <c r="AP68" s="137">
        <v>0</v>
      </c>
      <c r="AQ68" s="137">
        <v>0</v>
      </c>
      <c r="AR68" s="137">
        <v>0</v>
      </c>
      <c r="AS68" s="137">
        <v>0</v>
      </c>
      <c r="AT68" s="142">
        <f>VLOOKUP(L68,人事費!A:X,13,FALSE)</f>
        <v>11344511</v>
      </c>
      <c r="AU68" s="142">
        <f>VLOOKUP(L68,人事費!A:X,14,FALSE)</f>
        <v>0</v>
      </c>
      <c r="AV68" s="306">
        <v>1192375</v>
      </c>
      <c r="AW68" s="141">
        <v>220220</v>
      </c>
      <c r="AX68" s="73"/>
      <c r="AY68" s="150">
        <v>31360</v>
      </c>
      <c r="AZ68" s="144"/>
      <c r="BA68" s="144"/>
      <c r="BB68" s="144"/>
      <c r="BC68" s="144"/>
      <c r="BD68" s="145">
        <v>0</v>
      </c>
      <c r="BE68" s="146">
        <v>0</v>
      </c>
      <c r="BF68" s="142">
        <f>VLOOKUP(L68,人事費!A:X,22,FALSE)</f>
        <v>852470</v>
      </c>
      <c r="BG68" s="142">
        <f>VLOOKUP(L68,人事費!A:X,23,FALSE)</f>
        <v>1408285</v>
      </c>
      <c r="BH68" s="142">
        <f>VLOOKUP(L68,人事費!A:X,15,FALSE)+VLOOKUP(L68,人事費!A:X,19,FALSE)</f>
        <v>942747</v>
      </c>
      <c r="BI68" s="142">
        <f>VLOOKUP(L68,人事費!A:X,16,FALSE)</f>
        <v>226823</v>
      </c>
      <c r="BJ68" s="142">
        <f>VLOOKUP(L68,人事費!A:X,17,FALSE)+VLOOKUP(L68,人事費!A:X,18,FALSE)</f>
        <v>942788</v>
      </c>
      <c r="BK68" s="135">
        <v>14000</v>
      </c>
      <c r="BL68" s="142">
        <f>VLOOKUP(L68,人事費!A:X,20,FALSE)</f>
        <v>213200</v>
      </c>
      <c r="BM68" s="134">
        <v>0</v>
      </c>
      <c r="BN68" s="134">
        <v>0</v>
      </c>
      <c r="BO68" s="134">
        <v>805176</v>
      </c>
      <c r="BP68" s="134">
        <v>0</v>
      </c>
      <c r="BQ68" s="147">
        <v>49968</v>
      </c>
      <c r="BR68" s="147">
        <v>276240</v>
      </c>
      <c r="BS68" s="134">
        <v>0</v>
      </c>
      <c r="BT68" s="134">
        <v>0</v>
      </c>
      <c r="BU68" s="66"/>
      <c r="BV68" s="129">
        <f t="shared" si="20"/>
        <v>842000</v>
      </c>
      <c r="BW68" s="129">
        <f t="shared" si="21"/>
        <v>17389000</v>
      </c>
      <c r="BX68" s="129">
        <f t="shared" si="12"/>
        <v>1131000</v>
      </c>
      <c r="BY68" s="129">
        <f t="shared" si="13"/>
        <v>0</v>
      </c>
      <c r="BZ68" s="129">
        <f t="shared" si="14"/>
        <v>19362000</v>
      </c>
    </row>
    <row r="69" spans="1:78" s="4" customFormat="1" ht="16.5">
      <c r="A69" s="78"/>
      <c r="B69" s="313">
        <v>1</v>
      </c>
      <c r="C69" s="79">
        <v>7</v>
      </c>
      <c r="D69" s="79">
        <f>人事費!D69</f>
        <v>16</v>
      </c>
      <c r="E69" s="79">
        <f>人事費!E69</f>
        <v>2</v>
      </c>
      <c r="F69" s="79">
        <f>人事費!F69</f>
        <v>0</v>
      </c>
      <c r="G69" s="79">
        <f>人事費!G69</f>
        <v>1</v>
      </c>
      <c r="H69" s="79">
        <f>人事費!H69</f>
        <v>0</v>
      </c>
      <c r="I69" s="79">
        <f>人事費!I69</f>
        <v>1</v>
      </c>
      <c r="J69" s="80">
        <f t="shared" si="9"/>
        <v>17</v>
      </c>
      <c r="K69" s="137">
        <v>1</v>
      </c>
      <c r="L69" s="311" t="s">
        <v>76</v>
      </c>
      <c r="M69" s="310">
        <f t="shared" si="17"/>
        <v>20717236</v>
      </c>
      <c r="N69" s="134">
        <v>136000</v>
      </c>
      <c r="O69" s="134">
        <v>59000</v>
      </c>
      <c r="P69" s="138">
        <v>0</v>
      </c>
      <c r="Q69" s="138">
        <v>0</v>
      </c>
      <c r="R69" s="141">
        <f t="shared" si="18"/>
        <v>64200</v>
      </c>
      <c r="S69" s="137">
        <v>0</v>
      </c>
      <c r="T69" s="137">
        <v>0</v>
      </c>
      <c r="U69" s="138">
        <v>0</v>
      </c>
      <c r="V69" s="138">
        <v>0</v>
      </c>
      <c r="W69" s="138">
        <v>0</v>
      </c>
      <c r="X69" s="138">
        <v>68250</v>
      </c>
      <c r="Y69" s="137">
        <v>0</v>
      </c>
      <c r="Z69" s="141">
        <f t="shared" si="10"/>
        <v>34000</v>
      </c>
      <c r="AA69" s="138">
        <v>96000</v>
      </c>
      <c r="AB69" s="141">
        <f t="shared" si="22"/>
        <v>43000</v>
      </c>
      <c r="AC69" s="155">
        <v>0</v>
      </c>
      <c r="AD69" s="141">
        <f t="shared" si="19"/>
        <v>247400</v>
      </c>
      <c r="AE69" s="138">
        <v>0</v>
      </c>
      <c r="AF69" s="141">
        <f t="shared" si="11"/>
        <v>18300</v>
      </c>
      <c r="AG69" s="138">
        <v>8800</v>
      </c>
      <c r="AH69" s="137">
        <v>4400</v>
      </c>
      <c r="AI69" s="138">
        <v>0</v>
      </c>
      <c r="AJ69" s="138">
        <v>0</v>
      </c>
      <c r="AK69" s="138">
        <v>0</v>
      </c>
      <c r="AL69" s="138">
        <v>0</v>
      </c>
      <c r="AM69" s="138">
        <v>0</v>
      </c>
      <c r="AN69" s="138">
        <v>6000</v>
      </c>
      <c r="AO69" s="137">
        <v>0</v>
      </c>
      <c r="AP69" s="137">
        <v>0</v>
      </c>
      <c r="AQ69" s="137">
        <v>0</v>
      </c>
      <c r="AR69" s="137">
        <v>0</v>
      </c>
      <c r="AS69" s="137">
        <v>0</v>
      </c>
      <c r="AT69" s="142">
        <f>VLOOKUP(L69,人事費!A:X,13,FALSE)</f>
        <v>12174381</v>
      </c>
      <c r="AU69" s="142">
        <f>VLOOKUP(L69,人事費!A:X,14,FALSE)</f>
        <v>390300</v>
      </c>
      <c r="AV69" s="306">
        <v>1162750</v>
      </c>
      <c r="AW69" s="141">
        <v>220220</v>
      </c>
      <c r="AX69" s="73"/>
      <c r="AY69" s="150">
        <v>31360</v>
      </c>
      <c r="AZ69" s="144"/>
      <c r="BA69" s="144"/>
      <c r="BB69" s="144"/>
      <c r="BC69" s="144"/>
      <c r="BD69" s="145">
        <v>0</v>
      </c>
      <c r="BE69" s="146">
        <v>0</v>
      </c>
      <c r="BF69" s="142">
        <f>VLOOKUP(L69,人事費!A:X,22,FALSE)</f>
        <v>1385905</v>
      </c>
      <c r="BG69" s="142">
        <f>VLOOKUP(L69,人事費!A:X,23,FALSE)</f>
        <v>1554856</v>
      </c>
      <c r="BH69" s="142">
        <f>VLOOKUP(L69,人事費!A:X,15,FALSE)+VLOOKUP(L69,人事費!A:X,19,FALSE)</f>
        <v>1056977</v>
      </c>
      <c r="BI69" s="142">
        <f>VLOOKUP(L69,人事費!A:X,16,FALSE)</f>
        <v>292536</v>
      </c>
      <c r="BJ69" s="142">
        <f>VLOOKUP(L69,人事費!A:X,17,FALSE)+VLOOKUP(L69,人事費!A:X,18,FALSE)</f>
        <v>949345</v>
      </c>
      <c r="BK69" s="135">
        <v>17500</v>
      </c>
      <c r="BL69" s="142">
        <f>VLOOKUP(L69,人事費!A:X,20,FALSE)</f>
        <v>222800</v>
      </c>
      <c r="BM69" s="134">
        <v>0</v>
      </c>
      <c r="BN69" s="134">
        <v>0</v>
      </c>
      <c r="BO69" s="134">
        <v>133044</v>
      </c>
      <c r="BP69" s="134">
        <v>0</v>
      </c>
      <c r="BQ69" s="147">
        <v>339912</v>
      </c>
      <c r="BR69" s="147">
        <v>0</v>
      </c>
      <c r="BS69" s="134">
        <v>0</v>
      </c>
      <c r="BT69" s="134">
        <v>0</v>
      </c>
      <c r="BU69" s="66"/>
      <c r="BV69" s="129">
        <f t="shared" si="20"/>
        <v>785000</v>
      </c>
      <c r="BW69" s="129">
        <f t="shared" si="21"/>
        <v>19459000</v>
      </c>
      <c r="BX69" s="129">
        <f t="shared" si="12"/>
        <v>473000</v>
      </c>
      <c r="BY69" s="129">
        <f t="shared" si="13"/>
        <v>0</v>
      </c>
      <c r="BZ69" s="129">
        <f t="shared" si="14"/>
        <v>20717000</v>
      </c>
    </row>
    <row r="70" spans="1:78" ht="16.5">
      <c r="A70" s="78"/>
      <c r="B70" s="313">
        <v>1</v>
      </c>
      <c r="C70" s="79">
        <v>7</v>
      </c>
      <c r="D70" s="79">
        <f>人事費!D70</f>
        <v>14</v>
      </c>
      <c r="E70" s="79">
        <f>人事費!E70</f>
        <v>2</v>
      </c>
      <c r="F70" s="79">
        <f>人事費!F70</f>
        <v>0</v>
      </c>
      <c r="G70" s="79">
        <f>人事費!G70</f>
        <v>1</v>
      </c>
      <c r="H70" s="79">
        <f>人事費!H70</f>
        <v>0</v>
      </c>
      <c r="I70" s="79">
        <f>人事費!I70</f>
        <v>0</v>
      </c>
      <c r="J70" s="80">
        <f t="shared" si="9"/>
        <v>14</v>
      </c>
      <c r="K70" s="137"/>
      <c r="L70" s="312" t="s">
        <v>51</v>
      </c>
      <c r="M70" s="310">
        <f t="shared" si="17"/>
        <v>17995570</v>
      </c>
      <c r="N70" s="134">
        <v>136000</v>
      </c>
      <c r="O70" s="134">
        <v>59000</v>
      </c>
      <c r="P70" s="138">
        <v>0</v>
      </c>
      <c r="Q70" s="138">
        <v>0</v>
      </c>
      <c r="R70" s="141">
        <f t="shared" si="18"/>
        <v>64200</v>
      </c>
      <c r="S70" s="137">
        <v>0</v>
      </c>
      <c r="T70" s="137">
        <v>0</v>
      </c>
      <c r="U70" s="138">
        <v>0</v>
      </c>
      <c r="V70" s="138">
        <v>0</v>
      </c>
      <c r="W70" s="138">
        <v>0</v>
      </c>
      <c r="X70" s="138">
        <v>68250</v>
      </c>
      <c r="Y70" s="137">
        <v>60000</v>
      </c>
      <c r="Z70" s="141">
        <f t="shared" si="10"/>
        <v>28000</v>
      </c>
      <c r="AA70" s="138">
        <v>96000</v>
      </c>
      <c r="AB70" s="141">
        <f t="shared" si="22"/>
        <v>43000</v>
      </c>
      <c r="AC70" s="155">
        <v>0</v>
      </c>
      <c r="AD70" s="141">
        <f t="shared" si="19"/>
        <v>247400</v>
      </c>
      <c r="AE70" s="138">
        <v>0</v>
      </c>
      <c r="AF70" s="141">
        <f t="shared" si="11"/>
        <v>18300</v>
      </c>
      <c r="AG70" s="138">
        <v>6000</v>
      </c>
      <c r="AH70" s="137">
        <v>3000</v>
      </c>
      <c r="AI70" s="138">
        <v>0</v>
      </c>
      <c r="AJ70" s="138">
        <v>0</v>
      </c>
      <c r="AK70" s="138">
        <v>0</v>
      </c>
      <c r="AL70" s="138">
        <v>0</v>
      </c>
      <c r="AM70" s="138">
        <v>0</v>
      </c>
      <c r="AN70" s="138">
        <v>0</v>
      </c>
      <c r="AO70" s="137">
        <v>0</v>
      </c>
      <c r="AP70" s="137">
        <v>0</v>
      </c>
      <c r="AQ70" s="137">
        <v>0</v>
      </c>
      <c r="AR70" s="137">
        <v>0</v>
      </c>
      <c r="AS70" s="137">
        <v>0</v>
      </c>
      <c r="AT70" s="142">
        <f>VLOOKUP(L70,人事費!A:X,13,FALSE)</f>
        <v>10972766</v>
      </c>
      <c r="AU70" s="142">
        <f>VLOOKUP(L70,人事費!A:X,14,FALSE)</f>
        <v>0</v>
      </c>
      <c r="AV70" s="306">
        <v>1192375</v>
      </c>
      <c r="AW70" s="141">
        <v>220220</v>
      </c>
      <c r="AX70" s="73"/>
      <c r="AY70" s="150">
        <v>31360</v>
      </c>
      <c r="AZ70" s="144"/>
      <c r="BA70" s="144"/>
      <c r="BB70" s="144"/>
      <c r="BC70" s="144"/>
      <c r="BD70" s="145">
        <v>23500</v>
      </c>
      <c r="BE70" s="146">
        <v>0</v>
      </c>
      <c r="BF70" s="142">
        <f>VLOOKUP(L70,人事費!A:X,22,FALSE)</f>
        <v>1182650</v>
      </c>
      <c r="BG70" s="142">
        <f>VLOOKUP(L70,人事費!A:X,23,FALSE)</f>
        <v>1355513</v>
      </c>
      <c r="BH70" s="142">
        <f>VLOOKUP(L70,人事費!A:X,15,FALSE)+VLOOKUP(L70,人事費!A:X,19,FALSE)</f>
        <v>925104</v>
      </c>
      <c r="BI70" s="142">
        <f>VLOOKUP(L70,人事費!A:X,16,FALSE)</f>
        <v>253932</v>
      </c>
      <c r="BJ70" s="142">
        <f>VLOOKUP(L70,人事費!A:X,17,FALSE)+VLOOKUP(L70,人事費!A:X,18,FALSE)</f>
        <v>802500</v>
      </c>
      <c r="BK70" s="135">
        <v>10500</v>
      </c>
      <c r="BL70" s="142">
        <f>VLOOKUP(L70,人事費!A:X,20,FALSE)</f>
        <v>196000</v>
      </c>
      <c r="BM70" s="134">
        <v>0</v>
      </c>
      <c r="BN70" s="134">
        <v>0</v>
      </c>
      <c r="BO70" s="134">
        <v>0</v>
      </c>
      <c r="BP70" s="134">
        <v>0</v>
      </c>
      <c r="BQ70" s="134">
        <v>0</v>
      </c>
      <c r="BR70" s="147">
        <v>0</v>
      </c>
      <c r="BS70" s="134">
        <v>0</v>
      </c>
      <c r="BT70" s="134">
        <v>0</v>
      </c>
      <c r="BU70" s="66"/>
      <c r="BV70" s="129">
        <f t="shared" si="20"/>
        <v>829000</v>
      </c>
      <c r="BW70" s="129">
        <f t="shared" si="21"/>
        <v>17166000</v>
      </c>
      <c r="BX70" s="129">
        <f t="shared" si="12"/>
        <v>0</v>
      </c>
      <c r="BY70" s="129">
        <f t="shared" si="13"/>
        <v>0</v>
      </c>
      <c r="BZ70" s="129">
        <f t="shared" si="14"/>
        <v>17995000</v>
      </c>
    </row>
    <row r="71" spans="1:78" ht="16.5">
      <c r="A71" s="78"/>
      <c r="B71" s="313">
        <v>1</v>
      </c>
      <c r="C71" s="79">
        <v>9</v>
      </c>
      <c r="D71" s="79">
        <f>人事費!D71</f>
        <v>20</v>
      </c>
      <c r="E71" s="79">
        <f>人事費!E71</f>
        <v>2</v>
      </c>
      <c r="F71" s="79">
        <f>人事費!F71</f>
        <v>0</v>
      </c>
      <c r="G71" s="79">
        <f>人事費!G71</f>
        <v>1</v>
      </c>
      <c r="H71" s="79">
        <f>人事費!H71</f>
        <v>0</v>
      </c>
      <c r="I71" s="79">
        <f>人事費!I71</f>
        <v>0</v>
      </c>
      <c r="J71" s="80">
        <f t="shared" si="9"/>
        <v>20</v>
      </c>
      <c r="K71" s="137">
        <v>4</v>
      </c>
      <c r="L71" s="309" t="s">
        <v>437</v>
      </c>
      <c r="M71" s="310">
        <f t="shared" ref="M71:M102" si="23">SUM(N71:BU71)</f>
        <v>25769078</v>
      </c>
      <c r="N71" s="134">
        <v>170000</v>
      </c>
      <c r="O71" s="134">
        <v>73000</v>
      </c>
      <c r="P71" s="138">
        <v>0</v>
      </c>
      <c r="Q71" s="136">
        <v>69000</v>
      </c>
      <c r="R71" s="141">
        <f t="shared" ref="R71:R107" si="24">60000+C71*600</f>
        <v>65400</v>
      </c>
      <c r="S71" s="137">
        <v>0</v>
      </c>
      <c r="T71" s="137">
        <v>0</v>
      </c>
      <c r="U71" s="138">
        <v>51000</v>
      </c>
      <c r="V71" s="138">
        <v>7283</v>
      </c>
      <c r="W71" s="138">
        <v>491075</v>
      </c>
      <c r="X71" s="138">
        <v>164250</v>
      </c>
      <c r="Y71" s="137">
        <v>80000</v>
      </c>
      <c r="Z71" s="141">
        <f t="shared" si="10"/>
        <v>40000</v>
      </c>
      <c r="AA71" s="138">
        <v>0</v>
      </c>
      <c r="AB71" s="141">
        <f t="shared" si="22"/>
        <v>45000</v>
      </c>
      <c r="AC71" s="155">
        <v>35840</v>
      </c>
      <c r="AD71" s="141">
        <f t="shared" ref="AD71:AD107" si="25">(20000*12+C71*600*12+A71*10000*12)-AB71</f>
        <v>259800</v>
      </c>
      <c r="AE71" s="138">
        <v>0</v>
      </c>
      <c r="AF71" s="141">
        <f t="shared" si="11"/>
        <v>20100</v>
      </c>
      <c r="AG71" s="138">
        <v>19600</v>
      </c>
      <c r="AH71" s="137">
        <v>9800</v>
      </c>
      <c r="AI71" s="138">
        <v>24000</v>
      </c>
      <c r="AJ71" s="138">
        <v>14400</v>
      </c>
      <c r="AK71" s="138">
        <v>11230</v>
      </c>
      <c r="AL71" s="138">
        <v>600</v>
      </c>
      <c r="AM71" s="138">
        <v>6180</v>
      </c>
      <c r="AN71" s="138">
        <v>24000</v>
      </c>
      <c r="AO71" s="137">
        <v>0</v>
      </c>
      <c r="AP71" s="136">
        <v>79000</v>
      </c>
      <c r="AQ71" s="137">
        <v>0</v>
      </c>
      <c r="AR71" s="137">
        <v>40000</v>
      </c>
      <c r="AS71" s="137">
        <v>0</v>
      </c>
      <c r="AT71" s="142">
        <f>VLOOKUP(L71,人事費!A:X,13,FALSE)</f>
        <v>14732578</v>
      </c>
      <c r="AU71" s="142">
        <f>VLOOKUP(L71,人事費!A:X,14,FALSE)</f>
        <v>0</v>
      </c>
      <c r="AV71" s="306">
        <v>1162750</v>
      </c>
      <c r="AW71" s="141">
        <v>220220</v>
      </c>
      <c r="AX71" s="73"/>
      <c r="AY71" s="150">
        <v>40320</v>
      </c>
      <c r="AZ71" s="144"/>
      <c r="BA71" s="144"/>
      <c r="BB71" s="144"/>
      <c r="BC71" s="144"/>
      <c r="BD71" s="145">
        <v>23500</v>
      </c>
      <c r="BE71" s="146">
        <v>0</v>
      </c>
      <c r="BF71" s="142">
        <f>VLOOKUP(L71,人事費!A:X,22,FALSE)</f>
        <v>1223600</v>
      </c>
      <c r="BG71" s="142">
        <f>VLOOKUP(L71,人事費!A:X,23,FALSE)</f>
        <v>1796972</v>
      </c>
      <c r="BH71" s="142">
        <f>VLOOKUP(L71,人事費!A:X,15,FALSE)+VLOOKUP(L71,人事費!A:X,19,FALSE)</f>
        <v>1203513</v>
      </c>
      <c r="BI71" s="142">
        <f>VLOOKUP(L71,人事費!A:X,16,FALSE)</f>
        <v>338931</v>
      </c>
      <c r="BJ71" s="142">
        <f>VLOOKUP(L71,人事費!A:X,17,FALSE)+VLOOKUP(L71,人事費!A:X,18,FALSE)</f>
        <v>1039081</v>
      </c>
      <c r="BK71" s="135">
        <v>10500</v>
      </c>
      <c r="BL71" s="142">
        <f>VLOOKUP(L71,人事費!A:X,20,FALSE)</f>
        <v>240000</v>
      </c>
      <c r="BM71" s="134">
        <v>0</v>
      </c>
      <c r="BN71" s="134">
        <v>0</v>
      </c>
      <c r="BO71" s="134">
        <v>1660315</v>
      </c>
      <c r="BP71" s="134">
        <v>0</v>
      </c>
      <c r="BQ71" s="147">
        <v>276240</v>
      </c>
      <c r="BR71" s="147">
        <v>0</v>
      </c>
      <c r="BS71" s="134">
        <v>0</v>
      </c>
      <c r="BT71" s="134">
        <v>0</v>
      </c>
      <c r="BU71" s="66"/>
      <c r="BV71" s="129">
        <f t="shared" ref="BV71:BV102" si="26">ROUND(SUM(N71:AS71),-3)</f>
        <v>1801000</v>
      </c>
      <c r="BW71" s="129">
        <f t="shared" ref="BW71:BW107" si="27">ROUND(SUM(AT71:BM71),-3)</f>
        <v>22032000</v>
      </c>
      <c r="BX71" s="129">
        <f t="shared" si="12"/>
        <v>1937000</v>
      </c>
      <c r="BY71" s="129">
        <f t="shared" si="13"/>
        <v>0</v>
      </c>
      <c r="BZ71" s="129">
        <f t="shared" si="14"/>
        <v>25770000</v>
      </c>
    </row>
    <row r="72" spans="1:78" ht="16.5">
      <c r="A72" s="78"/>
      <c r="B72" s="313"/>
      <c r="C72" s="79">
        <v>6</v>
      </c>
      <c r="D72" s="79">
        <f>人事費!D72</f>
        <v>13</v>
      </c>
      <c r="E72" s="79">
        <f>人事費!E72</f>
        <v>0</v>
      </c>
      <c r="F72" s="79">
        <f>人事費!F72</f>
        <v>0</v>
      </c>
      <c r="G72" s="79">
        <f>人事費!G72</f>
        <v>0</v>
      </c>
      <c r="H72" s="79">
        <f>人事費!H72</f>
        <v>0</v>
      </c>
      <c r="I72" s="79">
        <f>人事費!I72</f>
        <v>1</v>
      </c>
      <c r="J72" s="80">
        <f t="shared" ref="J72:J107" si="28">SUM(D72,I72)</f>
        <v>14</v>
      </c>
      <c r="K72" s="137"/>
      <c r="L72" s="309" t="s">
        <v>438</v>
      </c>
      <c r="M72" s="310">
        <f t="shared" si="23"/>
        <v>16824170</v>
      </c>
      <c r="N72" s="134">
        <v>120000</v>
      </c>
      <c r="O72" s="134">
        <v>51000</v>
      </c>
      <c r="P72" s="138">
        <v>0</v>
      </c>
      <c r="Q72" s="138">
        <v>0</v>
      </c>
      <c r="R72" s="141">
        <f t="shared" si="24"/>
        <v>63600</v>
      </c>
      <c r="S72" s="137">
        <v>0</v>
      </c>
      <c r="T72" s="137">
        <v>0</v>
      </c>
      <c r="U72" s="138">
        <v>0</v>
      </c>
      <c r="V72" s="138">
        <v>0</v>
      </c>
      <c r="W72" s="138">
        <v>0</v>
      </c>
      <c r="X72" s="138">
        <v>164250</v>
      </c>
      <c r="Y72" s="137">
        <v>0</v>
      </c>
      <c r="Z72" s="141">
        <f t="shared" ref="Z72:Z107" si="29">+J72*2000</f>
        <v>28000</v>
      </c>
      <c r="AA72" s="138">
        <v>0</v>
      </c>
      <c r="AB72" s="141">
        <f t="shared" si="22"/>
        <v>42000</v>
      </c>
      <c r="AC72" s="155">
        <v>0</v>
      </c>
      <c r="AD72" s="141">
        <f t="shared" si="25"/>
        <v>241200</v>
      </c>
      <c r="AE72" s="138">
        <v>0</v>
      </c>
      <c r="AF72" s="141">
        <f t="shared" ref="AF72:AF107" si="30">12000+C72*900</f>
        <v>17400</v>
      </c>
      <c r="AG72" s="138">
        <v>3000</v>
      </c>
      <c r="AH72" s="137">
        <v>1500</v>
      </c>
      <c r="AI72" s="138">
        <v>0</v>
      </c>
      <c r="AJ72" s="138">
        <v>0</v>
      </c>
      <c r="AK72" s="138">
        <v>0</v>
      </c>
      <c r="AL72" s="138">
        <v>0</v>
      </c>
      <c r="AM72" s="138">
        <v>0</v>
      </c>
      <c r="AN72" s="138">
        <v>0</v>
      </c>
      <c r="AO72" s="137">
        <v>0</v>
      </c>
      <c r="AP72" s="136"/>
      <c r="AQ72" s="137">
        <v>0</v>
      </c>
      <c r="AR72" s="137">
        <v>0</v>
      </c>
      <c r="AS72" s="137">
        <v>0</v>
      </c>
      <c r="AT72" s="142">
        <f>VLOOKUP(L72,人事費!A:X,13,FALSE)</f>
        <v>9588920</v>
      </c>
      <c r="AU72" s="142">
        <f>VLOOKUP(L72,人事費!A:X,14,FALSE)</f>
        <v>390300</v>
      </c>
      <c r="AV72" s="141">
        <v>0</v>
      </c>
      <c r="AW72" s="141">
        <v>0</v>
      </c>
      <c r="AX72" s="73"/>
      <c r="AY72" s="150">
        <v>26880</v>
      </c>
      <c r="AZ72" s="144"/>
      <c r="BA72" s="144"/>
      <c r="BB72" s="144"/>
      <c r="BC72" s="144"/>
      <c r="BD72" s="145">
        <v>23500</v>
      </c>
      <c r="BE72" s="146">
        <v>0</v>
      </c>
      <c r="BF72" s="142">
        <f>VLOOKUP(L72,人事費!A:X,22,FALSE)</f>
        <v>1015655</v>
      </c>
      <c r="BG72" s="142">
        <f>VLOOKUP(L72,人事費!A:X,23,FALSE)</f>
        <v>1229655</v>
      </c>
      <c r="BH72" s="142">
        <f>VLOOKUP(L72,人事費!A:X,15,FALSE)+VLOOKUP(L72,人事費!A:X,19,FALSE)</f>
        <v>797213</v>
      </c>
      <c r="BI72" s="142">
        <f>VLOOKUP(L72,人事費!A:X,16,FALSE)</f>
        <v>221779</v>
      </c>
      <c r="BJ72" s="142">
        <f>VLOOKUP(L72,人事費!A:X,17,FALSE)+VLOOKUP(L72,人事費!A:X,18,FALSE)</f>
        <v>732440</v>
      </c>
      <c r="BK72" s="135">
        <v>14000</v>
      </c>
      <c r="BL72" s="142">
        <f>VLOOKUP(L72,人事費!A:X,20,FALSE)</f>
        <v>199200</v>
      </c>
      <c r="BM72" s="134">
        <v>0</v>
      </c>
      <c r="BN72" s="134">
        <v>0</v>
      </c>
      <c r="BO72" s="134">
        <v>1852678</v>
      </c>
      <c r="BP72" s="134">
        <v>0</v>
      </c>
      <c r="BQ72" s="134">
        <v>0</v>
      </c>
      <c r="BR72" s="147">
        <v>0</v>
      </c>
      <c r="BS72" s="134">
        <v>0</v>
      </c>
      <c r="BT72" s="134">
        <v>0</v>
      </c>
      <c r="BU72" s="66"/>
      <c r="BV72" s="129">
        <f t="shared" si="26"/>
        <v>732000</v>
      </c>
      <c r="BW72" s="129">
        <f t="shared" si="27"/>
        <v>14240000</v>
      </c>
      <c r="BX72" s="129">
        <f t="shared" ref="BX72:BX107" si="31">ROUND(SUM(BN72:BR72),-3)</f>
        <v>1853000</v>
      </c>
      <c r="BY72" s="129">
        <f t="shared" ref="BY72:BY107" si="32">ROUND(SUM(BS72:BT72),-3)</f>
        <v>0</v>
      </c>
      <c r="BZ72" s="129">
        <f t="shared" ref="BZ72:BZ107" si="33">SUM(BV72:BY72)</f>
        <v>16825000</v>
      </c>
    </row>
    <row r="73" spans="1:78" ht="16.5">
      <c r="A73" s="78"/>
      <c r="B73" s="313">
        <v>1</v>
      </c>
      <c r="C73" s="79">
        <v>7</v>
      </c>
      <c r="D73" s="79">
        <f>人事費!D73</f>
        <v>14</v>
      </c>
      <c r="E73" s="79">
        <f>人事費!E73</f>
        <v>1</v>
      </c>
      <c r="F73" s="79">
        <f>人事費!F73</f>
        <v>0</v>
      </c>
      <c r="G73" s="79">
        <f>人事費!G73</f>
        <v>1</v>
      </c>
      <c r="H73" s="79">
        <f>人事費!H73</f>
        <v>0</v>
      </c>
      <c r="I73" s="79">
        <f>人事費!I73</f>
        <v>0</v>
      </c>
      <c r="J73" s="80">
        <f t="shared" si="28"/>
        <v>14</v>
      </c>
      <c r="K73" s="137">
        <v>1</v>
      </c>
      <c r="L73" s="309" t="s">
        <v>77</v>
      </c>
      <c r="M73" s="310">
        <f t="shared" si="23"/>
        <v>16975643</v>
      </c>
      <c r="N73" s="134">
        <v>136000</v>
      </c>
      <c r="O73" s="134">
        <v>59000</v>
      </c>
      <c r="P73" s="138">
        <v>0</v>
      </c>
      <c r="Q73" s="138">
        <v>0</v>
      </c>
      <c r="R73" s="141">
        <f t="shared" si="24"/>
        <v>64200</v>
      </c>
      <c r="S73" s="137">
        <v>0</v>
      </c>
      <c r="T73" s="137">
        <v>0</v>
      </c>
      <c r="U73" s="138">
        <v>0</v>
      </c>
      <c r="V73" s="138">
        <v>0</v>
      </c>
      <c r="W73" s="138">
        <v>0</v>
      </c>
      <c r="X73" s="138">
        <v>164250</v>
      </c>
      <c r="Y73" s="137">
        <v>80000</v>
      </c>
      <c r="Z73" s="141">
        <f t="shared" si="29"/>
        <v>28000</v>
      </c>
      <c r="AA73" s="138">
        <v>0</v>
      </c>
      <c r="AB73" s="141">
        <f t="shared" si="22"/>
        <v>43000</v>
      </c>
      <c r="AC73" s="155">
        <v>0</v>
      </c>
      <c r="AD73" s="141">
        <f t="shared" si="25"/>
        <v>247400</v>
      </c>
      <c r="AE73" s="138">
        <v>0</v>
      </c>
      <c r="AF73" s="141">
        <f t="shared" si="30"/>
        <v>18300</v>
      </c>
      <c r="AG73" s="138">
        <v>4400</v>
      </c>
      <c r="AH73" s="137">
        <v>2200</v>
      </c>
      <c r="AI73" s="138">
        <v>0</v>
      </c>
      <c r="AJ73" s="138">
        <v>0</v>
      </c>
      <c r="AK73" s="138">
        <v>0</v>
      </c>
      <c r="AL73" s="138">
        <v>0</v>
      </c>
      <c r="AM73" s="138">
        <v>0</v>
      </c>
      <c r="AN73" s="138">
        <v>6000</v>
      </c>
      <c r="AO73" s="137">
        <v>266000</v>
      </c>
      <c r="AP73" s="137">
        <v>0</v>
      </c>
      <c r="AQ73" s="137">
        <v>0</v>
      </c>
      <c r="AR73" s="137">
        <v>0</v>
      </c>
      <c r="AS73" s="137">
        <v>0</v>
      </c>
      <c r="AT73" s="142">
        <f>VLOOKUP(L73,人事費!A:X,13,FALSE)</f>
        <v>9869247</v>
      </c>
      <c r="AU73" s="142">
        <f>VLOOKUP(L73,人事費!A:X,14,FALSE)</f>
        <v>0</v>
      </c>
      <c r="AV73" s="306">
        <v>581375</v>
      </c>
      <c r="AW73" s="141">
        <v>220220</v>
      </c>
      <c r="AX73" s="73"/>
      <c r="AY73" s="150">
        <v>31360</v>
      </c>
      <c r="AZ73" s="144"/>
      <c r="BA73" s="144"/>
      <c r="BB73" s="144"/>
      <c r="BC73" s="144"/>
      <c r="BD73" s="145">
        <v>23500</v>
      </c>
      <c r="BE73" s="146">
        <v>0</v>
      </c>
      <c r="BF73" s="142">
        <f>VLOOKUP(L73,人事費!A:X,22,FALSE)</f>
        <v>582795</v>
      </c>
      <c r="BG73" s="142">
        <f>VLOOKUP(L73,人事費!A:X,23,FALSE)</f>
        <v>1206759</v>
      </c>
      <c r="BH73" s="142">
        <f>VLOOKUP(L73,人事費!A:X,15,FALSE)+VLOOKUP(L73,人事費!A:X,19,FALSE)</f>
        <v>793449</v>
      </c>
      <c r="BI73" s="142">
        <f>VLOOKUP(L73,人事費!A:X,16,FALSE)</f>
        <v>178896</v>
      </c>
      <c r="BJ73" s="142">
        <f>VLOOKUP(L73,人事費!A:X,17,FALSE)+VLOOKUP(L73,人事費!A:X,18,FALSE)</f>
        <v>860988</v>
      </c>
      <c r="BK73" s="135">
        <v>10500</v>
      </c>
      <c r="BL73" s="142">
        <f>VLOOKUP(L73,人事費!A:X,20,FALSE)</f>
        <v>187200</v>
      </c>
      <c r="BM73" s="134">
        <v>0</v>
      </c>
      <c r="BN73" s="134">
        <v>0</v>
      </c>
      <c r="BO73" s="134">
        <v>1310604</v>
      </c>
      <c r="BP73" s="134">
        <v>0</v>
      </c>
      <c r="BQ73" s="134">
        <v>0</v>
      </c>
      <c r="BR73" s="147">
        <v>0</v>
      </c>
      <c r="BS73" s="134">
        <v>0</v>
      </c>
      <c r="BT73" s="134">
        <v>0</v>
      </c>
      <c r="BU73" s="66"/>
      <c r="BV73" s="129">
        <f t="shared" si="26"/>
        <v>1119000</v>
      </c>
      <c r="BW73" s="129">
        <f t="shared" si="27"/>
        <v>14546000</v>
      </c>
      <c r="BX73" s="129">
        <f t="shared" si="31"/>
        <v>1311000</v>
      </c>
      <c r="BY73" s="129">
        <f t="shared" si="32"/>
        <v>0</v>
      </c>
      <c r="BZ73" s="129">
        <f t="shared" si="33"/>
        <v>16976000</v>
      </c>
    </row>
    <row r="74" spans="1:78" ht="16.5">
      <c r="A74" s="78"/>
      <c r="B74" s="313">
        <v>1</v>
      </c>
      <c r="C74" s="79">
        <v>7</v>
      </c>
      <c r="D74" s="79">
        <f>人事費!D74</f>
        <v>14</v>
      </c>
      <c r="E74" s="79">
        <f>人事費!E74</f>
        <v>1</v>
      </c>
      <c r="F74" s="79">
        <f>人事費!F74</f>
        <v>0</v>
      </c>
      <c r="G74" s="79">
        <f>人事費!G74</f>
        <v>1</v>
      </c>
      <c r="H74" s="79">
        <f>人事費!H74</f>
        <v>0</v>
      </c>
      <c r="I74" s="79">
        <f>人事費!I74</f>
        <v>0</v>
      </c>
      <c r="J74" s="80">
        <f t="shared" si="28"/>
        <v>14</v>
      </c>
      <c r="K74" s="137"/>
      <c r="L74" s="309" t="s">
        <v>210</v>
      </c>
      <c r="M74" s="310">
        <f t="shared" si="23"/>
        <v>19292108</v>
      </c>
      <c r="N74" s="134">
        <v>136000</v>
      </c>
      <c r="O74" s="134">
        <v>59000</v>
      </c>
      <c r="P74" s="138">
        <v>0</v>
      </c>
      <c r="Q74" s="138">
        <v>0</v>
      </c>
      <c r="R74" s="141">
        <f t="shared" si="24"/>
        <v>64200</v>
      </c>
      <c r="S74" s="137">
        <v>0</v>
      </c>
      <c r="T74" s="137">
        <v>0</v>
      </c>
      <c r="U74" s="138">
        <v>0</v>
      </c>
      <c r="V74" s="138">
        <v>0</v>
      </c>
      <c r="W74" s="138">
        <v>0</v>
      </c>
      <c r="X74" s="138">
        <v>80250</v>
      </c>
      <c r="Y74" s="137">
        <v>80000</v>
      </c>
      <c r="Z74" s="141">
        <f t="shared" si="29"/>
        <v>28000</v>
      </c>
      <c r="AA74" s="138">
        <v>84000</v>
      </c>
      <c r="AB74" s="141">
        <f t="shared" si="22"/>
        <v>43000</v>
      </c>
      <c r="AC74" s="155">
        <v>0</v>
      </c>
      <c r="AD74" s="141">
        <f t="shared" si="25"/>
        <v>247400</v>
      </c>
      <c r="AE74" s="138">
        <v>0</v>
      </c>
      <c r="AF74" s="141">
        <f t="shared" si="30"/>
        <v>18300</v>
      </c>
      <c r="AG74" s="138">
        <v>6000</v>
      </c>
      <c r="AH74" s="137">
        <v>3000</v>
      </c>
      <c r="AI74" s="138">
        <v>0</v>
      </c>
      <c r="AJ74" s="138">
        <v>0</v>
      </c>
      <c r="AK74" s="138">
        <v>0</v>
      </c>
      <c r="AL74" s="138">
        <v>0</v>
      </c>
      <c r="AM74" s="138">
        <v>0</v>
      </c>
      <c r="AN74" s="138">
        <v>0</v>
      </c>
      <c r="AO74" s="137">
        <v>0</v>
      </c>
      <c r="AP74" s="137">
        <v>0</v>
      </c>
      <c r="AQ74" s="137">
        <v>0</v>
      </c>
      <c r="AR74" s="137">
        <v>0</v>
      </c>
      <c r="AS74" s="137">
        <v>0</v>
      </c>
      <c r="AT74" s="142">
        <f>VLOOKUP(L74,人事費!A:X,13,FALSE)</f>
        <v>11147583</v>
      </c>
      <c r="AU74" s="142">
        <f>VLOOKUP(L74,人事費!A:X,14,FALSE)</f>
        <v>0</v>
      </c>
      <c r="AV74" s="306">
        <v>581375</v>
      </c>
      <c r="AW74" s="141">
        <v>220220</v>
      </c>
      <c r="AX74" s="73"/>
      <c r="AY74" s="150">
        <v>31360</v>
      </c>
      <c r="AZ74" s="144"/>
      <c r="BA74" s="144"/>
      <c r="BB74" s="144"/>
      <c r="BC74" s="144"/>
      <c r="BD74" s="145">
        <v>23500</v>
      </c>
      <c r="BE74" s="146">
        <v>0</v>
      </c>
      <c r="BF74" s="142">
        <f>VLOOKUP(L74,人事費!A:X,22,FALSE)</f>
        <v>1129445</v>
      </c>
      <c r="BG74" s="142">
        <f>VLOOKUP(L74,人事費!A:X,23,FALSE)</f>
        <v>1382102</v>
      </c>
      <c r="BH74" s="142">
        <f>VLOOKUP(L74,人事費!A:X,15,FALSE)+VLOOKUP(L74,人事費!A:X,19,FALSE)</f>
        <v>932817</v>
      </c>
      <c r="BI74" s="142">
        <f>VLOOKUP(L74,人事費!A:X,16,FALSE)</f>
        <v>235066</v>
      </c>
      <c r="BJ74" s="142">
        <f>VLOOKUP(L74,人事費!A:X,17,FALSE)+VLOOKUP(L74,人事費!A:X,18,FALSE)</f>
        <v>893508</v>
      </c>
      <c r="BK74" s="135">
        <v>14000</v>
      </c>
      <c r="BL74" s="142">
        <f>VLOOKUP(L74,人事費!A:X,20,FALSE)</f>
        <v>169600</v>
      </c>
      <c r="BM74" s="134">
        <v>0</v>
      </c>
      <c r="BN74" s="134">
        <v>0</v>
      </c>
      <c r="BO74" s="134">
        <v>1650382</v>
      </c>
      <c r="BP74" s="134">
        <v>0</v>
      </c>
      <c r="BQ74" s="134">
        <v>0</v>
      </c>
      <c r="BR74" s="147">
        <v>0</v>
      </c>
      <c r="BS74" s="134">
        <v>32000</v>
      </c>
      <c r="BT74" s="134">
        <v>0</v>
      </c>
      <c r="BU74" s="66"/>
      <c r="BV74" s="129">
        <f t="shared" si="26"/>
        <v>849000</v>
      </c>
      <c r="BW74" s="129">
        <f t="shared" si="27"/>
        <v>16761000</v>
      </c>
      <c r="BX74" s="129">
        <f t="shared" si="31"/>
        <v>1650000</v>
      </c>
      <c r="BY74" s="129">
        <f t="shared" si="32"/>
        <v>32000</v>
      </c>
      <c r="BZ74" s="129">
        <f t="shared" si="33"/>
        <v>19292000</v>
      </c>
    </row>
    <row r="75" spans="1:78" ht="16.5">
      <c r="A75" s="78"/>
      <c r="B75" s="313">
        <v>1</v>
      </c>
      <c r="C75" s="79">
        <v>7</v>
      </c>
      <c r="D75" s="79">
        <f>人事費!D75</f>
        <v>16</v>
      </c>
      <c r="E75" s="79">
        <f>人事費!E75</f>
        <v>2</v>
      </c>
      <c r="F75" s="79">
        <f>人事費!F75</f>
        <v>0</v>
      </c>
      <c r="G75" s="79">
        <f>人事費!G75</f>
        <v>1</v>
      </c>
      <c r="H75" s="79">
        <f>人事費!H75</f>
        <v>0</v>
      </c>
      <c r="I75" s="79">
        <f>人事費!I75</f>
        <v>1</v>
      </c>
      <c r="J75" s="80">
        <f t="shared" si="28"/>
        <v>17</v>
      </c>
      <c r="K75" s="137">
        <v>4</v>
      </c>
      <c r="L75" s="311" t="s">
        <v>79</v>
      </c>
      <c r="M75" s="310">
        <f t="shared" si="23"/>
        <v>18332771</v>
      </c>
      <c r="N75" s="134">
        <v>136000</v>
      </c>
      <c r="O75" s="134">
        <v>59000</v>
      </c>
      <c r="P75" s="138">
        <v>0</v>
      </c>
      <c r="Q75" s="138">
        <v>0</v>
      </c>
      <c r="R75" s="141">
        <f t="shared" si="24"/>
        <v>64200</v>
      </c>
      <c r="S75" s="137">
        <v>0</v>
      </c>
      <c r="T75" s="137">
        <v>0</v>
      </c>
      <c r="U75" s="138">
        <v>8500</v>
      </c>
      <c r="V75" s="138">
        <v>23495</v>
      </c>
      <c r="W75" s="138">
        <v>491075</v>
      </c>
      <c r="X75" s="138">
        <v>0</v>
      </c>
      <c r="Y75" s="137">
        <v>0</v>
      </c>
      <c r="Z75" s="141">
        <f t="shared" si="29"/>
        <v>34000</v>
      </c>
      <c r="AA75" s="138">
        <v>96000</v>
      </c>
      <c r="AB75" s="141">
        <f t="shared" si="22"/>
        <v>43000</v>
      </c>
      <c r="AC75" s="155">
        <v>49152</v>
      </c>
      <c r="AD75" s="141">
        <f t="shared" si="25"/>
        <v>247400</v>
      </c>
      <c r="AE75" s="138">
        <v>0</v>
      </c>
      <c r="AF75" s="141">
        <f t="shared" si="30"/>
        <v>18300</v>
      </c>
      <c r="AG75" s="138">
        <v>11400</v>
      </c>
      <c r="AH75" s="137">
        <v>5700</v>
      </c>
      <c r="AI75" s="138">
        <v>0</v>
      </c>
      <c r="AJ75" s="138">
        <v>0</v>
      </c>
      <c r="AK75" s="138">
        <v>4500</v>
      </c>
      <c r="AL75" s="138">
        <v>600</v>
      </c>
      <c r="AM75" s="138">
        <v>5040</v>
      </c>
      <c r="AN75" s="138">
        <v>24000</v>
      </c>
      <c r="AO75" s="137">
        <v>0</v>
      </c>
      <c r="AP75" s="137">
        <v>0</v>
      </c>
      <c r="AQ75" s="137">
        <v>0</v>
      </c>
      <c r="AR75" s="137">
        <v>10000</v>
      </c>
      <c r="AS75" s="137">
        <v>2000</v>
      </c>
      <c r="AT75" s="142">
        <f>VLOOKUP(L75,人事費!A:X,13,FALSE)</f>
        <v>10168918</v>
      </c>
      <c r="AU75" s="142">
        <f>VLOOKUP(L75,人事費!A:X,14,FALSE)</f>
        <v>390300</v>
      </c>
      <c r="AV75" s="306">
        <v>1162750</v>
      </c>
      <c r="AW75" s="141">
        <v>220220</v>
      </c>
      <c r="AX75" s="73"/>
      <c r="AY75" s="150">
        <v>31360</v>
      </c>
      <c r="AZ75" s="144"/>
      <c r="BA75" s="144"/>
      <c r="BB75" s="144"/>
      <c r="BC75" s="144"/>
      <c r="BD75" s="145">
        <v>0</v>
      </c>
      <c r="BE75" s="146">
        <v>68250</v>
      </c>
      <c r="BF75" s="142">
        <f>VLOOKUP(L75,人事費!A:X,22,FALSE)</f>
        <v>778905</v>
      </c>
      <c r="BG75" s="142">
        <f>VLOOKUP(L75,人事費!A:X,23,FALSE)</f>
        <v>1299586</v>
      </c>
      <c r="BH75" s="142">
        <f>VLOOKUP(L75,人事費!A:X,15,FALSE)+VLOOKUP(L75,人事費!A:X,19,FALSE)</f>
        <v>806818</v>
      </c>
      <c r="BI75" s="142">
        <f>VLOOKUP(L75,人事費!A:X,16,FALSE)</f>
        <v>191757</v>
      </c>
      <c r="BJ75" s="142">
        <f>VLOOKUP(L75,人事費!A:X,17,FALSE)+VLOOKUP(L75,人事費!A:X,18,FALSE)</f>
        <v>882024</v>
      </c>
      <c r="BK75" s="135">
        <v>10500</v>
      </c>
      <c r="BL75" s="142">
        <f>VLOOKUP(L75,人事費!A:X,20,FALSE)</f>
        <v>216200</v>
      </c>
      <c r="BM75" s="134">
        <v>0</v>
      </c>
      <c r="BN75" s="134">
        <v>0</v>
      </c>
      <c r="BO75" s="134">
        <v>538752</v>
      </c>
      <c r="BP75" s="148">
        <v>233069</v>
      </c>
      <c r="BQ75" s="134">
        <v>0</v>
      </c>
      <c r="BR75" s="147">
        <v>0</v>
      </c>
      <c r="BS75" s="134">
        <v>0</v>
      </c>
      <c r="BT75" s="134">
        <v>0</v>
      </c>
      <c r="BU75" s="66"/>
      <c r="BV75" s="129">
        <f t="shared" si="26"/>
        <v>1333000</v>
      </c>
      <c r="BW75" s="129">
        <f t="shared" si="27"/>
        <v>16228000</v>
      </c>
      <c r="BX75" s="129">
        <f t="shared" si="31"/>
        <v>772000</v>
      </c>
      <c r="BY75" s="129">
        <f t="shared" si="32"/>
        <v>0</v>
      </c>
      <c r="BZ75" s="129">
        <f t="shared" si="33"/>
        <v>18333000</v>
      </c>
    </row>
    <row r="76" spans="1:78" ht="16.5">
      <c r="A76" s="78"/>
      <c r="B76" s="313">
        <v>1</v>
      </c>
      <c r="C76" s="79">
        <v>7</v>
      </c>
      <c r="D76" s="79">
        <f>人事費!D76</f>
        <v>16</v>
      </c>
      <c r="E76" s="79">
        <f>人事費!E76</f>
        <v>2</v>
      </c>
      <c r="F76" s="79">
        <f>人事費!F76</f>
        <v>0</v>
      </c>
      <c r="G76" s="79">
        <f>人事費!G76</f>
        <v>1</v>
      </c>
      <c r="H76" s="79">
        <f>人事費!H76</f>
        <v>0</v>
      </c>
      <c r="I76" s="79">
        <f>人事費!I76</f>
        <v>1</v>
      </c>
      <c r="J76" s="80">
        <f t="shared" si="28"/>
        <v>17</v>
      </c>
      <c r="K76" s="137">
        <v>1</v>
      </c>
      <c r="L76" s="309" t="s">
        <v>211</v>
      </c>
      <c r="M76" s="310">
        <f t="shared" si="23"/>
        <v>19547589</v>
      </c>
      <c r="N76" s="134">
        <v>136000</v>
      </c>
      <c r="O76" s="134">
        <v>59000</v>
      </c>
      <c r="P76" s="138">
        <v>0</v>
      </c>
      <c r="Q76" s="138">
        <v>0</v>
      </c>
      <c r="R76" s="141">
        <f t="shared" si="24"/>
        <v>64200</v>
      </c>
      <c r="S76" s="137">
        <v>30000</v>
      </c>
      <c r="T76" s="137">
        <v>3000</v>
      </c>
      <c r="U76" s="138">
        <v>0</v>
      </c>
      <c r="V76" s="138">
        <v>0</v>
      </c>
      <c r="W76" s="138">
        <v>0</v>
      </c>
      <c r="X76" s="138">
        <v>164250</v>
      </c>
      <c r="Y76" s="137">
        <v>0</v>
      </c>
      <c r="Z76" s="141">
        <f t="shared" si="29"/>
        <v>34000</v>
      </c>
      <c r="AA76" s="138">
        <v>0</v>
      </c>
      <c r="AB76" s="141">
        <f t="shared" si="22"/>
        <v>43000</v>
      </c>
      <c r="AC76" s="155">
        <v>0</v>
      </c>
      <c r="AD76" s="141">
        <f t="shared" si="25"/>
        <v>247400</v>
      </c>
      <c r="AE76" s="138">
        <v>0</v>
      </c>
      <c r="AF76" s="141">
        <f t="shared" si="30"/>
        <v>18300</v>
      </c>
      <c r="AG76" s="138">
        <v>12400</v>
      </c>
      <c r="AH76" s="137">
        <v>6200</v>
      </c>
      <c r="AI76" s="138">
        <v>0</v>
      </c>
      <c r="AJ76" s="138">
        <v>0</v>
      </c>
      <c r="AK76" s="138">
        <v>0</v>
      </c>
      <c r="AL76" s="138">
        <v>0</v>
      </c>
      <c r="AM76" s="138">
        <v>0</v>
      </c>
      <c r="AN76" s="138">
        <v>6000</v>
      </c>
      <c r="AO76" s="137">
        <v>0</v>
      </c>
      <c r="AP76" s="137">
        <v>0</v>
      </c>
      <c r="AQ76" s="137">
        <v>0</v>
      </c>
      <c r="AR76" s="137">
        <v>4000</v>
      </c>
      <c r="AS76" s="137">
        <v>0</v>
      </c>
      <c r="AT76" s="142">
        <f>VLOOKUP(L76,人事費!A:X,13,FALSE)</f>
        <v>10658224</v>
      </c>
      <c r="AU76" s="142">
        <f>VLOOKUP(L76,人事費!A:X,14,FALSE)</f>
        <v>390300</v>
      </c>
      <c r="AV76" s="306">
        <v>1192375</v>
      </c>
      <c r="AW76" s="141">
        <v>220220</v>
      </c>
      <c r="AX76" s="73"/>
      <c r="AY76" s="150">
        <v>31360</v>
      </c>
      <c r="AZ76" s="144"/>
      <c r="BA76" s="144"/>
      <c r="BB76" s="144"/>
      <c r="BC76" s="144"/>
      <c r="BD76" s="145">
        <v>23500</v>
      </c>
      <c r="BE76" s="146">
        <v>0</v>
      </c>
      <c r="BF76" s="142">
        <f>VLOOKUP(L76,人事費!A:X,22,FALSE)</f>
        <v>824905</v>
      </c>
      <c r="BG76" s="142">
        <f>VLOOKUP(L76,人事費!A:X,23,FALSE)</f>
        <v>1373159</v>
      </c>
      <c r="BH76" s="142">
        <f>VLOOKUP(L76,人事費!A:X,15,FALSE)+VLOOKUP(L76,人事費!A:X,19,FALSE)</f>
        <v>857586</v>
      </c>
      <c r="BI76" s="142">
        <f>VLOOKUP(L76,人事費!A:X,16,FALSE)</f>
        <v>184760</v>
      </c>
      <c r="BJ76" s="142">
        <f>VLOOKUP(L76,人事費!A:X,17,FALSE)+VLOOKUP(L76,人事費!A:X,18,FALSE)</f>
        <v>1001850</v>
      </c>
      <c r="BK76" s="135">
        <v>10500</v>
      </c>
      <c r="BL76" s="142">
        <f>VLOOKUP(L76,人事費!A:X,20,FALSE)</f>
        <v>206000</v>
      </c>
      <c r="BM76" s="134">
        <v>0</v>
      </c>
      <c r="BN76" s="134">
        <v>0</v>
      </c>
      <c r="BO76" s="134">
        <v>1305936</v>
      </c>
      <c r="BP76" s="134">
        <v>0</v>
      </c>
      <c r="BQ76" s="134">
        <v>0</v>
      </c>
      <c r="BR76" s="147">
        <v>439164</v>
      </c>
      <c r="BS76" s="134">
        <v>0</v>
      </c>
      <c r="BT76" s="134">
        <v>0</v>
      </c>
      <c r="BU76" s="66"/>
      <c r="BV76" s="129">
        <f t="shared" si="26"/>
        <v>828000</v>
      </c>
      <c r="BW76" s="129">
        <f t="shared" si="27"/>
        <v>16975000</v>
      </c>
      <c r="BX76" s="129">
        <f t="shared" si="31"/>
        <v>1745000</v>
      </c>
      <c r="BY76" s="129">
        <f t="shared" si="32"/>
        <v>0</v>
      </c>
      <c r="BZ76" s="129">
        <f t="shared" si="33"/>
        <v>19548000</v>
      </c>
    </row>
    <row r="77" spans="1:78" ht="16.5">
      <c r="A77" s="78"/>
      <c r="B77" s="313">
        <v>1</v>
      </c>
      <c r="C77" s="79">
        <v>7</v>
      </c>
      <c r="D77" s="79">
        <f>人事費!D77</f>
        <v>15</v>
      </c>
      <c r="E77" s="79">
        <f>人事費!E77</f>
        <v>1</v>
      </c>
      <c r="F77" s="79">
        <f>人事費!F77</f>
        <v>0</v>
      </c>
      <c r="G77" s="79">
        <f>人事費!G77</f>
        <v>1</v>
      </c>
      <c r="H77" s="79">
        <f>人事費!H77</f>
        <v>0</v>
      </c>
      <c r="I77" s="79">
        <f>人事費!I77</f>
        <v>1</v>
      </c>
      <c r="J77" s="80">
        <f t="shared" si="28"/>
        <v>16</v>
      </c>
      <c r="K77" s="137">
        <v>1</v>
      </c>
      <c r="L77" s="311" t="s">
        <v>25</v>
      </c>
      <c r="M77" s="310">
        <f t="shared" si="23"/>
        <v>17166593</v>
      </c>
      <c r="N77" s="134">
        <v>136000</v>
      </c>
      <c r="O77" s="134">
        <v>59000</v>
      </c>
      <c r="P77" s="138">
        <v>0</v>
      </c>
      <c r="Q77" s="138">
        <v>0</v>
      </c>
      <c r="R77" s="141">
        <f t="shared" si="24"/>
        <v>64200</v>
      </c>
      <c r="S77" s="137">
        <v>0</v>
      </c>
      <c r="T77" s="137">
        <v>0</v>
      </c>
      <c r="U77" s="138">
        <v>0</v>
      </c>
      <c r="V77" s="138">
        <v>0</v>
      </c>
      <c r="W77" s="138">
        <v>0</v>
      </c>
      <c r="X77" s="138">
        <v>164250</v>
      </c>
      <c r="Y77" s="137">
        <v>0</v>
      </c>
      <c r="Z77" s="141">
        <f t="shared" si="29"/>
        <v>32000</v>
      </c>
      <c r="AA77" s="138">
        <v>0</v>
      </c>
      <c r="AB77" s="141">
        <f t="shared" si="22"/>
        <v>43000</v>
      </c>
      <c r="AC77" s="155">
        <v>0</v>
      </c>
      <c r="AD77" s="141">
        <f t="shared" si="25"/>
        <v>247400</v>
      </c>
      <c r="AE77" s="138">
        <v>0</v>
      </c>
      <c r="AF77" s="141">
        <f t="shared" si="30"/>
        <v>18300</v>
      </c>
      <c r="AG77" s="138">
        <v>6000</v>
      </c>
      <c r="AH77" s="137">
        <v>3000</v>
      </c>
      <c r="AI77" s="138">
        <v>0</v>
      </c>
      <c r="AJ77" s="138">
        <v>0</v>
      </c>
      <c r="AK77" s="138">
        <v>0</v>
      </c>
      <c r="AL77" s="138">
        <v>0</v>
      </c>
      <c r="AM77" s="138">
        <v>0</v>
      </c>
      <c r="AN77" s="138">
        <v>6000</v>
      </c>
      <c r="AO77" s="137">
        <v>0</v>
      </c>
      <c r="AP77" s="137">
        <v>0</v>
      </c>
      <c r="AQ77" s="137">
        <v>0</v>
      </c>
      <c r="AR77" s="137">
        <v>0</v>
      </c>
      <c r="AS77" s="137">
        <v>0</v>
      </c>
      <c r="AT77" s="142">
        <f>VLOOKUP(L77,人事費!A:X,13,FALSE)</f>
        <v>10307423</v>
      </c>
      <c r="AU77" s="142">
        <f>VLOOKUP(L77,人事費!A:X,14,FALSE)</f>
        <v>390300</v>
      </c>
      <c r="AV77" s="306">
        <v>581375</v>
      </c>
      <c r="AW77" s="141">
        <v>220220</v>
      </c>
      <c r="AX77" s="73"/>
      <c r="AY77" s="150">
        <v>31360</v>
      </c>
      <c r="AZ77" s="144"/>
      <c r="BA77" s="144"/>
      <c r="BB77" s="144"/>
      <c r="BC77" s="144"/>
      <c r="BD77" s="145">
        <v>0</v>
      </c>
      <c r="BE77" s="146">
        <v>0</v>
      </c>
      <c r="BF77" s="142">
        <f>VLOOKUP(L77,人事費!A:X,22,FALSE)</f>
        <v>832355</v>
      </c>
      <c r="BG77" s="142">
        <f>VLOOKUP(L77,人事費!A:X,23,FALSE)</f>
        <v>1335730</v>
      </c>
      <c r="BH77" s="142">
        <f>VLOOKUP(L77,人事費!A:X,15,FALSE)+VLOOKUP(L77,人事費!A:X,19,FALSE)</f>
        <v>843317</v>
      </c>
      <c r="BI77" s="142">
        <f>VLOOKUP(L77,人事費!A:X,16,FALSE)</f>
        <v>190380</v>
      </c>
      <c r="BJ77" s="142">
        <f>VLOOKUP(L77,人事費!A:X,17,FALSE)+VLOOKUP(L77,人事費!A:X,18,FALSE)</f>
        <v>943675</v>
      </c>
      <c r="BK77" s="135">
        <v>10500</v>
      </c>
      <c r="BL77" s="142">
        <f>VLOOKUP(L77,人事費!A:X,20,FALSE)</f>
        <v>224000</v>
      </c>
      <c r="BM77" s="134">
        <v>0</v>
      </c>
      <c r="BN77" s="134">
        <v>0</v>
      </c>
      <c r="BO77" s="134">
        <v>476808</v>
      </c>
      <c r="BP77" s="134">
        <v>0</v>
      </c>
      <c r="BQ77" s="134">
        <v>0</v>
      </c>
      <c r="BR77" s="147">
        <v>0</v>
      </c>
      <c r="BS77" s="134">
        <v>0</v>
      </c>
      <c r="BT77" s="134">
        <v>0</v>
      </c>
      <c r="BU77" s="66"/>
      <c r="BV77" s="129">
        <f t="shared" si="26"/>
        <v>779000</v>
      </c>
      <c r="BW77" s="129">
        <f t="shared" si="27"/>
        <v>15911000</v>
      </c>
      <c r="BX77" s="129">
        <f t="shared" si="31"/>
        <v>477000</v>
      </c>
      <c r="BY77" s="129">
        <f t="shared" si="32"/>
        <v>0</v>
      </c>
      <c r="BZ77" s="129">
        <f t="shared" si="33"/>
        <v>17167000</v>
      </c>
    </row>
    <row r="78" spans="1:78" ht="16.5">
      <c r="A78" s="78"/>
      <c r="B78" s="313"/>
      <c r="C78" s="79">
        <v>6</v>
      </c>
      <c r="D78" s="79">
        <f>人事費!D78</f>
        <v>13</v>
      </c>
      <c r="E78" s="79">
        <f>人事費!E78</f>
        <v>0</v>
      </c>
      <c r="F78" s="79">
        <f>人事費!F78</f>
        <v>0</v>
      </c>
      <c r="G78" s="79">
        <f>人事費!G78</f>
        <v>0</v>
      </c>
      <c r="H78" s="79">
        <f>人事費!H78</f>
        <v>0</v>
      </c>
      <c r="I78" s="79">
        <f>人事費!I78</f>
        <v>0</v>
      </c>
      <c r="J78" s="80">
        <f t="shared" si="28"/>
        <v>13</v>
      </c>
      <c r="K78" s="137"/>
      <c r="L78" s="309" t="s">
        <v>212</v>
      </c>
      <c r="M78" s="310">
        <f t="shared" si="23"/>
        <v>17695791</v>
      </c>
      <c r="N78" s="134">
        <v>120000</v>
      </c>
      <c r="O78" s="134">
        <v>51000</v>
      </c>
      <c r="P78" s="138">
        <v>0</v>
      </c>
      <c r="Q78" s="138">
        <v>0</v>
      </c>
      <c r="R78" s="141">
        <f t="shared" si="24"/>
        <v>63600</v>
      </c>
      <c r="S78" s="137">
        <v>30000</v>
      </c>
      <c r="T78" s="137">
        <v>6000</v>
      </c>
      <c r="U78" s="138">
        <v>25500</v>
      </c>
      <c r="V78" s="138">
        <v>23495</v>
      </c>
      <c r="W78" s="138">
        <v>491075</v>
      </c>
      <c r="X78" s="138">
        <v>59000</v>
      </c>
      <c r="Y78" s="137">
        <v>60000</v>
      </c>
      <c r="Z78" s="141">
        <f t="shared" si="29"/>
        <v>26000</v>
      </c>
      <c r="AA78" s="138">
        <v>105250</v>
      </c>
      <c r="AB78" s="141">
        <f t="shared" si="22"/>
        <v>42000</v>
      </c>
      <c r="AC78" s="155">
        <v>49152</v>
      </c>
      <c r="AD78" s="141">
        <f t="shared" si="25"/>
        <v>241200</v>
      </c>
      <c r="AE78" s="138">
        <v>0</v>
      </c>
      <c r="AF78" s="141">
        <f t="shared" si="30"/>
        <v>17400</v>
      </c>
      <c r="AG78" s="138">
        <v>5600</v>
      </c>
      <c r="AH78" s="137">
        <v>2800</v>
      </c>
      <c r="AI78" s="138">
        <v>0</v>
      </c>
      <c r="AJ78" s="138">
        <v>0</v>
      </c>
      <c r="AK78" s="138">
        <v>4500</v>
      </c>
      <c r="AL78" s="138">
        <v>600</v>
      </c>
      <c r="AM78" s="138">
        <v>5040</v>
      </c>
      <c r="AN78" s="138">
        <v>0</v>
      </c>
      <c r="AO78" s="137">
        <v>0</v>
      </c>
      <c r="AP78" s="137">
        <v>0</v>
      </c>
      <c r="AQ78" s="137">
        <v>0</v>
      </c>
      <c r="AR78" s="137">
        <v>0</v>
      </c>
      <c r="AS78" s="137">
        <v>0</v>
      </c>
      <c r="AT78" s="142">
        <f>VLOOKUP(L78,人事費!A:X,13,FALSE)</f>
        <v>10484619</v>
      </c>
      <c r="AU78" s="142">
        <f>VLOOKUP(L78,人事費!A:X,14,FALSE)</f>
        <v>0</v>
      </c>
      <c r="AV78" s="141">
        <v>0</v>
      </c>
      <c r="AW78" s="141">
        <v>0</v>
      </c>
      <c r="AX78" s="73"/>
      <c r="AY78" s="150">
        <v>26880</v>
      </c>
      <c r="AZ78" s="144"/>
      <c r="BA78" s="144"/>
      <c r="BB78" s="144"/>
      <c r="BC78" s="144"/>
      <c r="BD78" s="145">
        <v>23500</v>
      </c>
      <c r="BE78" s="146">
        <v>0</v>
      </c>
      <c r="BF78" s="142">
        <f>VLOOKUP(L78,人事費!A:X,22,FALSE)</f>
        <v>1141505</v>
      </c>
      <c r="BG78" s="142">
        <f>VLOOKUP(L78,人事費!A:X,23,FALSE)</f>
        <v>1290232</v>
      </c>
      <c r="BH78" s="142">
        <f>VLOOKUP(L78,人事費!A:X,15,FALSE)+VLOOKUP(L78,人事費!A:X,19,FALSE)</f>
        <v>892691</v>
      </c>
      <c r="BI78" s="142">
        <f>VLOOKUP(L78,人事費!A:X,16,FALSE)</f>
        <v>262240</v>
      </c>
      <c r="BJ78" s="142">
        <f>VLOOKUP(L78,人事費!A:X,17,FALSE)+VLOOKUP(L78,人事費!A:X,18,FALSE)</f>
        <v>727116</v>
      </c>
      <c r="BK78" s="135">
        <v>14000</v>
      </c>
      <c r="BL78" s="142">
        <f>VLOOKUP(L78,人事費!A:X,20,FALSE)</f>
        <v>196000</v>
      </c>
      <c r="BM78" s="134">
        <v>0</v>
      </c>
      <c r="BN78" s="134">
        <v>0</v>
      </c>
      <c r="BO78" s="134">
        <v>1157796</v>
      </c>
      <c r="BP78" s="134">
        <v>0</v>
      </c>
      <c r="BQ78" s="134">
        <v>0</v>
      </c>
      <c r="BR78" s="147">
        <v>0</v>
      </c>
      <c r="BS78" s="134">
        <v>50000</v>
      </c>
      <c r="BT78" s="134">
        <v>0</v>
      </c>
      <c r="BU78" s="66"/>
      <c r="BV78" s="129">
        <f t="shared" si="26"/>
        <v>1429000</v>
      </c>
      <c r="BW78" s="129">
        <f t="shared" si="27"/>
        <v>15059000</v>
      </c>
      <c r="BX78" s="129">
        <f t="shared" si="31"/>
        <v>1158000</v>
      </c>
      <c r="BY78" s="129">
        <f t="shared" si="32"/>
        <v>50000</v>
      </c>
      <c r="BZ78" s="129">
        <f t="shared" si="33"/>
        <v>17696000</v>
      </c>
    </row>
    <row r="79" spans="1:78" ht="16.5">
      <c r="A79" s="78"/>
      <c r="B79" s="313">
        <v>2</v>
      </c>
      <c r="C79" s="79">
        <v>9</v>
      </c>
      <c r="D79" s="79">
        <f>人事費!D79</f>
        <v>19</v>
      </c>
      <c r="E79" s="79">
        <f>人事費!E79</f>
        <v>2</v>
      </c>
      <c r="F79" s="79">
        <f>人事費!F79</f>
        <v>0</v>
      </c>
      <c r="G79" s="79">
        <f>人事費!G79</f>
        <v>1</v>
      </c>
      <c r="H79" s="79">
        <f>人事費!H79</f>
        <v>0</v>
      </c>
      <c r="I79" s="79">
        <f>人事費!I79</f>
        <v>0</v>
      </c>
      <c r="J79" s="80">
        <f t="shared" si="28"/>
        <v>19</v>
      </c>
      <c r="K79" s="137">
        <v>3</v>
      </c>
      <c r="L79" s="309" t="s">
        <v>213</v>
      </c>
      <c r="M79" s="310">
        <f t="shared" si="23"/>
        <v>29421502</v>
      </c>
      <c r="N79" s="134">
        <v>170000</v>
      </c>
      <c r="O79" s="134">
        <v>73000</v>
      </c>
      <c r="P79" s="138">
        <v>0</v>
      </c>
      <c r="Q79" s="138">
        <v>0</v>
      </c>
      <c r="R79" s="141">
        <f t="shared" si="24"/>
        <v>65400</v>
      </c>
      <c r="S79" s="137">
        <v>30000</v>
      </c>
      <c r="T79" s="137">
        <v>6000</v>
      </c>
      <c r="U79" s="138">
        <v>0</v>
      </c>
      <c r="V79" s="138">
        <v>0</v>
      </c>
      <c r="W79" s="138">
        <v>0</v>
      </c>
      <c r="X79" s="138">
        <v>74250</v>
      </c>
      <c r="Y79" s="137">
        <v>60000</v>
      </c>
      <c r="Z79" s="141">
        <f t="shared" si="29"/>
        <v>38000</v>
      </c>
      <c r="AA79" s="138">
        <v>90000</v>
      </c>
      <c r="AB79" s="141">
        <f t="shared" si="22"/>
        <v>45000</v>
      </c>
      <c r="AC79" s="155">
        <v>0</v>
      </c>
      <c r="AD79" s="141">
        <f t="shared" si="25"/>
        <v>259800</v>
      </c>
      <c r="AE79" s="138">
        <v>0</v>
      </c>
      <c r="AF79" s="141">
        <f t="shared" si="30"/>
        <v>20100</v>
      </c>
      <c r="AG79" s="138">
        <v>15200</v>
      </c>
      <c r="AH79" s="137">
        <v>7600</v>
      </c>
      <c r="AI79" s="138">
        <v>12000</v>
      </c>
      <c r="AJ79" s="138">
        <v>7200</v>
      </c>
      <c r="AK79" s="138">
        <v>0</v>
      </c>
      <c r="AL79" s="138">
        <v>0</v>
      </c>
      <c r="AM79" s="138">
        <v>0</v>
      </c>
      <c r="AN79" s="138">
        <v>18000</v>
      </c>
      <c r="AO79" s="137">
        <v>0</v>
      </c>
      <c r="AP79" s="137">
        <v>0</v>
      </c>
      <c r="AQ79" s="137">
        <v>0</v>
      </c>
      <c r="AR79" s="137">
        <v>30000</v>
      </c>
      <c r="AS79" s="137">
        <v>2000</v>
      </c>
      <c r="AT79" s="142">
        <f>VLOOKUP(L79,人事費!A:X,13,FALSE)</f>
        <v>16070679</v>
      </c>
      <c r="AU79" s="142">
        <f>VLOOKUP(L79,人事費!A:X,14,FALSE)</f>
        <v>0</v>
      </c>
      <c r="AV79" s="306">
        <v>1192375</v>
      </c>
      <c r="AW79" s="141">
        <v>220220</v>
      </c>
      <c r="AX79" s="73"/>
      <c r="AY79" s="150">
        <v>40320</v>
      </c>
      <c r="AZ79" s="144"/>
      <c r="BA79" s="144"/>
      <c r="BB79" s="144"/>
      <c r="BC79" s="144"/>
      <c r="BD79" s="145">
        <v>23500</v>
      </c>
      <c r="BE79" s="146">
        <v>0</v>
      </c>
      <c r="BF79" s="142">
        <f>VLOOKUP(L79,人事費!A:X,22,FALSE)</f>
        <v>1449256</v>
      </c>
      <c r="BG79" s="142">
        <f>VLOOKUP(L79,人事費!A:X,23,FALSE)</f>
        <v>1831015</v>
      </c>
      <c r="BH79" s="142">
        <f>VLOOKUP(L79,人事費!A:X,15,FALSE)+VLOOKUP(L79,人事費!A:X,19,FALSE)</f>
        <v>1268273</v>
      </c>
      <c r="BI79" s="142">
        <f>VLOOKUP(L79,人事費!A:X,16,FALSE)</f>
        <v>359133</v>
      </c>
      <c r="BJ79" s="142">
        <f>VLOOKUP(L79,人事費!A:X,17,FALSE)+VLOOKUP(L79,人事費!A:X,18,FALSE)</f>
        <v>1116181</v>
      </c>
      <c r="BK79" s="135">
        <v>17500</v>
      </c>
      <c r="BL79" s="142">
        <f>VLOOKUP(L79,人事費!A:X,20,FALSE)</f>
        <v>218600</v>
      </c>
      <c r="BM79" s="134">
        <v>0</v>
      </c>
      <c r="BN79" s="134">
        <v>0</v>
      </c>
      <c r="BO79" s="134">
        <v>3789144</v>
      </c>
      <c r="BP79" s="134">
        <v>0</v>
      </c>
      <c r="BQ79" s="147">
        <v>167640</v>
      </c>
      <c r="BR79" s="147">
        <v>634116</v>
      </c>
      <c r="BS79" s="134">
        <v>0</v>
      </c>
      <c r="BT79" s="134">
        <v>0</v>
      </c>
      <c r="BU79" s="66"/>
      <c r="BV79" s="129">
        <f t="shared" si="26"/>
        <v>1024000</v>
      </c>
      <c r="BW79" s="129">
        <f t="shared" si="27"/>
        <v>23807000</v>
      </c>
      <c r="BX79" s="129">
        <f t="shared" si="31"/>
        <v>4591000</v>
      </c>
      <c r="BY79" s="129">
        <f t="shared" si="32"/>
        <v>0</v>
      </c>
      <c r="BZ79" s="129">
        <f t="shared" si="33"/>
        <v>29422000</v>
      </c>
    </row>
    <row r="80" spans="1:78" ht="16.5">
      <c r="A80" s="78"/>
      <c r="B80" s="313">
        <v>1</v>
      </c>
      <c r="C80" s="79">
        <v>7</v>
      </c>
      <c r="D80" s="79">
        <f>人事費!D80</f>
        <v>16</v>
      </c>
      <c r="E80" s="79">
        <f>人事費!E80</f>
        <v>2</v>
      </c>
      <c r="F80" s="79">
        <f>人事費!F80</f>
        <v>0</v>
      </c>
      <c r="G80" s="79">
        <f>人事費!G80</f>
        <v>1</v>
      </c>
      <c r="H80" s="79">
        <f>人事費!H80</f>
        <v>0</v>
      </c>
      <c r="I80" s="79">
        <f>人事費!I80</f>
        <v>0</v>
      </c>
      <c r="J80" s="80">
        <f t="shared" si="28"/>
        <v>16</v>
      </c>
      <c r="K80" s="137">
        <v>2</v>
      </c>
      <c r="L80" s="309" t="s">
        <v>214</v>
      </c>
      <c r="M80" s="310">
        <f t="shared" si="23"/>
        <v>26499663</v>
      </c>
      <c r="N80" s="134">
        <v>136000</v>
      </c>
      <c r="O80" s="134">
        <v>59000</v>
      </c>
      <c r="P80" s="138">
        <v>0</v>
      </c>
      <c r="Q80" s="138">
        <v>0</v>
      </c>
      <c r="R80" s="141">
        <f t="shared" si="24"/>
        <v>64200</v>
      </c>
      <c r="S80" s="137">
        <v>0</v>
      </c>
      <c r="T80" s="137">
        <v>0</v>
      </c>
      <c r="U80" s="138">
        <v>0</v>
      </c>
      <c r="V80" s="138">
        <v>0</v>
      </c>
      <c r="W80" s="138">
        <v>0</v>
      </c>
      <c r="X80" s="138">
        <v>92250</v>
      </c>
      <c r="Y80" s="137">
        <v>80000</v>
      </c>
      <c r="Z80" s="141">
        <f t="shared" si="29"/>
        <v>32000</v>
      </c>
      <c r="AA80" s="138">
        <v>72000</v>
      </c>
      <c r="AB80" s="141">
        <f t="shared" si="22"/>
        <v>43000</v>
      </c>
      <c r="AC80" s="155">
        <v>0</v>
      </c>
      <c r="AD80" s="141">
        <f t="shared" si="25"/>
        <v>247400</v>
      </c>
      <c r="AE80" s="138">
        <v>0</v>
      </c>
      <c r="AF80" s="141">
        <f t="shared" si="30"/>
        <v>18300</v>
      </c>
      <c r="AG80" s="138">
        <v>13400</v>
      </c>
      <c r="AH80" s="137">
        <v>6700</v>
      </c>
      <c r="AI80" s="138">
        <v>0</v>
      </c>
      <c r="AJ80" s="138">
        <v>0</v>
      </c>
      <c r="AK80" s="138">
        <v>0</v>
      </c>
      <c r="AL80" s="138">
        <v>0</v>
      </c>
      <c r="AM80" s="138">
        <v>0</v>
      </c>
      <c r="AN80" s="138">
        <v>12000</v>
      </c>
      <c r="AO80" s="137">
        <v>45000</v>
      </c>
      <c r="AP80" s="137">
        <v>0</v>
      </c>
      <c r="AQ80" s="137">
        <v>0</v>
      </c>
      <c r="AR80" s="137">
        <v>10000</v>
      </c>
      <c r="AS80" s="137">
        <v>0</v>
      </c>
      <c r="AT80" s="142">
        <f>VLOOKUP(L80,人事費!A:X,13,FALSE)</f>
        <v>14149742</v>
      </c>
      <c r="AU80" s="142">
        <f>VLOOKUP(L80,人事費!A:X,14,FALSE)</f>
        <v>0</v>
      </c>
      <c r="AV80" s="306">
        <v>1192375</v>
      </c>
      <c r="AW80" s="141">
        <v>220220</v>
      </c>
      <c r="AX80" s="73"/>
      <c r="AY80" s="150">
        <v>31360</v>
      </c>
      <c r="AZ80" s="144"/>
      <c r="BA80" s="144"/>
      <c r="BB80" s="144"/>
      <c r="BC80" s="144"/>
      <c r="BD80" s="145">
        <v>23500</v>
      </c>
      <c r="BE80" s="146">
        <v>0</v>
      </c>
      <c r="BF80" s="142">
        <f>VLOOKUP(L80,人事費!A:X,22,FALSE)</f>
        <v>1646833</v>
      </c>
      <c r="BG80" s="142">
        <f>VLOOKUP(L80,人事費!A:X,23,FALSE)</f>
        <v>1593950</v>
      </c>
      <c r="BH80" s="142">
        <f>VLOOKUP(L80,人事費!A:X,15,FALSE)+VLOOKUP(L80,人事費!A:X,19,FALSE)</f>
        <v>1155954</v>
      </c>
      <c r="BI80" s="142">
        <f>VLOOKUP(L80,人事費!A:X,16,FALSE)</f>
        <v>352860</v>
      </c>
      <c r="BJ80" s="142">
        <f>VLOOKUP(L80,人事費!A:X,17,FALSE)+VLOOKUP(L80,人事費!A:X,18,FALSE)</f>
        <v>921347</v>
      </c>
      <c r="BK80" s="135">
        <v>24500</v>
      </c>
      <c r="BL80" s="142">
        <f>VLOOKUP(L80,人事費!A:X,20,FALSE)</f>
        <v>224000</v>
      </c>
      <c r="BM80" s="134">
        <v>0</v>
      </c>
      <c r="BN80" s="134">
        <v>0</v>
      </c>
      <c r="BO80" s="134">
        <v>3476376</v>
      </c>
      <c r="BP80" s="134">
        <v>0</v>
      </c>
      <c r="BQ80" s="134">
        <v>0</v>
      </c>
      <c r="BR80" s="147">
        <v>555396</v>
      </c>
      <c r="BS80" s="134">
        <v>0</v>
      </c>
      <c r="BT80" s="134">
        <v>0</v>
      </c>
      <c r="BU80" s="66"/>
      <c r="BV80" s="129">
        <f t="shared" si="26"/>
        <v>931000</v>
      </c>
      <c r="BW80" s="129">
        <f t="shared" si="27"/>
        <v>21537000</v>
      </c>
      <c r="BX80" s="129">
        <f t="shared" si="31"/>
        <v>4032000</v>
      </c>
      <c r="BY80" s="129">
        <f t="shared" si="32"/>
        <v>0</v>
      </c>
      <c r="BZ80" s="129">
        <f t="shared" si="33"/>
        <v>26500000</v>
      </c>
    </row>
    <row r="81" spans="1:78" ht="16.5">
      <c r="A81" s="78"/>
      <c r="B81" s="313">
        <v>1</v>
      </c>
      <c r="C81" s="79">
        <v>8</v>
      </c>
      <c r="D81" s="79">
        <f>人事費!D81</f>
        <v>18</v>
      </c>
      <c r="E81" s="79">
        <f>人事費!E81</f>
        <v>2</v>
      </c>
      <c r="F81" s="79">
        <f>人事費!F81</f>
        <v>0</v>
      </c>
      <c r="G81" s="79">
        <f>人事費!G81</f>
        <v>1</v>
      </c>
      <c r="H81" s="79">
        <f>人事費!H81</f>
        <v>0</v>
      </c>
      <c r="I81" s="79">
        <f>人事費!I81</f>
        <v>1</v>
      </c>
      <c r="J81" s="80">
        <f t="shared" si="28"/>
        <v>19</v>
      </c>
      <c r="K81" s="137">
        <v>2</v>
      </c>
      <c r="L81" s="309" t="s">
        <v>215</v>
      </c>
      <c r="M81" s="310">
        <f t="shared" si="23"/>
        <v>25314970</v>
      </c>
      <c r="N81" s="134">
        <v>153000</v>
      </c>
      <c r="O81" s="134">
        <v>66000</v>
      </c>
      <c r="P81" s="138">
        <v>0</v>
      </c>
      <c r="Q81" s="138">
        <v>0</v>
      </c>
      <c r="R81" s="141">
        <f t="shared" si="24"/>
        <v>64800</v>
      </c>
      <c r="S81" s="137">
        <v>30000</v>
      </c>
      <c r="T81" s="137">
        <v>3000</v>
      </c>
      <c r="U81" s="138">
        <v>8500</v>
      </c>
      <c r="V81" s="138">
        <v>37295</v>
      </c>
      <c r="W81" s="138">
        <v>491075</v>
      </c>
      <c r="X81" s="138">
        <v>80250</v>
      </c>
      <c r="Y81" s="137">
        <v>0</v>
      </c>
      <c r="Z81" s="141">
        <f t="shared" si="29"/>
        <v>38000</v>
      </c>
      <c r="AA81" s="138">
        <v>84000</v>
      </c>
      <c r="AB81" s="141">
        <f t="shared" si="22"/>
        <v>44000</v>
      </c>
      <c r="AC81" s="155">
        <v>57612</v>
      </c>
      <c r="AD81" s="141">
        <f t="shared" si="25"/>
        <v>253600</v>
      </c>
      <c r="AE81" s="138">
        <v>0</v>
      </c>
      <c r="AF81" s="141">
        <f t="shared" si="30"/>
        <v>19200</v>
      </c>
      <c r="AG81" s="138">
        <v>17400</v>
      </c>
      <c r="AH81" s="137">
        <v>8700</v>
      </c>
      <c r="AI81" s="138">
        <v>12000</v>
      </c>
      <c r="AJ81" s="138">
        <v>7200</v>
      </c>
      <c r="AK81" s="138">
        <v>11700</v>
      </c>
      <c r="AL81" s="138">
        <v>600</v>
      </c>
      <c r="AM81" s="138">
        <v>10998</v>
      </c>
      <c r="AN81" s="138">
        <v>12000</v>
      </c>
      <c r="AO81" s="137">
        <v>60000</v>
      </c>
      <c r="AP81" s="137">
        <v>0</v>
      </c>
      <c r="AQ81" s="137">
        <v>0</v>
      </c>
      <c r="AR81" s="137">
        <v>20000</v>
      </c>
      <c r="AS81" s="137">
        <v>0</v>
      </c>
      <c r="AT81" s="142">
        <f>VLOOKUP(L81,人事費!A:X,13,FALSE)</f>
        <v>14052707</v>
      </c>
      <c r="AU81" s="142">
        <f>VLOOKUP(L81,人事費!A:X,14,FALSE)</f>
        <v>390300</v>
      </c>
      <c r="AV81" s="306">
        <v>1162750</v>
      </c>
      <c r="AW81" s="141">
        <v>220220</v>
      </c>
      <c r="AX81" s="73"/>
      <c r="AY81" s="150">
        <v>35840</v>
      </c>
      <c r="AZ81" s="144"/>
      <c r="BA81" s="144"/>
      <c r="BB81" s="144"/>
      <c r="BC81" s="144"/>
      <c r="BD81" s="145">
        <v>23500</v>
      </c>
      <c r="BE81" s="146">
        <v>0</v>
      </c>
      <c r="BF81" s="142">
        <f>VLOOKUP(L81,人事費!A:X,22,FALSE)</f>
        <v>1353061</v>
      </c>
      <c r="BG81" s="142">
        <f>VLOOKUP(L81,人事費!A:X,23,FALSE)</f>
        <v>1633472</v>
      </c>
      <c r="BH81" s="142">
        <f>VLOOKUP(L81,人事費!A:X,15,FALSE)+VLOOKUP(L81,人事費!A:X,19,FALSE)</f>
        <v>1093571</v>
      </c>
      <c r="BI81" s="142">
        <f>VLOOKUP(L81,人事費!A:X,16,FALSE)</f>
        <v>303036</v>
      </c>
      <c r="BJ81" s="142">
        <f>VLOOKUP(L81,人事費!A:X,17,FALSE)+VLOOKUP(L81,人事費!A:X,18,FALSE)</f>
        <v>1052823</v>
      </c>
      <c r="BK81" s="135">
        <v>14000</v>
      </c>
      <c r="BL81" s="142">
        <f>VLOOKUP(L81,人事費!A:X,20,FALSE)</f>
        <v>226000</v>
      </c>
      <c r="BM81" s="134">
        <v>0</v>
      </c>
      <c r="BN81" s="134">
        <v>0</v>
      </c>
      <c r="BO81" s="134">
        <v>1736028</v>
      </c>
      <c r="BP81" s="134">
        <v>0</v>
      </c>
      <c r="BQ81" s="134">
        <v>0</v>
      </c>
      <c r="BR81" s="147">
        <v>426732</v>
      </c>
      <c r="BS81" s="134">
        <v>0</v>
      </c>
      <c r="BT81" s="134">
        <v>0</v>
      </c>
      <c r="BU81" s="66"/>
      <c r="BV81" s="129">
        <f t="shared" si="26"/>
        <v>1591000</v>
      </c>
      <c r="BW81" s="129">
        <f t="shared" si="27"/>
        <v>21561000</v>
      </c>
      <c r="BX81" s="129">
        <f t="shared" si="31"/>
        <v>2163000</v>
      </c>
      <c r="BY81" s="129">
        <f t="shared" si="32"/>
        <v>0</v>
      </c>
      <c r="BZ81" s="129">
        <f t="shared" si="33"/>
        <v>25315000</v>
      </c>
    </row>
    <row r="82" spans="1:78" ht="16.5">
      <c r="A82" s="78"/>
      <c r="B82" s="313"/>
      <c r="C82" s="79">
        <v>6</v>
      </c>
      <c r="D82" s="79">
        <f>人事費!D82</f>
        <v>13</v>
      </c>
      <c r="E82" s="79">
        <f>人事費!E82</f>
        <v>0</v>
      </c>
      <c r="F82" s="79">
        <f>人事費!F82</f>
        <v>0</v>
      </c>
      <c r="G82" s="79">
        <f>人事費!G82</f>
        <v>0</v>
      </c>
      <c r="H82" s="79">
        <f>人事費!H82</f>
        <v>0</v>
      </c>
      <c r="I82" s="79">
        <f>人事費!I82</f>
        <v>0</v>
      </c>
      <c r="J82" s="80">
        <f t="shared" si="28"/>
        <v>13</v>
      </c>
      <c r="K82" s="137">
        <v>2</v>
      </c>
      <c r="L82" s="309" t="s">
        <v>216</v>
      </c>
      <c r="M82" s="310">
        <f t="shared" si="23"/>
        <v>21375628</v>
      </c>
      <c r="N82" s="134">
        <v>120000</v>
      </c>
      <c r="O82" s="134">
        <v>51000</v>
      </c>
      <c r="P82" s="138">
        <v>0</v>
      </c>
      <c r="Q82" s="138">
        <v>0</v>
      </c>
      <c r="R82" s="141">
        <f t="shared" si="24"/>
        <v>63600</v>
      </c>
      <c r="S82" s="137">
        <v>30000</v>
      </c>
      <c r="T82" s="137">
        <v>3000</v>
      </c>
      <c r="U82" s="138">
        <v>0</v>
      </c>
      <c r="V82" s="138">
        <v>0</v>
      </c>
      <c r="W82" s="138">
        <v>0</v>
      </c>
      <c r="X82" s="138">
        <v>68250</v>
      </c>
      <c r="Y82" s="137">
        <v>80000</v>
      </c>
      <c r="Z82" s="141">
        <f t="shared" si="29"/>
        <v>26000</v>
      </c>
      <c r="AA82" s="138">
        <v>96000</v>
      </c>
      <c r="AB82" s="141">
        <f t="shared" si="22"/>
        <v>42000</v>
      </c>
      <c r="AC82" s="155">
        <v>0</v>
      </c>
      <c r="AD82" s="141">
        <f t="shared" si="25"/>
        <v>241200</v>
      </c>
      <c r="AE82" s="138">
        <v>0</v>
      </c>
      <c r="AF82" s="141">
        <f t="shared" si="30"/>
        <v>17400</v>
      </c>
      <c r="AG82" s="138">
        <v>6800</v>
      </c>
      <c r="AH82" s="137">
        <v>3400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12000</v>
      </c>
      <c r="AO82" s="137">
        <v>92000</v>
      </c>
      <c r="AP82" s="137">
        <v>0</v>
      </c>
      <c r="AQ82" s="137">
        <v>0</v>
      </c>
      <c r="AR82" s="137">
        <v>50000</v>
      </c>
      <c r="AS82" s="137">
        <v>0</v>
      </c>
      <c r="AT82" s="142">
        <f>VLOOKUP(L82,人事費!A:X,13,FALSE)</f>
        <v>12175547</v>
      </c>
      <c r="AU82" s="142">
        <f>VLOOKUP(L82,人事費!A:X,14,FALSE)</f>
        <v>0</v>
      </c>
      <c r="AV82" s="141">
        <v>0</v>
      </c>
      <c r="AW82" s="141">
        <v>0</v>
      </c>
      <c r="AX82" s="73"/>
      <c r="AY82" s="150">
        <v>26880</v>
      </c>
      <c r="AZ82" s="144"/>
      <c r="BA82" s="144"/>
      <c r="BB82" s="144"/>
      <c r="BC82" s="144"/>
      <c r="BD82" s="145">
        <v>23500</v>
      </c>
      <c r="BE82" s="146">
        <v>0</v>
      </c>
      <c r="BF82" s="142">
        <f>VLOOKUP(L82,人事費!A:X,22,FALSE)</f>
        <v>1506945</v>
      </c>
      <c r="BG82" s="142">
        <f>VLOOKUP(L82,人事費!A:X,23,FALSE)</f>
        <v>1390094</v>
      </c>
      <c r="BH82" s="142">
        <f>VLOOKUP(L82,人事費!A:X,15,FALSE)+VLOOKUP(L82,人事費!A:X,19,FALSE)</f>
        <v>980356</v>
      </c>
      <c r="BI82" s="142">
        <f>VLOOKUP(L82,人事費!A:X,16,FALSE)</f>
        <v>297546</v>
      </c>
      <c r="BJ82" s="142">
        <f>VLOOKUP(L82,人事費!A:X,17,FALSE)+VLOOKUP(L82,人事費!A:X,18,FALSE)</f>
        <v>775926</v>
      </c>
      <c r="BK82" s="135">
        <v>14000</v>
      </c>
      <c r="BL82" s="142">
        <f>VLOOKUP(L82,人事費!A:X,20,FALSE)</f>
        <v>168000</v>
      </c>
      <c r="BM82" s="134">
        <v>0</v>
      </c>
      <c r="BN82" s="134">
        <v>0</v>
      </c>
      <c r="BO82" s="134">
        <v>2772588</v>
      </c>
      <c r="BP82" s="134">
        <v>0</v>
      </c>
      <c r="BQ82" s="134">
        <v>0</v>
      </c>
      <c r="BR82" s="147">
        <v>241596</v>
      </c>
      <c r="BS82" s="134">
        <v>0</v>
      </c>
      <c r="BT82" s="134">
        <v>0</v>
      </c>
      <c r="BU82" s="66"/>
      <c r="BV82" s="129">
        <f t="shared" si="26"/>
        <v>1003000</v>
      </c>
      <c r="BW82" s="129">
        <f t="shared" si="27"/>
        <v>17359000</v>
      </c>
      <c r="BX82" s="129">
        <f t="shared" si="31"/>
        <v>3014000</v>
      </c>
      <c r="BY82" s="129">
        <f t="shared" si="32"/>
        <v>0</v>
      </c>
      <c r="BZ82" s="129">
        <f t="shared" si="33"/>
        <v>21376000</v>
      </c>
    </row>
    <row r="83" spans="1:78" ht="16.5">
      <c r="A83" s="78"/>
      <c r="B83" s="313">
        <v>1</v>
      </c>
      <c r="C83" s="79">
        <v>7</v>
      </c>
      <c r="D83" s="79">
        <f>人事費!D83</f>
        <v>16</v>
      </c>
      <c r="E83" s="79">
        <f>人事費!E83</f>
        <v>2</v>
      </c>
      <c r="F83" s="79">
        <f>人事費!F83</f>
        <v>0</v>
      </c>
      <c r="G83" s="79">
        <f>人事費!G83</f>
        <v>1</v>
      </c>
      <c r="H83" s="79">
        <f>人事費!H83</f>
        <v>0</v>
      </c>
      <c r="I83" s="79">
        <f>人事費!I83</f>
        <v>0</v>
      </c>
      <c r="J83" s="80">
        <f t="shared" si="28"/>
        <v>16</v>
      </c>
      <c r="K83" s="137">
        <v>3</v>
      </c>
      <c r="L83" s="309" t="s">
        <v>217</v>
      </c>
      <c r="M83" s="310">
        <f t="shared" si="23"/>
        <v>25670784</v>
      </c>
      <c r="N83" s="134">
        <v>136000</v>
      </c>
      <c r="O83" s="134">
        <v>59000</v>
      </c>
      <c r="P83" s="138">
        <v>0</v>
      </c>
      <c r="Q83" s="138">
        <v>0</v>
      </c>
      <c r="R83" s="141">
        <f t="shared" si="24"/>
        <v>64200</v>
      </c>
      <c r="S83" s="137">
        <v>0</v>
      </c>
      <c r="T83" s="137">
        <v>0</v>
      </c>
      <c r="U83" s="138">
        <v>0</v>
      </c>
      <c r="V83" s="138">
        <v>0</v>
      </c>
      <c r="W83" s="138">
        <v>0</v>
      </c>
      <c r="X83" s="138">
        <v>68250</v>
      </c>
      <c r="Y83" s="137">
        <v>0</v>
      </c>
      <c r="Z83" s="141">
        <f t="shared" si="29"/>
        <v>32000</v>
      </c>
      <c r="AA83" s="138">
        <v>96000</v>
      </c>
      <c r="AB83" s="141">
        <f t="shared" si="22"/>
        <v>43000</v>
      </c>
      <c r="AC83" s="155">
        <v>0</v>
      </c>
      <c r="AD83" s="141">
        <f t="shared" si="25"/>
        <v>247400</v>
      </c>
      <c r="AE83" s="138">
        <v>0</v>
      </c>
      <c r="AF83" s="141">
        <f t="shared" si="30"/>
        <v>18300</v>
      </c>
      <c r="AG83" s="138">
        <v>13600</v>
      </c>
      <c r="AH83" s="137">
        <v>6800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18000</v>
      </c>
      <c r="AO83" s="137">
        <v>0</v>
      </c>
      <c r="AP83" s="137">
        <v>0</v>
      </c>
      <c r="AQ83" s="137">
        <v>0</v>
      </c>
      <c r="AR83" s="137">
        <v>10000</v>
      </c>
      <c r="AS83" s="137">
        <v>0</v>
      </c>
      <c r="AT83" s="142">
        <f>VLOOKUP(L83,人事費!A:X,13,FALSE)</f>
        <v>14057832</v>
      </c>
      <c r="AU83" s="142">
        <f>VLOOKUP(L83,人事費!A:X,14,FALSE)</f>
        <v>0</v>
      </c>
      <c r="AV83" s="306">
        <v>1192375</v>
      </c>
      <c r="AW83" s="141">
        <v>220220</v>
      </c>
      <c r="AX83" s="73"/>
      <c r="AY83" s="150">
        <v>31360</v>
      </c>
      <c r="AZ83" s="144"/>
      <c r="BA83" s="144"/>
      <c r="BB83" s="144"/>
      <c r="BC83" s="144"/>
      <c r="BD83" s="145">
        <v>23500</v>
      </c>
      <c r="BE83" s="146">
        <v>0</v>
      </c>
      <c r="BF83" s="142">
        <f>VLOOKUP(L83,人事費!A:X,22,FALSE)</f>
        <v>1445167</v>
      </c>
      <c r="BG83" s="142">
        <f>VLOOKUP(L83,人事費!A:X,23,FALSE)</f>
        <v>1590607</v>
      </c>
      <c r="BH83" s="142">
        <f>VLOOKUP(L83,人事費!A:X,15,FALSE)+VLOOKUP(L83,人事費!A:X,19,FALSE)</f>
        <v>1130130</v>
      </c>
      <c r="BI83" s="142">
        <f>VLOOKUP(L83,人事費!A:X,16,FALSE)</f>
        <v>341387</v>
      </c>
      <c r="BJ83" s="142">
        <f>VLOOKUP(L83,人事費!A:X,17,FALSE)+VLOOKUP(L83,人事費!A:X,18,FALSE)</f>
        <v>922572</v>
      </c>
      <c r="BK83" s="135">
        <v>17500</v>
      </c>
      <c r="BL83" s="142">
        <f>VLOOKUP(L83,人事費!A:X,20,FALSE)</f>
        <v>214400</v>
      </c>
      <c r="BM83" s="134">
        <v>0</v>
      </c>
      <c r="BN83" s="134">
        <v>0</v>
      </c>
      <c r="BO83" s="134">
        <v>3537852</v>
      </c>
      <c r="BP83" s="134">
        <v>0</v>
      </c>
      <c r="BQ83" s="147">
        <v>133332</v>
      </c>
      <c r="BR83" s="147">
        <v>0</v>
      </c>
      <c r="BS83" s="134">
        <v>0</v>
      </c>
      <c r="BT83" s="134">
        <v>0</v>
      </c>
      <c r="BU83" s="66"/>
      <c r="BV83" s="129">
        <f t="shared" si="26"/>
        <v>813000</v>
      </c>
      <c r="BW83" s="129">
        <f t="shared" si="27"/>
        <v>21187000</v>
      </c>
      <c r="BX83" s="129">
        <f t="shared" si="31"/>
        <v>3671000</v>
      </c>
      <c r="BY83" s="129">
        <f t="shared" si="32"/>
        <v>0</v>
      </c>
      <c r="BZ83" s="129">
        <f t="shared" si="33"/>
        <v>25671000</v>
      </c>
    </row>
    <row r="84" spans="1:78" ht="16.5">
      <c r="A84" s="78"/>
      <c r="B84" s="313">
        <v>1</v>
      </c>
      <c r="C84" s="79">
        <v>7</v>
      </c>
      <c r="D84" s="79">
        <f>人事費!D84</f>
        <v>15</v>
      </c>
      <c r="E84" s="79">
        <f>人事費!E84</f>
        <v>2</v>
      </c>
      <c r="F84" s="79">
        <f>人事費!F84</f>
        <v>0</v>
      </c>
      <c r="G84" s="79">
        <f>人事費!G84</f>
        <v>1</v>
      </c>
      <c r="H84" s="79">
        <f>人事費!H84</f>
        <v>0</v>
      </c>
      <c r="I84" s="79">
        <f>人事費!I84</f>
        <v>0</v>
      </c>
      <c r="J84" s="80">
        <f t="shared" si="28"/>
        <v>15</v>
      </c>
      <c r="K84" s="137">
        <v>1</v>
      </c>
      <c r="L84" s="309" t="s">
        <v>218</v>
      </c>
      <c r="M84" s="310">
        <f t="shared" si="23"/>
        <v>29415283</v>
      </c>
      <c r="N84" s="134">
        <v>136000</v>
      </c>
      <c r="O84" s="134">
        <v>59000</v>
      </c>
      <c r="P84" s="138">
        <v>0</v>
      </c>
      <c r="Q84" s="138">
        <v>0</v>
      </c>
      <c r="R84" s="141">
        <f t="shared" si="24"/>
        <v>64200</v>
      </c>
      <c r="S84" s="137">
        <v>0</v>
      </c>
      <c r="T84" s="137">
        <v>0</v>
      </c>
      <c r="U84" s="138">
        <v>0</v>
      </c>
      <c r="V84" s="138">
        <v>0</v>
      </c>
      <c r="W84" s="138">
        <v>0</v>
      </c>
      <c r="X84" s="138">
        <v>115340</v>
      </c>
      <c r="Y84" s="137">
        <v>60000</v>
      </c>
      <c r="Z84" s="141">
        <f t="shared" si="29"/>
        <v>30000</v>
      </c>
      <c r="AA84" s="138">
        <v>48910</v>
      </c>
      <c r="AB84" s="141">
        <f t="shared" si="22"/>
        <v>43000</v>
      </c>
      <c r="AC84" s="155">
        <v>0</v>
      </c>
      <c r="AD84" s="141">
        <f t="shared" si="25"/>
        <v>247400</v>
      </c>
      <c r="AE84" s="138">
        <v>0</v>
      </c>
      <c r="AF84" s="141">
        <f t="shared" si="30"/>
        <v>18300</v>
      </c>
      <c r="AG84" s="138">
        <v>17400</v>
      </c>
      <c r="AH84" s="137">
        <v>8700</v>
      </c>
      <c r="AI84" s="138">
        <v>0</v>
      </c>
      <c r="AJ84" s="138">
        <v>0</v>
      </c>
      <c r="AK84" s="138">
        <v>0</v>
      </c>
      <c r="AL84" s="138">
        <v>0</v>
      </c>
      <c r="AM84" s="138">
        <v>0</v>
      </c>
      <c r="AN84" s="138">
        <v>6000</v>
      </c>
      <c r="AO84" s="137">
        <v>0</v>
      </c>
      <c r="AP84" s="137">
        <v>0</v>
      </c>
      <c r="AQ84" s="137">
        <v>0</v>
      </c>
      <c r="AR84" s="137">
        <v>6000</v>
      </c>
      <c r="AS84" s="137">
        <v>0</v>
      </c>
      <c r="AT84" s="142">
        <f>VLOOKUP(L84,人事費!A:X,13,FALSE)</f>
        <v>14116167</v>
      </c>
      <c r="AU84" s="142">
        <f>VLOOKUP(L84,人事費!A:X,14,FALSE)</f>
        <v>0</v>
      </c>
      <c r="AV84" s="306">
        <v>1192375</v>
      </c>
      <c r="AW84" s="141">
        <v>220220</v>
      </c>
      <c r="AX84" s="73"/>
      <c r="AY84" s="150">
        <v>31360</v>
      </c>
      <c r="AZ84" s="144"/>
      <c r="BA84" s="144"/>
      <c r="BB84" s="144"/>
      <c r="BC84" s="144"/>
      <c r="BD84" s="145">
        <v>23500</v>
      </c>
      <c r="BE84" s="146">
        <v>0</v>
      </c>
      <c r="BF84" s="142">
        <f>VLOOKUP(L84,人事費!A:X,22,FALSE)</f>
        <v>1723760</v>
      </c>
      <c r="BG84" s="142">
        <f>VLOOKUP(L84,人事費!A:X,23,FALSE)</f>
        <v>1608808</v>
      </c>
      <c r="BH84" s="142">
        <f>VLOOKUP(L84,人事費!A:X,15,FALSE)+VLOOKUP(L84,人事費!A:X,19,FALSE)</f>
        <v>1165580</v>
      </c>
      <c r="BI84" s="142">
        <f>VLOOKUP(L84,人事費!A:X,16,FALSE)</f>
        <v>361410</v>
      </c>
      <c r="BJ84" s="142">
        <f>VLOOKUP(L84,人事費!A:X,17,FALSE)+VLOOKUP(L84,人事費!A:X,18,FALSE)</f>
        <v>870013</v>
      </c>
      <c r="BK84" s="135">
        <v>21000</v>
      </c>
      <c r="BL84" s="142">
        <f>VLOOKUP(L84,人事費!A:X,20,FALSE)</f>
        <v>171200</v>
      </c>
      <c r="BM84" s="134">
        <v>0</v>
      </c>
      <c r="BN84" s="134">
        <v>0</v>
      </c>
      <c r="BO84" s="134">
        <v>6933156</v>
      </c>
      <c r="BP84" s="134">
        <v>0</v>
      </c>
      <c r="BQ84" s="134">
        <v>0</v>
      </c>
      <c r="BR84" s="147">
        <v>116484</v>
      </c>
      <c r="BS84" s="134">
        <v>0</v>
      </c>
      <c r="BT84" s="134">
        <v>0</v>
      </c>
      <c r="BU84" s="66"/>
      <c r="BV84" s="129">
        <f t="shared" si="26"/>
        <v>860000</v>
      </c>
      <c r="BW84" s="129">
        <f t="shared" si="27"/>
        <v>21505000</v>
      </c>
      <c r="BX84" s="129">
        <f t="shared" si="31"/>
        <v>7050000</v>
      </c>
      <c r="BY84" s="129">
        <f t="shared" si="32"/>
        <v>0</v>
      </c>
      <c r="BZ84" s="129">
        <f t="shared" si="33"/>
        <v>29415000</v>
      </c>
    </row>
    <row r="85" spans="1:78" ht="16.5">
      <c r="A85" s="78"/>
      <c r="B85" s="313">
        <v>1</v>
      </c>
      <c r="C85" s="79">
        <v>7</v>
      </c>
      <c r="D85" s="79">
        <f>人事費!D85</f>
        <v>16</v>
      </c>
      <c r="E85" s="79">
        <f>人事費!E85</f>
        <v>2</v>
      </c>
      <c r="F85" s="79">
        <f>人事費!F85</f>
        <v>0</v>
      </c>
      <c r="G85" s="79">
        <f>人事費!G85</f>
        <v>1</v>
      </c>
      <c r="H85" s="79">
        <f>人事費!H85</f>
        <v>0</v>
      </c>
      <c r="I85" s="79">
        <f>人事費!I85</f>
        <v>1</v>
      </c>
      <c r="J85" s="80">
        <f t="shared" si="28"/>
        <v>17</v>
      </c>
      <c r="K85" s="137"/>
      <c r="L85" s="309" t="s">
        <v>219</v>
      </c>
      <c r="M85" s="310">
        <f t="shared" si="23"/>
        <v>24921337</v>
      </c>
      <c r="N85" s="134">
        <v>136000</v>
      </c>
      <c r="O85" s="134">
        <v>59000</v>
      </c>
      <c r="P85" s="138">
        <v>0</v>
      </c>
      <c r="Q85" s="138">
        <v>0</v>
      </c>
      <c r="R85" s="141">
        <f t="shared" si="24"/>
        <v>64200</v>
      </c>
      <c r="S85" s="137">
        <v>0</v>
      </c>
      <c r="T85" s="137">
        <v>0</v>
      </c>
      <c r="U85" s="138">
        <v>0</v>
      </c>
      <c r="V85" s="138">
        <v>0</v>
      </c>
      <c r="W85" s="138">
        <v>0</v>
      </c>
      <c r="X85" s="138">
        <v>92250</v>
      </c>
      <c r="Y85" s="137">
        <v>0</v>
      </c>
      <c r="Z85" s="141">
        <f t="shared" si="29"/>
        <v>34000</v>
      </c>
      <c r="AA85" s="138">
        <v>72000</v>
      </c>
      <c r="AB85" s="141">
        <f t="shared" si="22"/>
        <v>43000</v>
      </c>
      <c r="AC85" s="155">
        <v>0</v>
      </c>
      <c r="AD85" s="141">
        <f t="shared" si="25"/>
        <v>247400</v>
      </c>
      <c r="AE85" s="138">
        <v>0</v>
      </c>
      <c r="AF85" s="141">
        <f t="shared" si="30"/>
        <v>18300</v>
      </c>
      <c r="AG85" s="138">
        <v>15200</v>
      </c>
      <c r="AH85" s="137">
        <v>7600</v>
      </c>
      <c r="AI85" s="138">
        <v>0</v>
      </c>
      <c r="AJ85" s="138">
        <v>0</v>
      </c>
      <c r="AK85" s="138">
        <v>0</v>
      </c>
      <c r="AL85" s="138">
        <v>0</v>
      </c>
      <c r="AM85" s="138">
        <v>0</v>
      </c>
      <c r="AN85" s="138">
        <v>0</v>
      </c>
      <c r="AO85" s="137">
        <v>0</v>
      </c>
      <c r="AP85" s="137">
        <v>0</v>
      </c>
      <c r="AQ85" s="137">
        <v>0</v>
      </c>
      <c r="AR85" s="137">
        <v>15000</v>
      </c>
      <c r="AS85" s="137">
        <v>0</v>
      </c>
      <c r="AT85" s="142">
        <f>VLOOKUP(L85,人事費!A:X,13,FALSE)</f>
        <v>14938141</v>
      </c>
      <c r="AU85" s="142">
        <f>VLOOKUP(L85,人事費!A:X,14,FALSE)</f>
        <v>439428</v>
      </c>
      <c r="AV85" s="306">
        <v>1192375</v>
      </c>
      <c r="AW85" s="141">
        <v>220220</v>
      </c>
      <c r="AX85" s="73"/>
      <c r="AY85" s="150">
        <v>31360</v>
      </c>
      <c r="AZ85" s="144"/>
      <c r="BA85" s="144"/>
      <c r="BB85" s="144"/>
      <c r="BC85" s="144"/>
      <c r="BD85" s="145">
        <v>23500</v>
      </c>
      <c r="BE85" s="146">
        <v>0</v>
      </c>
      <c r="BF85" s="142">
        <f>VLOOKUP(L85,人事費!A:X,22,FALSE)</f>
        <v>1547383</v>
      </c>
      <c r="BG85" s="142">
        <f>VLOOKUP(L85,人事費!A:X,23,FALSE)</f>
        <v>1737478</v>
      </c>
      <c r="BH85" s="142">
        <f>VLOOKUP(L85,人事費!A:X,15,FALSE)+VLOOKUP(L85,人事費!A:X,19,FALSE)</f>
        <v>1193581</v>
      </c>
      <c r="BI85" s="142">
        <f>VLOOKUP(L85,人事費!A:X,16,FALSE)</f>
        <v>374418</v>
      </c>
      <c r="BJ85" s="142">
        <f>VLOOKUP(L85,人事費!A:X,17,FALSE)+VLOOKUP(L85,人事費!A:X,18,FALSE)</f>
        <v>976827</v>
      </c>
      <c r="BK85" s="135">
        <v>24500</v>
      </c>
      <c r="BL85" s="142">
        <f>VLOOKUP(L85,人事費!A:X,20,FALSE)</f>
        <v>221800</v>
      </c>
      <c r="BM85" s="134">
        <v>0</v>
      </c>
      <c r="BN85" s="134">
        <v>0</v>
      </c>
      <c r="BO85" s="134">
        <v>1006260</v>
      </c>
      <c r="BP85" s="134">
        <v>0</v>
      </c>
      <c r="BQ85" s="134">
        <v>0</v>
      </c>
      <c r="BR85" s="147">
        <v>190116</v>
      </c>
      <c r="BS85" s="134">
        <v>0</v>
      </c>
      <c r="BT85" s="134">
        <v>0</v>
      </c>
      <c r="BU85" s="66"/>
      <c r="BV85" s="129">
        <f t="shared" si="26"/>
        <v>804000</v>
      </c>
      <c r="BW85" s="129">
        <f t="shared" si="27"/>
        <v>22921000</v>
      </c>
      <c r="BX85" s="129">
        <f t="shared" si="31"/>
        <v>1196000</v>
      </c>
      <c r="BY85" s="129">
        <f t="shared" si="32"/>
        <v>0</v>
      </c>
      <c r="BZ85" s="129">
        <f t="shared" si="33"/>
        <v>24921000</v>
      </c>
    </row>
    <row r="86" spans="1:78" ht="16.5">
      <c r="A86" s="78"/>
      <c r="B86" s="313">
        <v>1</v>
      </c>
      <c r="C86" s="79">
        <v>7</v>
      </c>
      <c r="D86" s="79">
        <f>人事費!D86</f>
        <v>18</v>
      </c>
      <c r="E86" s="79">
        <f>人事費!E86</f>
        <v>1</v>
      </c>
      <c r="F86" s="79">
        <f>人事費!F86</f>
        <v>0</v>
      </c>
      <c r="G86" s="79">
        <f>人事費!G86</f>
        <v>1</v>
      </c>
      <c r="H86" s="79">
        <f>人事費!H86</f>
        <v>0</v>
      </c>
      <c r="I86" s="79">
        <f>人事費!I86</f>
        <v>1</v>
      </c>
      <c r="J86" s="80">
        <f t="shared" si="28"/>
        <v>19</v>
      </c>
      <c r="K86" s="137">
        <v>1</v>
      </c>
      <c r="L86" s="309" t="s">
        <v>220</v>
      </c>
      <c r="M86" s="310">
        <f t="shared" si="23"/>
        <v>28962482</v>
      </c>
      <c r="N86" s="134">
        <v>136000</v>
      </c>
      <c r="O86" s="134">
        <v>59000</v>
      </c>
      <c r="P86" s="138">
        <v>0</v>
      </c>
      <c r="Q86" s="138">
        <v>0</v>
      </c>
      <c r="R86" s="141">
        <f t="shared" si="24"/>
        <v>64200</v>
      </c>
      <c r="S86" s="137">
        <v>0</v>
      </c>
      <c r="T86" s="137">
        <v>0</v>
      </c>
      <c r="U86" s="138">
        <v>42500</v>
      </c>
      <c r="V86" s="138">
        <v>37378</v>
      </c>
      <c r="W86" s="138">
        <v>689654</v>
      </c>
      <c r="X86" s="138">
        <v>114650</v>
      </c>
      <c r="Y86" s="137">
        <v>0</v>
      </c>
      <c r="Z86" s="141">
        <f t="shared" si="29"/>
        <v>38000</v>
      </c>
      <c r="AA86" s="138">
        <v>100000</v>
      </c>
      <c r="AB86" s="141">
        <f t="shared" si="22"/>
        <v>43000</v>
      </c>
      <c r="AC86" s="155">
        <v>64977</v>
      </c>
      <c r="AD86" s="141">
        <f t="shared" si="25"/>
        <v>247400</v>
      </c>
      <c r="AE86" s="138">
        <v>0</v>
      </c>
      <c r="AF86" s="141">
        <f t="shared" si="30"/>
        <v>18300</v>
      </c>
      <c r="AG86" s="138">
        <v>9800</v>
      </c>
      <c r="AH86" s="137">
        <v>4900</v>
      </c>
      <c r="AI86" s="138">
        <v>0</v>
      </c>
      <c r="AJ86" s="138">
        <v>0</v>
      </c>
      <c r="AK86" s="138">
        <v>17530</v>
      </c>
      <c r="AL86" s="138">
        <v>1200</v>
      </c>
      <c r="AM86" s="138">
        <v>13056</v>
      </c>
      <c r="AN86" s="138">
        <v>6000</v>
      </c>
      <c r="AO86" s="137">
        <v>0</v>
      </c>
      <c r="AP86" s="137">
        <v>0</v>
      </c>
      <c r="AQ86" s="137">
        <v>0</v>
      </c>
      <c r="AR86" s="137">
        <v>15000</v>
      </c>
      <c r="AS86" s="137">
        <v>0</v>
      </c>
      <c r="AT86" s="142">
        <f>VLOOKUP(L86,人事費!A:X,13,FALSE)</f>
        <v>15097631</v>
      </c>
      <c r="AU86" s="142">
        <f>VLOOKUP(L86,人事費!A:X,14,FALSE)</f>
        <v>390300</v>
      </c>
      <c r="AV86" s="306">
        <v>581375</v>
      </c>
      <c r="AW86" s="141">
        <v>220220</v>
      </c>
      <c r="AX86" s="73"/>
      <c r="AY86" s="150">
        <v>31360</v>
      </c>
      <c r="AZ86" s="144"/>
      <c r="BA86" s="144"/>
      <c r="BB86" s="144"/>
      <c r="BC86" s="144"/>
      <c r="BD86" s="145">
        <v>23500</v>
      </c>
      <c r="BE86" s="146">
        <v>0</v>
      </c>
      <c r="BF86" s="142">
        <f>VLOOKUP(L86,人事費!A:X,22,FALSE)</f>
        <v>1500264</v>
      </c>
      <c r="BG86" s="142">
        <f>VLOOKUP(L86,人事費!A:X,23,FALSE)</f>
        <v>1790672</v>
      </c>
      <c r="BH86" s="142">
        <f>VLOOKUP(L86,人事費!A:X,15,FALSE)+VLOOKUP(L86,人事費!A:X,19,FALSE)</f>
        <v>1220970</v>
      </c>
      <c r="BI86" s="142">
        <f>VLOOKUP(L86,人事費!A:X,16,FALSE)</f>
        <v>358634</v>
      </c>
      <c r="BJ86" s="142">
        <f>VLOOKUP(L86,人事費!A:X,17,FALSE)+VLOOKUP(L86,人事費!A:X,18,FALSE)</f>
        <v>1065881</v>
      </c>
      <c r="BK86" s="135">
        <v>21000</v>
      </c>
      <c r="BL86" s="142">
        <f>VLOOKUP(L86,人事費!A:X,20,FALSE)</f>
        <v>252000</v>
      </c>
      <c r="BM86" s="134">
        <v>0</v>
      </c>
      <c r="BN86" s="134">
        <v>0</v>
      </c>
      <c r="BO86" s="134">
        <v>3672932</v>
      </c>
      <c r="BP86" s="148">
        <v>132386</v>
      </c>
      <c r="BQ86" s="134">
        <v>0</v>
      </c>
      <c r="BR86" s="147">
        <v>865812</v>
      </c>
      <c r="BS86" s="134">
        <v>0</v>
      </c>
      <c r="BT86" s="134">
        <v>15000</v>
      </c>
      <c r="BU86" s="66"/>
      <c r="BV86" s="129">
        <f t="shared" si="26"/>
        <v>1723000</v>
      </c>
      <c r="BW86" s="129">
        <f t="shared" si="27"/>
        <v>22554000</v>
      </c>
      <c r="BX86" s="129">
        <f t="shared" si="31"/>
        <v>4671000</v>
      </c>
      <c r="BY86" s="129">
        <f t="shared" si="32"/>
        <v>15000</v>
      </c>
      <c r="BZ86" s="129">
        <f t="shared" si="33"/>
        <v>28963000</v>
      </c>
    </row>
    <row r="87" spans="1:78" ht="16.5">
      <c r="A87" s="78"/>
      <c r="B87" s="313"/>
      <c r="C87" s="79">
        <v>7</v>
      </c>
      <c r="D87" s="79">
        <f>人事費!D87</f>
        <v>15</v>
      </c>
      <c r="E87" s="79">
        <f>人事費!E87</f>
        <v>0</v>
      </c>
      <c r="F87" s="79">
        <f>人事費!F87</f>
        <v>0</v>
      </c>
      <c r="G87" s="79">
        <f>人事費!G87</f>
        <v>0</v>
      </c>
      <c r="H87" s="79">
        <f>人事費!H87</f>
        <v>0</v>
      </c>
      <c r="I87" s="79">
        <f>人事費!I87</f>
        <v>0</v>
      </c>
      <c r="J87" s="80">
        <f t="shared" si="28"/>
        <v>15</v>
      </c>
      <c r="K87" s="137">
        <v>1</v>
      </c>
      <c r="L87" s="309" t="s">
        <v>221</v>
      </c>
      <c r="M87" s="310">
        <f t="shared" si="23"/>
        <v>25802598</v>
      </c>
      <c r="N87" s="134">
        <v>136000</v>
      </c>
      <c r="O87" s="134">
        <v>59000</v>
      </c>
      <c r="P87" s="138">
        <v>0</v>
      </c>
      <c r="Q87" s="138">
        <v>0</v>
      </c>
      <c r="R87" s="141">
        <f t="shared" si="24"/>
        <v>64200</v>
      </c>
      <c r="S87" s="137">
        <v>30000</v>
      </c>
      <c r="T87" s="137">
        <v>3000</v>
      </c>
      <c r="U87" s="138">
        <v>0</v>
      </c>
      <c r="V87" s="138">
        <v>0</v>
      </c>
      <c r="W87" s="138">
        <v>0</v>
      </c>
      <c r="X87" s="138">
        <v>83424</v>
      </c>
      <c r="Y87" s="137">
        <v>60000</v>
      </c>
      <c r="Z87" s="141">
        <f t="shared" si="29"/>
        <v>30000</v>
      </c>
      <c r="AA87" s="138">
        <v>72000</v>
      </c>
      <c r="AB87" s="141">
        <f t="shared" si="22"/>
        <v>43000</v>
      </c>
      <c r="AC87" s="155">
        <v>0</v>
      </c>
      <c r="AD87" s="141">
        <f t="shared" si="25"/>
        <v>247400</v>
      </c>
      <c r="AE87" s="138">
        <v>0</v>
      </c>
      <c r="AF87" s="141">
        <f t="shared" si="30"/>
        <v>18300</v>
      </c>
      <c r="AG87" s="138">
        <v>8400</v>
      </c>
      <c r="AH87" s="137">
        <v>4200</v>
      </c>
      <c r="AI87" s="138">
        <v>12000</v>
      </c>
      <c r="AJ87" s="138">
        <v>7200</v>
      </c>
      <c r="AK87" s="138">
        <v>0</v>
      </c>
      <c r="AL87" s="138">
        <v>0</v>
      </c>
      <c r="AM87" s="138">
        <v>0</v>
      </c>
      <c r="AN87" s="138">
        <v>6000</v>
      </c>
      <c r="AO87" s="137">
        <v>110000</v>
      </c>
      <c r="AP87" s="137">
        <v>0</v>
      </c>
      <c r="AQ87" s="137">
        <v>0</v>
      </c>
      <c r="AR87" s="137">
        <v>36000</v>
      </c>
      <c r="AS87" s="137">
        <v>0</v>
      </c>
      <c r="AT87" s="142">
        <f>VLOOKUP(L87,人事費!A:X,13,FALSE)</f>
        <v>14108975</v>
      </c>
      <c r="AU87" s="142">
        <f>VLOOKUP(L87,人事費!A:X,14,FALSE)</f>
        <v>0</v>
      </c>
      <c r="AV87" s="141">
        <v>0</v>
      </c>
      <c r="AW87" s="141">
        <v>0</v>
      </c>
      <c r="AX87" s="73"/>
      <c r="AY87" s="150">
        <v>31360</v>
      </c>
      <c r="AZ87" s="144"/>
      <c r="BA87" s="144"/>
      <c r="BB87" s="144"/>
      <c r="BC87" s="144"/>
      <c r="BD87" s="145">
        <v>23500</v>
      </c>
      <c r="BE87" s="146">
        <v>8826</v>
      </c>
      <c r="BF87" s="142">
        <f>VLOOKUP(L87,人事費!A:X,22,FALSE)</f>
        <v>1600338</v>
      </c>
      <c r="BG87" s="142">
        <f>VLOOKUP(L87,人事費!A:X,23,FALSE)</f>
        <v>1597476</v>
      </c>
      <c r="BH87" s="142">
        <f>VLOOKUP(L87,人事費!A:X,15,FALSE)+VLOOKUP(L87,人事費!A:X,19,FALSE)</f>
        <v>1145634</v>
      </c>
      <c r="BI87" s="142">
        <f>VLOOKUP(L87,人事費!A:X,16,FALSE)</f>
        <v>356358</v>
      </c>
      <c r="BJ87" s="142">
        <f>VLOOKUP(L87,人事費!A:X,17,FALSE)+VLOOKUP(L87,人事費!A:X,18,FALSE)</f>
        <v>880915</v>
      </c>
      <c r="BK87" s="135">
        <v>17500</v>
      </c>
      <c r="BL87" s="142">
        <f>VLOOKUP(L87,人事費!A:X,20,FALSE)</f>
        <v>182800</v>
      </c>
      <c r="BM87" s="134">
        <v>0</v>
      </c>
      <c r="BN87" s="134">
        <v>0</v>
      </c>
      <c r="BO87" s="134">
        <v>3893244</v>
      </c>
      <c r="BP87" s="134">
        <v>0</v>
      </c>
      <c r="BQ87" s="134">
        <v>0</v>
      </c>
      <c r="BR87" s="147">
        <v>925548</v>
      </c>
      <c r="BS87" s="134">
        <v>0</v>
      </c>
      <c r="BT87" s="134">
        <v>0</v>
      </c>
      <c r="BU87" s="66"/>
      <c r="BV87" s="129">
        <f t="shared" si="26"/>
        <v>1030000</v>
      </c>
      <c r="BW87" s="129">
        <f t="shared" si="27"/>
        <v>19954000</v>
      </c>
      <c r="BX87" s="129">
        <f t="shared" si="31"/>
        <v>4819000</v>
      </c>
      <c r="BY87" s="129">
        <f t="shared" si="32"/>
        <v>0</v>
      </c>
      <c r="BZ87" s="129">
        <f t="shared" si="33"/>
        <v>25803000</v>
      </c>
    </row>
    <row r="88" spans="1:78" ht="16.5">
      <c r="A88" s="78"/>
      <c r="B88" s="313">
        <v>1</v>
      </c>
      <c r="C88" s="79">
        <v>7</v>
      </c>
      <c r="D88" s="79">
        <f>人事費!D88</f>
        <v>16</v>
      </c>
      <c r="E88" s="79">
        <f>人事費!E88</f>
        <v>1</v>
      </c>
      <c r="F88" s="79">
        <f>人事費!F88</f>
        <v>0</v>
      </c>
      <c r="G88" s="79">
        <f>人事費!G88</f>
        <v>1</v>
      </c>
      <c r="H88" s="79">
        <f>人事費!H88</f>
        <v>0</v>
      </c>
      <c r="I88" s="79">
        <f>人事費!I88</f>
        <v>0</v>
      </c>
      <c r="J88" s="80">
        <f t="shared" si="28"/>
        <v>16</v>
      </c>
      <c r="K88" s="137">
        <v>2</v>
      </c>
      <c r="L88" s="309" t="s">
        <v>222</v>
      </c>
      <c r="M88" s="310">
        <f t="shared" si="23"/>
        <v>24459475</v>
      </c>
      <c r="N88" s="134">
        <v>136000</v>
      </c>
      <c r="O88" s="134">
        <v>59000</v>
      </c>
      <c r="P88" s="138">
        <v>0</v>
      </c>
      <c r="Q88" s="138">
        <v>0</v>
      </c>
      <c r="R88" s="141">
        <f t="shared" si="24"/>
        <v>64200</v>
      </c>
      <c r="S88" s="137">
        <v>0</v>
      </c>
      <c r="T88" s="137">
        <v>0</v>
      </c>
      <c r="U88" s="138">
        <v>0</v>
      </c>
      <c r="V88" s="138">
        <v>0</v>
      </c>
      <c r="W88" s="138">
        <v>0</v>
      </c>
      <c r="X88" s="138">
        <v>0</v>
      </c>
      <c r="Y88" s="137">
        <v>60000</v>
      </c>
      <c r="Z88" s="141">
        <f t="shared" si="29"/>
        <v>32000</v>
      </c>
      <c r="AA88" s="138">
        <v>84000</v>
      </c>
      <c r="AB88" s="141">
        <f t="shared" si="22"/>
        <v>43000</v>
      </c>
      <c r="AC88" s="155">
        <v>0</v>
      </c>
      <c r="AD88" s="141">
        <f t="shared" si="25"/>
        <v>247400</v>
      </c>
      <c r="AE88" s="138">
        <v>0</v>
      </c>
      <c r="AF88" s="141">
        <f t="shared" si="30"/>
        <v>18300</v>
      </c>
      <c r="AG88" s="138">
        <v>6800</v>
      </c>
      <c r="AH88" s="137">
        <v>3400</v>
      </c>
      <c r="AI88" s="138">
        <v>0</v>
      </c>
      <c r="AJ88" s="138">
        <v>0</v>
      </c>
      <c r="AK88" s="138">
        <v>0</v>
      </c>
      <c r="AL88" s="138">
        <v>0</v>
      </c>
      <c r="AM88" s="138">
        <v>0</v>
      </c>
      <c r="AN88" s="138">
        <v>12000</v>
      </c>
      <c r="AO88" s="137">
        <v>0</v>
      </c>
      <c r="AP88" s="137">
        <v>0</v>
      </c>
      <c r="AQ88" s="137">
        <v>0</v>
      </c>
      <c r="AR88" s="137">
        <v>10000</v>
      </c>
      <c r="AS88" s="137">
        <v>0</v>
      </c>
      <c r="AT88" s="142">
        <f>VLOOKUP(L88,人事費!A:X,13,FALSE)</f>
        <v>14781947</v>
      </c>
      <c r="AU88" s="142">
        <f>VLOOKUP(L88,人事費!A:X,14,FALSE)</f>
        <v>0</v>
      </c>
      <c r="AV88" s="306">
        <v>581375</v>
      </c>
      <c r="AW88" s="141">
        <v>220220</v>
      </c>
      <c r="AX88" s="73"/>
      <c r="AY88" s="150">
        <v>31360</v>
      </c>
      <c r="AZ88" s="144"/>
      <c r="BA88" s="144"/>
      <c r="BB88" s="144"/>
      <c r="BC88" s="144"/>
      <c r="BD88" s="145">
        <v>23500</v>
      </c>
      <c r="BE88" s="146">
        <v>80250</v>
      </c>
      <c r="BF88" s="142">
        <f>VLOOKUP(L88,人事費!A:X,22,FALSE)</f>
        <v>1540140</v>
      </c>
      <c r="BG88" s="142">
        <f>VLOOKUP(L88,人事費!A:X,23,FALSE)</f>
        <v>1673152</v>
      </c>
      <c r="BH88" s="142">
        <f>VLOOKUP(L88,人事費!A:X,15,FALSE)+VLOOKUP(L88,人事費!A:X,19,FALSE)</f>
        <v>646534</v>
      </c>
      <c r="BI88" s="142">
        <f>VLOOKUP(L88,人事費!A:X,16,FALSE)</f>
        <v>185353</v>
      </c>
      <c r="BJ88" s="142">
        <f>VLOOKUP(L88,人事費!A:X,17,FALSE)+VLOOKUP(L88,人事費!A:X,18,FALSE)</f>
        <v>559588</v>
      </c>
      <c r="BK88" s="135">
        <v>24500</v>
      </c>
      <c r="BL88" s="142">
        <f>VLOOKUP(L88,人事費!A:X,20,FALSE)</f>
        <v>218600</v>
      </c>
      <c r="BM88" s="134">
        <v>0</v>
      </c>
      <c r="BN88" s="134">
        <v>0</v>
      </c>
      <c r="BO88" s="134">
        <v>3041856</v>
      </c>
      <c r="BP88" s="134">
        <v>0</v>
      </c>
      <c r="BQ88" s="134">
        <v>0</v>
      </c>
      <c r="BR88" s="147">
        <v>0</v>
      </c>
      <c r="BS88" s="134">
        <v>75000</v>
      </c>
      <c r="BT88" s="134">
        <v>0</v>
      </c>
      <c r="BU88" s="66"/>
      <c r="BV88" s="129">
        <f t="shared" si="26"/>
        <v>776000</v>
      </c>
      <c r="BW88" s="129">
        <f t="shared" si="27"/>
        <v>20567000</v>
      </c>
      <c r="BX88" s="129">
        <f t="shared" si="31"/>
        <v>3042000</v>
      </c>
      <c r="BY88" s="129">
        <f t="shared" si="32"/>
        <v>75000</v>
      </c>
      <c r="BZ88" s="129">
        <f t="shared" si="33"/>
        <v>24460000</v>
      </c>
    </row>
    <row r="89" spans="1:78" s="5" customFormat="1" ht="16.5">
      <c r="A89" s="78"/>
      <c r="B89" s="313"/>
      <c r="C89" s="79">
        <v>6</v>
      </c>
      <c r="D89" s="79">
        <f>人事費!D89</f>
        <v>15</v>
      </c>
      <c r="E89" s="79">
        <f>人事費!E89</f>
        <v>0</v>
      </c>
      <c r="F89" s="79">
        <f>人事費!F89</f>
        <v>0</v>
      </c>
      <c r="G89" s="79">
        <f>人事費!G89</f>
        <v>0</v>
      </c>
      <c r="H89" s="79">
        <f>人事費!H89</f>
        <v>0</v>
      </c>
      <c r="I89" s="79">
        <f>人事費!I89</f>
        <v>1</v>
      </c>
      <c r="J89" s="80">
        <f t="shared" si="28"/>
        <v>16</v>
      </c>
      <c r="K89" s="137"/>
      <c r="L89" s="309" t="s">
        <v>223</v>
      </c>
      <c r="M89" s="310">
        <f t="shared" si="23"/>
        <v>26106010</v>
      </c>
      <c r="N89" s="134">
        <v>120000</v>
      </c>
      <c r="O89" s="134">
        <v>51000</v>
      </c>
      <c r="P89" s="138">
        <v>0</v>
      </c>
      <c r="Q89" s="138">
        <v>0</v>
      </c>
      <c r="R89" s="141">
        <f t="shared" si="24"/>
        <v>63600</v>
      </c>
      <c r="S89" s="137">
        <v>0</v>
      </c>
      <c r="T89" s="137">
        <v>0</v>
      </c>
      <c r="U89" s="138">
        <v>0</v>
      </c>
      <c r="V89" s="138">
        <v>0</v>
      </c>
      <c r="W89" s="138">
        <v>0</v>
      </c>
      <c r="X89" s="138">
        <v>86250</v>
      </c>
      <c r="Y89" s="137">
        <v>0</v>
      </c>
      <c r="Z89" s="141">
        <f t="shared" si="29"/>
        <v>32000</v>
      </c>
      <c r="AA89" s="138">
        <v>78000</v>
      </c>
      <c r="AB89" s="141">
        <f t="shared" ref="AB89:AB107" si="34">ROUNDDOWN((20000*12+C89*600*12+A89*10000*12)*0.15,-3)</f>
        <v>42000</v>
      </c>
      <c r="AC89" s="155">
        <v>0</v>
      </c>
      <c r="AD89" s="141">
        <f t="shared" si="25"/>
        <v>241200</v>
      </c>
      <c r="AE89" s="138">
        <v>0</v>
      </c>
      <c r="AF89" s="141">
        <f t="shared" si="30"/>
        <v>17400</v>
      </c>
      <c r="AG89" s="138">
        <v>11200</v>
      </c>
      <c r="AH89" s="137">
        <v>5600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7">
        <v>22000</v>
      </c>
      <c r="AP89" s="137">
        <v>0</v>
      </c>
      <c r="AQ89" s="137">
        <v>0</v>
      </c>
      <c r="AR89" s="137">
        <v>8000</v>
      </c>
      <c r="AS89" s="137">
        <v>0</v>
      </c>
      <c r="AT89" s="142">
        <f>VLOOKUP(L89,人事費!A:X,13,FALSE)</f>
        <v>13576935</v>
      </c>
      <c r="AU89" s="142">
        <f>VLOOKUP(L89,人事費!A:X,14,FALSE)</f>
        <v>439428</v>
      </c>
      <c r="AV89" s="141">
        <v>0</v>
      </c>
      <c r="AW89" s="141">
        <v>0</v>
      </c>
      <c r="AX89" s="73"/>
      <c r="AY89" s="150">
        <v>26880</v>
      </c>
      <c r="AZ89" s="144"/>
      <c r="BA89" s="144"/>
      <c r="BB89" s="144"/>
      <c r="BC89" s="144"/>
      <c r="BD89" s="145">
        <v>23500</v>
      </c>
      <c r="BE89" s="146">
        <v>0</v>
      </c>
      <c r="BF89" s="142">
        <f>VLOOKUP(L89,人事費!A:X,22,FALSE)</f>
        <v>1588189</v>
      </c>
      <c r="BG89" s="142">
        <f>VLOOKUP(L89,人事費!A:X,23,FALSE)</f>
        <v>1582560</v>
      </c>
      <c r="BH89" s="142">
        <f>VLOOKUP(L89,人事費!A:X,15,FALSE)+VLOOKUP(L89,人事費!A:X,19,FALSE)</f>
        <v>1103338</v>
      </c>
      <c r="BI89" s="142">
        <f>VLOOKUP(L89,人事費!A:X,16,FALSE)</f>
        <v>342895</v>
      </c>
      <c r="BJ89" s="142">
        <f>VLOOKUP(L89,人事費!A:X,17,FALSE)+VLOOKUP(L89,人事費!A:X,18,FALSE)</f>
        <v>906991</v>
      </c>
      <c r="BK89" s="135">
        <v>21000</v>
      </c>
      <c r="BL89" s="142">
        <f>VLOOKUP(L89,人事費!A:X,20,FALSE)</f>
        <v>224000</v>
      </c>
      <c r="BM89" s="134">
        <v>0</v>
      </c>
      <c r="BN89" s="134">
        <v>0</v>
      </c>
      <c r="BO89" s="134">
        <v>5492044</v>
      </c>
      <c r="BP89" s="134">
        <v>0</v>
      </c>
      <c r="BQ89" s="134">
        <v>0</v>
      </c>
      <c r="BR89" s="147">
        <v>0</v>
      </c>
      <c r="BS89" s="134">
        <v>0</v>
      </c>
      <c r="BT89" s="134">
        <v>0</v>
      </c>
      <c r="BU89" s="66"/>
      <c r="BV89" s="129">
        <f t="shared" si="26"/>
        <v>778000</v>
      </c>
      <c r="BW89" s="129">
        <f t="shared" si="27"/>
        <v>19836000</v>
      </c>
      <c r="BX89" s="129">
        <f t="shared" si="31"/>
        <v>5492000</v>
      </c>
      <c r="BY89" s="129">
        <f t="shared" si="32"/>
        <v>0</v>
      </c>
      <c r="BZ89" s="129">
        <f t="shared" si="33"/>
        <v>26106000</v>
      </c>
    </row>
    <row r="90" spans="1:78" ht="16.5">
      <c r="A90" s="78"/>
      <c r="B90" s="313"/>
      <c r="C90" s="79">
        <v>9</v>
      </c>
      <c r="D90" s="79">
        <f>人事費!D90</f>
        <v>21</v>
      </c>
      <c r="E90" s="79">
        <f>人事費!E90</f>
        <v>0</v>
      </c>
      <c r="F90" s="79">
        <f>人事費!F90</f>
        <v>0</v>
      </c>
      <c r="G90" s="79">
        <f>人事費!G90</f>
        <v>0</v>
      </c>
      <c r="H90" s="79">
        <f>人事費!H90</f>
        <v>0</v>
      </c>
      <c r="I90" s="79">
        <f>人事費!I90</f>
        <v>1</v>
      </c>
      <c r="J90" s="80">
        <f t="shared" si="28"/>
        <v>22</v>
      </c>
      <c r="K90" s="137">
        <v>1</v>
      </c>
      <c r="L90" s="309" t="s">
        <v>224</v>
      </c>
      <c r="M90" s="310">
        <f t="shared" si="23"/>
        <v>27925829</v>
      </c>
      <c r="N90" s="134">
        <v>170000</v>
      </c>
      <c r="O90" s="134">
        <v>73000</v>
      </c>
      <c r="P90" s="138">
        <v>0</v>
      </c>
      <c r="Q90" s="138">
        <v>0</v>
      </c>
      <c r="R90" s="141">
        <f t="shared" si="24"/>
        <v>65400</v>
      </c>
      <c r="S90" s="137">
        <v>0</v>
      </c>
      <c r="T90" s="137">
        <v>0</v>
      </c>
      <c r="U90" s="138">
        <v>0</v>
      </c>
      <c r="V90" s="138">
        <v>0</v>
      </c>
      <c r="W90" s="138">
        <v>0</v>
      </c>
      <c r="X90" s="138">
        <v>0</v>
      </c>
      <c r="Y90" s="137">
        <v>0</v>
      </c>
      <c r="Z90" s="141">
        <f t="shared" si="29"/>
        <v>44000</v>
      </c>
      <c r="AA90" s="138">
        <v>164250</v>
      </c>
      <c r="AB90" s="141">
        <f t="shared" si="34"/>
        <v>45000</v>
      </c>
      <c r="AC90" s="155">
        <v>0</v>
      </c>
      <c r="AD90" s="141">
        <f t="shared" si="25"/>
        <v>259800</v>
      </c>
      <c r="AE90" s="138">
        <v>0</v>
      </c>
      <c r="AF90" s="141">
        <f t="shared" si="30"/>
        <v>20100</v>
      </c>
      <c r="AG90" s="138">
        <v>8800</v>
      </c>
      <c r="AH90" s="137">
        <v>4400</v>
      </c>
      <c r="AI90" s="138">
        <v>36000</v>
      </c>
      <c r="AJ90" s="138">
        <v>21600</v>
      </c>
      <c r="AK90" s="138">
        <v>0</v>
      </c>
      <c r="AL90" s="138">
        <v>0</v>
      </c>
      <c r="AM90" s="138">
        <v>0</v>
      </c>
      <c r="AN90" s="138">
        <v>6000</v>
      </c>
      <c r="AO90" s="137">
        <v>0</v>
      </c>
      <c r="AP90" s="137">
        <v>0</v>
      </c>
      <c r="AQ90" s="137">
        <v>0</v>
      </c>
      <c r="AR90" s="137">
        <v>20000</v>
      </c>
      <c r="AS90" s="137">
        <v>0</v>
      </c>
      <c r="AT90" s="142">
        <f>VLOOKUP(L90,人事費!A:X,13,FALSE)</f>
        <v>17306846</v>
      </c>
      <c r="AU90" s="142">
        <f>VLOOKUP(L90,人事費!A:X,14,FALSE)</f>
        <v>390300</v>
      </c>
      <c r="AV90" s="141">
        <v>0</v>
      </c>
      <c r="AW90" s="141">
        <v>0</v>
      </c>
      <c r="AX90" s="73"/>
      <c r="AY90" s="150">
        <v>40320</v>
      </c>
      <c r="AZ90" s="144"/>
      <c r="BA90" s="144"/>
      <c r="BB90" s="144"/>
      <c r="BC90" s="144"/>
      <c r="BD90" s="145">
        <v>23500</v>
      </c>
      <c r="BE90" s="146">
        <v>0</v>
      </c>
      <c r="BF90" s="142">
        <f>VLOOKUP(L90,人事費!A:X,22,FALSE)</f>
        <v>1361281</v>
      </c>
      <c r="BG90" s="142">
        <f>VLOOKUP(L90,人事費!A:X,23,FALSE)</f>
        <v>2003635</v>
      </c>
      <c r="BH90" s="142">
        <f>VLOOKUP(L90,人事費!A:X,15,FALSE)+VLOOKUP(L90,人事費!A:X,19,FALSE)</f>
        <v>1371554</v>
      </c>
      <c r="BI90" s="142">
        <f>VLOOKUP(L90,人事費!A:X,16,FALSE)</f>
        <v>398321</v>
      </c>
      <c r="BJ90" s="142">
        <f>VLOOKUP(L90,人事費!A:X,17,FALSE)+VLOOKUP(L90,人事費!A:X,18,FALSE)</f>
        <v>1222198</v>
      </c>
      <c r="BK90" s="135">
        <v>24500</v>
      </c>
      <c r="BL90" s="142">
        <f>VLOOKUP(L90,人事費!A:X,20,FALSE)</f>
        <v>250800</v>
      </c>
      <c r="BM90" s="134">
        <v>0</v>
      </c>
      <c r="BN90" s="134">
        <v>0</v>
      </c>
      <c r="BO90" s="134">
        <v>2374224</v>
      </c>
      <c r="BP90" s="134">
        <v>0</v>
      </c>
      <c r="BQ90" s="134">
        <v>0</v>
      </c>
      <c r="BR90" s="147">
        <v>0</v>
      </c>
      <c r="BS90" s="134">
        <v>220000</v>
      </c>
      <c r="BT90" s="134">
        <v>0</v>
      </c>
      <c r="BU90" s="66"/>
      <c r="BV90" s="129">
        <f t="shared" si="26"/>
        <v>938000</v>
      </c>
      <c r="BW90" s="129">
        <f t="shared" si="27"/>
        <v>24393000</v>
      </c>
      <c r="BX90" s="129">
        <f t="shared" si="31"/>
        <v>2374000</v>
      </c>
      <c r="BY90" s="129">
        <f t="shared" si="32"/>
        <v>220000</v>
      </c>
      <c r="BZ90" s="129">
        <f t="shared" si="33"/>
        <v>27925000</v>
      </c>
    </row>
    <row r="91" spans="1:78" ht="16.5">
      <c r="A91" s="78"/>
      <c r="B91" s="313">
        <v>1</v>
      </c>
      <c r="C91" s="79">
        <v>7</v>
      </c>
      <c r="D91" s="79">
        <f>人事費!D91</f>
        <v>16</v>
      </c>
      <c r="E91" s="79">
        <f>人事費!E91</f>
        <v>2</v>
      </c>
      <c r="F91" s="79">
        <f>人事費!F91</f>
        <v>0</v>
      </c>
      <c r="G91" s="79">
        <f>人事費!G91</f>
        <v>1</v>
      </c>
      <c r="H91" s="79">
        <f>人事費!H91</f>
        <v>0</v>
      </c>
      <c r="I91" s="79">
        <f>人事費!I91</f>
        <v>0</v>
      </c>
      <c r="J91" s="80">
        <f t="shared" si="28"/>
        <v>16</v>
      </c>
      <c r="K91" s="137">
        <v>1</v>
      </c>
      <c r="L91" s="309" t="s">
        <v>225</v>
      </c>
      <c r="M91" s="310">
        <f t="shared" si="23"/>
        <v>25028035</v>
      </c>
      <c r="N91" s="134">
        <v>136000</v>
      </c>
      <c r="O91" s="134">
        <v>59000</v>
      </c>
      <c r="P91" s="138">
        <v>0</v>
      </c>
      <c r="Q91" s="138">
        <v>0</v>
      </c>
      <c r="R91" s="141">
        <f t="shared" si="24"/>
        <v>64200</v>
      </c>
      <c r="S91" s="137">
        <v>0</v>
      </c>
      <c r="T91" s="137">
        <v>0</v>
      </c>
      <c r="U91" s="138">
        <v>0</v>
      </c>
      <c r="V91" s="138">
        <v>0</v>
      </c>
      <c r="W91" s="138">
        <v>0</v>
      </c>
      <c r="X91" s="138">
        <v>68250</v>
      </c>
      <c r="Y91" s="137">
        <v>80000</v>
      </c>
      <c r="Z91" s="141">
        <f t="shared" si="29"/>
        <v>32000</v>
      </c>
      <c r="AA91" s="138">
        <v>96000</v>
      </c>
      <c r="AB91" s="141">
        <f t="shared" si="34"/>
        <v>43000</v>
      </c>
      <c r="AC91" s="155">
        <v>0</v>
      </c>
      <c r="AD91" s="141">
        <f t="shared" si="25"/>
        <v>247400</v>
      </c>
      <c r="AE91" s="138">
        <v>0</v>
      </c>
      <c r="AF91" s="141">
        <f t="shared" si="30"/>
        <v>18300</v>
      </c>
      <c r="AG91" s="138">
        <v>14400</v>
      </c>
      <c r="AH91" s="137">
        <v>7200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6000</v>
      </c>
      <c r="AO91" s="137">
        <v>0</v>
      </c>
      <c r="AP91" s="137">
        <v>0</v>
      </c>
      <c r="AQ91" s="137">
        <v>0</v>
      </c>
      <c r="AR91" s="137">
        <v>0</v>
      </c>
      <c r="AS91" s="137">
        <v>0</v>
      </c>
      <c r="AT91" s="142">
        <f>VLOOKUP(L91,人事費!A:X,13,FALSE)</f>
        <v>14017650</v>
      </c>
      <c r="AU91" s="142">
        <f>VLOOKUP(L91,人事費!A:X,14,FALSE)</f>
        <v>0</v>
      </c>
      <c r="AV91" s="306">
        <v>1192375</v>
      </c>
      <c r="AW91" s="141">
        <v>220220</v>
      </c>
      <c r="AX91" s="73"/>
      <c r="AY91" s="150">
        <v>31360</v>
      </c>
      <c r="AZ91" s="144"/>
      <c r="BA91" s="144"/>
      <c r="BB91" s="144"/>
      <c r="BC91" s="144"/>
      <c r="BD91" s="145">
        <v>23500</v>
      </c>
      <c r="BE91" s="146">
        <v>0</v>
      </c>
      <c r="BF91" s="142">
        <f>VLOOKUP(L91,人事費!A:X,22,FALSE)</f>
        <v>1529745</v>
      </c>
      <c r="BG91" s="142">
        <f>VLOOKUP(L91,人事費!A:X,23,FALSE)</f>
        <v>1590998</v>
      </c>
      <c r="BH91" s="142">
        <f>VLOOKUP(L91,人事費!A:X,15,FALSE)+VLOOKUP(L91,人事費!A:X,19,FALSE)</f>
        <v>1121549</v>
      </c>
      <c r="BI91" s="142">
        <f>VLOOKUP(L91,人事費!A:X,16,FALSE)</f>
        <v>337843</v>
      </c>
      <c r="BJ91" s="142">
        <f>VLOOKUP(L91,人事費!A:X,17,FALSE)+VLOOKUP(L91,人事費!A:X,18,FALSE)</f>
        <v>985345</v>
      </c>
      <c r="BK91" s="135">
        <v>17500</v>
      </c>
      <c r="BL91" s="142">
        <f>VLOOKUP(L91,人事費!A:X,20,FALSE)</f>
        <v>252000</v>
      </c>
      <c r="BM91" s="134">
        <v>0</v>
      </c>
      <c r="BN91" s="134">
        <v>0</v>
      </c>
      <c r="BO91" s="134">
        <v>2836200</v>
      </c>
      <c r="BP91" s="134">
        <v>0</v>
      </c>
      <c r="BQ91" s="134">
        <v>0</v>
      </c>
      <c r="BR91" s="147">
        <v>0</v>
      </c>
      <c r="BS91" s="134">
        <v>0</v>
      </c>
      <c r="BT91" s="134">
        <v>0</v>
      </c>
      <c r="BU91" s="66"/>
      <c r="BV91" s="129">
        <f t="shared" si="26"/>
        <v>872000</v>
      </c>
      <c r="BW91" s="129">
        <f t="shared" si="27"/>
        <v>21320000</v>
      </c>
      <c r="BX91" s="129">
        <f t="shared" si="31"/>
        <v>2836000</v>
      </c>
      <c r="BY91" s="129">
        <f t="shared" si="32"/>
        <v>0</v>
      </c>
      <c r="BZ91" s="129">
        <f t="shared" si="33"/>
        <v>25028000</v>
      </c>
    </row>
    <row r="92" spans="1:78" ht="16.5">
      <c r="A92" s="78"/>
      <c r="B92" s="313">
        <v>1</v>
      </c>
      <c r="C92" s="79">
        <v>7</v>
      </c>
      <c r="D92" s="79">
        <f>人事費!D92</f>
        <v>17</v>
      </c>
      <c r="E92" s="79">
        <f>人事費!E92</f>
        <v>2</v>
      </c>
      <c r="F92" s="79">
        <f>人事費!F92</f>
        <v>0</v>
      </c>
      <c r="G92" s="79">
        <f>人事費!G92</f>
        <v>1</v>
      </c>
      <c r="H92" s="79">
        <f>人事費!H92</f>
        <v>0</v>
      </c>
      <c r="I92" s="79">
        <f>人事費!I92</f>
        <v>0</v>
      </c>
      <c r="J92" s="80">
        <f t="shared" si="28"/>
        <v>17</v>
      </c>
      <c r="K92" s="137"/>
      <c r="L92" s="309" t="s">
        <v>93</v>
      </c>
      <c r="M92" s="310">
        <f t="shared" si="23"/>
        <v>26682140</v>
      </c>
      <c r="N92" s="134">
        <v>136000</v>
      </c>
      <c r="O92" s="134">
        <v>59000</v>
      </c>
      <c r="P92" s="138">
        <v>0</v>
      </c>
      <c r="Q92" s="138">
        <v>0</v>
      </c>
      <c r="R92" s="141">
        <f t="shared" si="24"/>
        <v>64200</v>
      </c>
      <c r="S92" s="137">
        <v>0</v>
      </c>
      <c r="T92" s="137">
        <v>0</v>
      </c>
      <c r="U92" s="138">
        <v>0</v>
      </c>
      <c r="V92" s="138">
        <v>0</v>
      </c>
      <c r="W92" s="138">
        <v>0</v>
      </c>
      <c r="X92" s="138">
        <v>164250</v>
      </c>
      <c r="Y92" s="137">
        <v>60000</v>
      </c>
      <c r="Z92" s="141">
        <f t="shared" si="29"/>
        <v>34000</v>
      </c>
      <c r="AA92" s="138">
        <v>0</v>
      </c>
      <c r="AB92" s="141">
        <f t="shared" si="34"/>
        <v>43000</v>
      </c>
      <c r="AC92" s="155">
        <v>0</v>
      </c>
      <c r="AD92" s="141">
        <f t="shared" si="25"/>
        <v>247400</v>
      </c>
      <c r="AE92" s="138">
        <v>0</v>
      </c>
      <c r="AF92" s="141">
        <f t="shared" si="30"/>
        <v>18300</v>
      </c>
      <c r="AG92" s="138">
        <v>7200</v>
      </c>
      <c r="AH92" s="137">
        <v>3600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7">
        <v>30000</v>
      </c>
      <c r="AP92" s="137">
        <v>0</v>
      </c>
      <c r="AQ92" s="137">
        <v>0</v>
      </c>
      <c r="AR92" s="137">
        <v>5000</v>
      </c>
      <c r="AS92" s="137">
        <v>0</v>
      </c>
      <c r="AT92" s="142">
        <f>VLOOKUP(L92,人事費!A:X,13,FALSE)</f>
        <v>15487655</v>
      </c>
      <c r="AU92" s="142">
        <f>VLOOKUP(L92,人事費!A:X,14,FALSE)</f>
        <v>0</v>
      </c>
      <c r="AV92" s="306">
        <v>1192375</v>
      </c>
      <c r="AW92" s="141">
        <v>220220</v>
      </c>
      <c r="AX92" s="73"/>
      <c r="AY92" s="150">
        <v>31360</v>
      </c>
      <c r="AZ92" s="144"/>
      <c r="BA92" s="144"/>
      <c r="BB92" s="144"/>
      <c r="BC92" s="144"/>
      <c r="BD92" s="145">
        <v>23500</v>
      </c>
      <c r="BE92" s="146">
        <v>0</v>
      </c>
      <c r="BF92" s="142">
        <f>VLOOKUP(L92,人事費!A:X,22,FALSE)</f>
        <v>1812158</v>
      </c>
      <c r="BG92" s="142">
        <f>VLOOKUP(L92,人事費!A:X,23,FALSE)</f>
        <v>1765328</v>
      </c>
      <c r="BH92" s="142">
        <f>VLOOKUP(L92,人事費!A:X,15,FALSE)+VLOOKUP(L92,人事費!A:X,19,FALSE)</f>
        <v>1248345</v>
      </c>
      <c r="BI92" s="142">
        <f>VLOOKUP(L92,人事費!A:X,16,FALSE)</f>
        <v>374876</v>
      </c>
      <c r="BJ92" s="142">
        <f>VLOOKUP(L92,人事費!A:X,17,FALSE)+VLOOKUP(L92,人事費!A:X,18,FALSE)</f>
        <v>995587</v>
      </c>
      <c r="BK92" s="135">
        <v>21000</v>
      </c>
      <c r="BL92" s="142">
        <f>VLOOKUP(L92,人事費!A:X,20,FALSE)</f>
        <v>199200</v>
      </c>
      <c r="BM92" s="134">
        <v>0</v>
      </c>
      <c r="BN92" s="134">
        <v>0</v>
      </c>
      <c r="BO92" s="134">
        <v>2165250</v>
      </c>
      <c r="BP92" s="134">
        <v>0</v>
      </c>
      <c r="BQ92" s="134">
        <v>0</v>
      </c>
      <c r="BR92" s="147">
        <v>273336</v>
      </c>
      <c r="BS92" s="134">
        <v>0</v>
      </c>
      <c r="BT92" s="134">
        <v>0</v>
      </c>
      <c r="BU92" s="66"/>
      <c r="BV92" s="129">
        <f t="shared" si="26"/>
        <v>872000</v>
      </c>
      <c r="BW92" s="129">
        <f t="shared" si="27"/>
        <v>23372000</v>
      </c>
      <c r="BX92" s="129">
        <f t="shared" si="31"/>
        <v>2439000</v>
      </c>
      <c r="BY92" s="129">
        <f t="shared" si="32"/>
        <v>0</v>
      </c>
      <c r="BZ92" s="129">
        <f t="shared" si="33"/>
        <v>26683000</v>
      </c>
    </row>
    <row r="93" spans="1:78" ht="16.5">
      <c r="A93" s="78"/>
      <c r="B93" s="313"/>
      <c r="C93" s="79">
        <v>6</v>
      </c>
      <c r="D93" s="79">
        <f>人事費!D93</f>
        <v>15</v>
      </c>
      <c r="E93" s="79">
        <f>人事費!E93</f>
        <v>0</v>
      </c>
      <c r="F93" s="79">
        <f>人事費!F93</f>
        <v>0</v>
      </c>
      <c r="G93" s="79">
        <f>人事費!G93</f>
        <v>0</v>
      </c>
      <c r="H93" s="79">
        <f>人事費!H93</f>
        <v>0</v>
      </c>
      <c r="I93" s="79">
        <f>人事費!I93</f>
        <v>0</v>
      </c>
      <c r="J93" s="80">
        <f t="shared" si="28"/>
        <v>15</v>
      </c>
      <c r="K93" s="137"/>
      <c r="L93" s="309" t="s">
        <v>226</v>
      </c>
      <c r="M93" s="310">
        <f t="shared" si="23"/>
        <v>8408111</v>
      </c>
      <c r="N93" s="134">
        <v>120000</v>
      </c>
      <c r="O93" s="134">
        <v>51000</v>
      </c>
      <c r="P93" s="138">
        <v>0</v>
      </c>
      <c r="Q93" s="138">
        <v>0</v>
      </c>
      <c r="R93" s="141">
        <f t="shared" si="24"/>
        <v>63600</v>
      </c>
      <c r="S93" s="137">
        <v>0</v>
      </c>
      <c r="T93" s="137">
        <v>0</v>
      </c>
      <c r="U93" s="138">
        <v>0</v>
      </c>
      <c r="V93" s="138">
        <v>0</v>
      </c>
      <c r="W93" s="138">
        <v>0</v>
      </c>
      <c r="X93" s="138">
        <v>68250</v>
      </c>
      <c r="Y93" s="137">
        <v>60000</v>
      </c>
      <c r="Z93" s="141">
        <f t="shared" si="29"/>
        <v>30000</v>
      </c>
      <c r="AA93" s="138">
        <v>96000</v>
      </c>
      <c r="AB93" s="141">
        <f t="shared" si="34"/>
        <v>42000</v>
      </c>
      <c r="AC93" s="155">
        <v>0</v>
      </c>
      <c r="AD93" s="141">
        <f t="shared" si="25"/>
        <v>241200</v>
      </c>
      <c r="AE93" s="138">
        <v>0</v>
      </c>
      <c r="AF93" s="141">
        <f t="shared" si="30"/>
        <v>17400</v>
      </c>
      <c r="AG93" s="138">
        <v>10000</v>
      </c>
      <c r="AH93" s="137">
        <v>5000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7">
        <v>0</v>
      </c>
      <c r="AP93" s="137">
        <v>0</v>
      </c>
      <c r="AQ93" s="137">
        <v>0</v>
      </c>
      <c r="AR93" s="137">
        <v>0</v>
      </c>
      <c r="AS93" s="137">
        <v>0</v>
      </c>
      <c r="AT93" s="142">
        <f>VLOOKUP(L93,人事費!A:X,13,FALSE)</f>
        <v>1907592</v>
      </c>
      <c r="AU93" s="142">
        <f>VLOOKUP(L93,人事費!A:X,14,FALSE)</f>
        <v>0</v>
      </c>
      <c r="AV93" s="141">
        <v>0</v>
      </c>
      <c r="AW93" s="141">
        <v>0</v>
      </c>
      <c r="AX93" s="73"/>
      <c r="AY93" s="150">
        <v>26880</v>
      </c>
      <c r="AZ93" s="144"/>
      <c r="BA93" s="144"/>
      <c r="BB93" s="144"/>
      <c r="BC93" s="144"/>
      <c r="BD93" s="145">
        <v>23500</v>
      </c>
      <c r="BE93" s="146">
        <v>0</v>
      </c>
      <c r="BF93" s="142">
        <f>VLOOKUP(L93,人事費!A:X,22,FALSE)</f>
        <v>1273157</v>
      </c>
      <c r="BG93" s="142">
        <f>VLOOKUP(L93,人事費!A:X,23,FALSE)</f>
        <v>1355711</v>
      </c>
      <c r="BH93" s="142">
        <f>VLOOKUP(L93,人事費!A:X,15,FALSE)+VLOOKUP(L93,人事費!A:X,19,FALSE)</f>
        <v>146379</v>
      </c>
      <c r="BI93" s="142">
        <f>VLOOKUP(L93,人事費!A:X,16,FALSE)</f>
        <v>42018</v>
      </c>
      <c r="BJ93" s="142">
        <f>VLOOKUP(L93,人事費!A:X,17,FALSE)+VLOOKUP(L93,人事費!A:X,18,FALSE)</f>
        <v>126780</v>
      </c>
      <c r="BK93" s="135">
        <v>10500</v>
      </c>
      <c r="BL93" s="142">
        <f>VLOOKUP(L93,人事費!A:X,20,FALSE)</f>
        <v>328200</v>
      </c>
      <c r="BM93" s="134">
        <v>0</v>
      </c>
      <c r="BN93" s="134">
        <v>0</v>
      </c>
      <c r="BO93" s="134">
        <v>2072016</v>
      </c>
      <c r="BP93" s="134">
        <v>0</v>
      </c>
      <c r="BQ93" s="147">
        <v>248928</v>
      </c>
      <c r="BR93" s="147">
        <v>0</v>
      </c>
      <c r="BS93" s="134">
        <v>42000</v>
      </c>
      <c r="BT93" s="134">
        <v>0</v>
      </c>
      <c r="BU93" s="66"/>
      <c r="BV93" s="129">
        <f t="shared" si="26"/>
        <v>804000</v>
      </c>
      <c r="BW93" s="129">
        <f t="shared" si="27"/>
        <v>5241000</v>
      </c>
      <c r="BX93" s="129">
        <f t="shared" si="31"/>
        <v>2321000</v>
      </c>
      <c r="BY93" s="129">
        <f t="shared" si="32"/>
        <v>42000</v>
      </c>
      <c r="BZ93" s="129">
        <f t="shared" si="33"/>
        <v>8408000</v>
      </c>
    </row>
    <row r="94" spans="1:78" ht="16.5">
      <c r="A94" s="78"/>
      <c r="B94" s="313">
        <v>1</v>
      </c>
      <c r="C94" s="79">
        <v>7</v>
      </c>
      <c r="D94" s="79">
        <f>人事費!D94</f>
        <v>16</v>
      </c>
      <c r="E94" s="79">
        <f>人事費!E94</f>
        <v>2</v>
      </c>
      <c r="F94" s="79">
        <f>人事費!F94</f>
        <v>0</v>
      </c>
      <c r="G94" s="79">
        <f>人事費!G94</f>
        <v>1</v>
      </c>
      <c r="H94" s="79">
        <f>人事費!H94</f>
        <v>0</v>
      </c>
      <c r="I94" s="79">
        <f>人事費!I94</f>
        <v>0</v>
      </c>
      <c r="J94" s="80">
        <f t="shared" si="28"/>
        <v>16</v>
      </c>
      <c r="K94" s="137">
        <v>1</v>
      </c>
      <c r="L94" s="309" t="s">
        <v>439</v>
      </c>
      <c r="M94" s="310">
        <f t="shared" si="23"/>
        <v>26172159</v>
      </c>
      <c r="N94" s="134">
        <v>136000</v>
      </c>
      <c r="O94" s="134">
        <v>59000</v>
      </c>
      <c r="P94" s="138">
        <v>0</v>
      </c>
      <c r="Q94" s="138">
        <v>0</v>
      </c>
      <c r="R94" s="141">
        <f t="shared" si="24"/>
        <v>64200</v>
      </c>
      <c r="S94" s="137">
        <v>0</v>
      </c>
      <c r="T94" s="137">
        <v>0</v>
      </c>
      <c r="U94" s="138">
        <v>0</v>
      </c>
      <c r="V94" s="138">
        <v>0</v>
      </c>
      <c r="W94" s="138">
        <v>0</v>
      </c>
      <c r="X94" s="138">
        <v>68250</v>
      </c>
      <c r="Y94" s="137">
        <v>60000</v>
      </c>
      <c r="Z94" s="141">
        <f t="shared" si="29"/>
        <v>32000</v>
      </c>
      <c r="AA94" s="138">
        <v>96000</v>
      </c>
      <c r="AB94" s="141">
        <f t="shared" si="34"/>
        <v>43000</v>
      </c>
      <c r="AC94" s="155">
        <v>0</v>
      </c>
      <c r="AD94" s="141">
        <f t="shared" si="25"/>
        <v>247400</v>
      </c>
      <c r="AE94" s="138">
        <v>0</v>
      </c>
      <c r="AF94" s="141">
        <f t="shared" si="30"/>
        <v>18300</v>
      </c>
      <c r="AG94" s="138">
        <v>11000</v>
      </c>
      <c r="AH94" s="137">
        <v>5500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6000</v>
      </c>
      <c r="AO94" s="137">
        <v>20000</v>
      </c>
      <c r="AP94" s="137">
        <v>0</v>
      </c>
      <c r="AQ94" s="137">
        <v>0</v>
      </c>
      <c r="AR94" s="137">
        <v>10000</v>
      </c>
      <c r="AS94" s="137">
        <v>0</v>
      </c>
      <c r="AT94" s="142">
        <f>VLOOKUP(L94,人事費!A:X,13,FALSE)</f>
        <v>13790976</v>
      </c>
      <c r="AU94" s="142">
        <f>VLOOKUP(L94,人事費!A:X,14,FALSE)</f>
        <v>0</v>
      </c>
      <c r="AV94" s="306">
        <v>1162750</v>
      </c>
      <c r="AW94" s="141">
        <v>220220</v>
      </c>
      <c r="AX94" s="73"/>
      <c r="AY94" s="150">
        <v>31360</v>
      </c>
      <c r="AZ94" s="144"/>
      <c r="BA94" s="144"/>
      <c r="BB94" s="144"/>
      <c r="BC94" s="144"/>
      <c r="BD94" s="145">
        <v>23500</v>
      </c>
      <c r="BE94" s="146">
        <v>0</v>
      </c>
      <c r="BF94" s="142">
        <f>VLOOKUP(L94,人事費!A:X,22,FALSE)</f>
        <v>1649423</v>
      </c>
      <c r="BG94" s="142">
        <f>VLOOKUP(L94,人事費!A:X,23,FALSE)</f>
        <v>1572924</v>
      </c>
      <c r="BH94" s="142">
        <f>VLOOKUP(L94,人事費!A:X,15,FALSE)+VLOOKUP(L94,人事費!A:X,19,FALSE)</f>
        <v>1133210</v>
      </c>
      <c r="BI94" s="142">
        <f>VLOOKUP(L94,人事費!A:X,16,FALSE)</f>
        <v>329897</v>
      </c>
      <c r="BJ94" s="142">
        <f>VLOOKUP(L94,人事費!A:X,17,FALSE)+VLOOKUP(L94,人事費!A:X,18,FALSE)</f>
        <v>952110</v>
      </c>
      <c r="BK94" s="135">
        <v>21000</v>
      </c>
      <c r="BL94" s="142">
        <f>VLOOKUP(L94,人事費!A:X,20,FALSE)</f>
        <v>168000</v>
      </c>
      <c r="BM94" s="134">
        <v>0</v>
      </c>
      <c r="BN94" s="134">
        <v>0</v>
      </c>
      <c r="BO94" s="134">
        <v>4061839</v>
      </c>
      <c r="BP94" s="134">
        <v>0</v>
      </c>
      <c r="BQ94" s="134">
        <v>0</v>
      </c>
      <c r="BR94" s="147">
        <v>123300</v>
      </c>
      <c r="BS94" s="134">
        <v>55000</v>
      </c>
      <c r="BT94" s="134">
        <v>0</v>
      </c>
      <c r="BU94" s="66"/>
      <c r="BV94" s="129">
        <f t="shared" si="26"/>
        <v>877000</v>
      </c>
      <c r="BW94" s="129">
        <f t="shared" si="27"/>
        <v>21055000</v>
      </c>
      <c r="BX94" s="129">
        <f t="shared" si="31"/>
        <v>4185000</v>
      </c>
      <c r="BY94" s="129">
        <f t="shared" si="32"/>
        <v>55000</v>
      </c>
      <c r="BZ94" s="129">
        <f t="shared" si="33"/>
        <v>26172000</v>
      </c>
    </row>
    <row r="95" spans="1:78" ht="16.5">
      <c r="A95" s="78"/>
      <c r="B95" s="313">
        <v>1</v>
      </c>
      <c r="C95" s="79">
        <v>7</v>
      </c>
      <c r="D95" s="79">
        <f>人事費!D95</f>
        <v>17</v>
      </c>
      <c r="E95" s="79">
        <f>人事費!E95</f>
        <v>2</v>
      </c>
      <c r="F95" s="79">
        <f>人事費!F95</f>
        <v>0</v>
      </c>
      <c r="G95" s="79">
        <f>人事費!G95</f>
        <v>1</v>
      </c>
      <c r="H95" s="79">
        <f>人事費!H95</f>
        <v>0</v>
      </c>
      <c r="I95" s="79">
        <f>人事費!I95</f>
        <v>0</v>
      </c>
      <c r="J95" s="80">
        <f t="shared" si="28"/>
        <v>17</v>
      </c>
      <c r="K95" s="137">
        <v>1</v>
      </c>
      <c r="L95" s="309" t="s">
        <v>227</v>
      </c>
      <c r="M95" s="310">
        <f t="shared" si="23"/>
        <v>27818931</v>
      </c>
      <c r="N95" s="134">
        <v>136000</v>
      </c>
      <c r="O95" s="134">
        <v>59000</v>
      </c>
      <c r="P95" s="138">
        <v>0</v>
      </c>
      <c r="Q95" s="138">
        <v>0</v>
      </c>
      <c r="R95" s="141">
        <f t="shared" si="24"/>
        <v>64200</v>
      </c>
      <c r="S95" s="137">
        <v>30000</v>
      </c>
      <c r="T95" s="137">
        <v>3000</v>
      </c>
      <c r="U95" s="138">
        <v>0</v>
      </c>
      <c r="V95" s="138">
        <v>0</v>
      </c>
      <c r="W95" s="138">
        <v>0</v>
      </c>
      <c r="X95" s="138">
        <v>59250</v>
      </c>
      <c r="Y95" s="137">
        <v>80000</v>
      </c>
      <c r="Z95" s="141">
        <f t="shared" si="29"/>
        <v>34000</v>
      </c>
      <c r="AA95" s="138">
        <v>105000</v>
      </c>
      <c r="AB95" s="141">
        <f t="shared" si="34"/>
        <v>43000</v>
      </c>
      <c r="AC95" s="155">
        <v>0</v>
      </c>
      <c r="AD95" s="141">
        <f t="shared" si="25"/>
        <v>247400</v>
      </c>
      <c r="AE95" s="138">
        <v>0</v>
      </c>
      <c r="AF95" s="141">
        <f t="shared" si="30"/>
        <v>18300</v>
      </c>
      <c r="AG95" s="138">
        <v>8000</v>
      </c>
      <c r="AH95" s="137">
        <v>4000</v>
      </c>
      <c r="AI95" s="138">
        <v>0</v>
      </c>
      <c r="AJ95" s="138">
        <v>0</v>
      </c>
      <c r="AK95" s="138">
        <v>0</v>
      </c>
      <c r="AL95" s="138">
        <v>0</v>
      </c>
      <c r="AM95" s="138">
        <v>0</v>
      </c>
      <c r="AN95" s="138">
        <v>6000</v>
      </c>
      <c r="AO95" s="137">
        <v>50000</v>
      </c>
      <c r="AP95" s="137">
        <v>0</v>
      </c>
      <c r="AQ95" s="137">
        <v>0</v>
      </c>
      <c r="AR95" s="137">
        <v>5000</v>
      </c>
      <c r="AS95" s="137">
        <v>0</v>
      </c>
      <c r="AT95" s="142">
        <f>VLOOKUP(L95,人事費!A:X,13,FALSE)</f>
        <v>15412480</v>
      </c>
      <c r="AU95" s="142">
        <f>VLOOKUP(L95,人事費!A:X,14,FALSE)</f>
        <v>0</v>
      </c>
      <c r="AV95" s="306">
        <v>1162750</v>
      </c>
      <c r="AW95" s="141">
        <v>220220</v>
      </c>
      <c r="AX95" s="73"/>
      <c r="AY95" s="150">
        <v>31360</v>
      </c>
      <c r="AZ95" s="144"/>
      <c r="BA95" s="144"/>
      <c r="BB95" s="144"/>
      <c r="BC95" s="144"/>
      <c r="BD95" s="145">
        <v>23500</v>
      </c>
      <c r="BE95" s="146">
        <v>0</v>
      </c>
      <c r="BF95" s="142">
        <f>VLOOKUP(L95,人事費!A:X,22,FALSE)</f>
        <v>1600927</v>
      </c>
      <c r="BG95" s="142">
        <f>VLOOKUP(L95,人事費!A:X,23,FALSE)</f>
        <v>1765073</v>
      </c>
      <c r="BH95" s="142">
        <f>VLOOKUP(L95,人事費!A:X,15,FALSE)+VLOOKUP(L95,人事費!A:X,19,FALSE)</f>
        <v>1243204</v>
      </c>
      <c r="BI95" s="142">
        <f>VLOOKUP(L95,人事費!A:X,16,FALSE)</f>
        <v>380288</v>
      </c>
      <c r="BJ95" s="142">
        <f>VLOOKUP(L95,人事費!A:X,17,FALSE)+VLOOKUP(L95,人事費!A:X,18,FALSE)</f>
        <v>993403</v>
      </c>
      <c r="BK95" s="135">
        <v>21000</v>
      </c>
      <c r="BL95" s="142">
        <f>VLOOKUP(L95,人事費!A:X,20,FALSE)</f>
        <v>222800</v>
      </c>
      <c r="BM95" s="134">
        <v>0</v>
      </c>
      <c r="BN95" s="134">
        <v>0</v>
      </c>
      <c r="BO95" s="134">
        <v>3228072</v>
      </c>
      <c r="BP95" s="134">
        <v>0</v>
      </c>
      <c r="BQ95" s="134">
        <v>0</v>
      </c>
      <c r="BR95" s="147">
        <v>511704</v>
      </c>
      <c r="BS95" s="134">
        <v>50000</v>
      </c>
      <c r="BT95" s="134">
        <v>0</v>
      </c>
      <c r="BU95" s="66"/>
      <c r="BV95" s="129">
        <f t="shared" si="26"/>
        <v>952000</v>
      </c>
      <c r="BW95" s="129">
        <f t="shared" si="27"/>
        <v>23077000</v>
      </c>
      <c r="BX95" s="129">
        <f t="shared" si="31"/>
        <v>3740000</v>
      </c>
      <c r="BY95" s="129">
        <f t="shared" si="32"/>
        <v>50000</v>
      </c>
      <c r="BZ95" s="129">
        <f t="shared" si="33"/>
        <v>27819000</v>
      </c>
    </row>
    <row r="96" spans="1:78" ht="16.5">
      <c r="A96" s="78"/>
      <c r="B96" s="313">
        <v>1</v>
      </c>
      <c r="C96" s="79">
        <v>7</v>
      </c>
      <c r="D96" s="79">
        <f>人事費!D96</f>
        <v>16</v>
      </c>
      <c r="E96" s="79">
        <f>人事費!E96</f>
        <v>2</v>
      </c>
      <c r="F96" s="79">
        <f>人事費!F96</f>
        <v>0</v>
      </c>
      <c r="G96" s="79">
        <f>人事費!G96</f>
        <v>1</v>
      </c>
      <c r="H96" s="79">
        <f>人事費!H96</f>
        <v>0</v>
      </c>
      <c r="I96" s="79">
        <f>人事費!I96</f>
        <v>0</v>
      </c>
      <c r="J96" s="80">
        <f t="shared" si="28"/>
        <v>16</v>
      </c>
      <c r="K96" s="137">
        <v>1</v>
      </c>
      <c r="L96" s="309" t="s">
        <v>228</v>
      </c>
      <c r="M96" s="310">
        <f t="shared" si="23"/>
        <v>26549724</v>
      </c>
      <c r="N96" s="134">
        <v>136000</v>
      </c>
      <c r="O96" s="134">
        <v>59000</v>
      </c>
      <c r="P96" s="138">
        <v>0</v>
      </c>
      <c r="Q96" s="138">
        <v>0</v>
      </c>
      <c r="R96" s="141">
        <f t="shared" si="24"/>
        <v>64200</v>
      </c>
      <c r="S96" s="137">
        <v>30000</v>
      </c>
      <c r="T96" s="137">
        <v>3000</v>
      </c>
      <c r="U96" s="138">
        <v>0</v>
      </c>
      <c r="V96" s="138">
        <v>0</v>
      </c>
      <c r="W96" s="138">
        <v>0</v>
      </c>
      <c r="X96" s="138">
        <v>0</v>
      </c>
      <c r="Y96" s="137">
        <v>60000</v>
      </c>
      <c r="Z96" s="141">
        <f t="shared" si="29"/>
        <v>32000</v>
      </c>
      <c r="AA96" s="138">
        <v>164250</v>
      </c>
      <c r="AB96" s="141">
        <f t="shared" si="34"/>
        <v>43000</v>
      </c>
      <c r="AC96" s="155">
        <v>0</v>
      </c>
      <c r="AD96" s="141">
        <f t="shared" si="25"/>
        <v>247400</v>
      </c>
      <c r="AE96" s="138">
        <v>0</v>
      </c>
      <c r="AF96" s="141">
        <f t="shared" si="30"/>
        <v>18300</v>
      </c>
      <c r="AG96" s="138">
        <v>11000</v>
      </c>
      <c r="AH96" s="137">
        <v>5500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6000</v>
      </c>
      <c r="AO96" s="137">
        <v>0</v>
      </c>
      <c r="AP96" s="137">
        <v>0</v>
      </c>
      <c r="AQ96" s="137">
        <v>0</v>
      </c>
      <c r="AR96" s="137">
        <v>15000</v>
      </c>
      <c r="AS96" s="137">
        <v>0</v>
      </c>
      <c r="AT96" s="142">
        <f>VLOOKUP(L96,人事費!A:X,13,FALSE)</f>
        <v>14638088</v>
      </c>
      <c r="AU96" s="142">
        <f>VLOOKUP(L96,人事費!A:X,14,FALSE)</f>
        <v>0</v>
      </c>
      <c r="AV96" s="306">
        <v>1162750</v>
      </c>
      <c r="AW96" s="141">
        <v>220220</v>
      </c>
      <c r="AX96" s="73"/>
      <c r="AY96" s="150">
        <v>31360</v>
      </c>
      <c r="AZ96" s="144"/>
      <c r="BA96" s="144"/>
      <c r="BB96" s="144"/>
      <c r="BC96" s="144"/>
      <c r="BD96" s="145">
        <v>23500</v>
      </c>
      <c r="BE96" s="146">
        <v>0</v>
      </c>
      <c r="BF96" s="142">
        <f>VLOOKUP(L96,人事費!A:X,22,FALSE)</f>
        <v>1478366</v>
      </c>
      <c r="BG96" s="142">
        <f>VLOOKUP(L96,人事費!A:X,23,FALSE)</f>
        <v>1650434</v>
      </c>
      <c r="BH96" s="142">
        <f>VLOOKUP(L96,人事費!A:X,15,FALSE)+VLOOKUP(L96,人事費!A:X,19,FALSE)</f>
        <v>1178304</v>
      </c>
      <c r="BI96" s="142">
        <f>VLOOKUP(L96,人事費!A:X,16,FALSE)</f>
        <v>371608</v>
      </c>
      <c r="BJ96" s="142">
        <f>VLOOKUP(L96,人事費!A:X,17,FALSE)+VLOOKUP(L96,人事費!A:X,18,FALSE)</f>
        <v>902332</v>
      </c>
      <c r="BK96" s="135">
        <v>17500</v>
      </c>
      <c r="BL96" s="142">
        <f>VLOOKUP(L96,人事費!A:X,20,FALSE)</f>
        <v>200600</v>
      </c>
      <c r="BM96" s="134">
        <v>0</v>
      </c>
      <c r="BN96" s="134">
        <v>0</v>
      </c>
      <c r="BO96" s="134">
        <v>2305656</v>
      </c>
      <c r="BP96" s="134">
        <v>0</v>
      </c>
      <c r="BQ96" s="134">
        <v>0</v>
      </c>
      <c r="BR96" s="147">
        <v>1474356</v>
      </c>
      <c r="BS96" s="134">
        <v>0</v>
      </c>
      <c r="BT96" s="134">
        <v>0</v>
      </c>
      <c r="BU96" s="66"/>
      <c r="BV96" s="129">
        <f t="shared" si="26"/>
        <v>895000</v>
      </c>
      <c r="BW96" s="129">
        <f t="shared" si="27"/>
        <v>21875000</v>
      </c>
      <c r="BX96" s="129">
        <f t="shared" si="31"/>
        <v>3780000</v>
      </c>
      <c r="BY96" s="129">
        <f t="shared" si="32"/>
        <v>0</v>
      </c>
      <c r="BZ96" s="129">
        <f t="shared" si="33"/>
        <v>26550000</v>
      </c>
    </row>
    <row r="97" spans="1:78" ht="16.5">
      <c r="A97" s="78"/>
      <c r="B97" s="313"/>
      <c r="C97" s="79">
        <v>6</v>
      </c>
      <c r="D97" s="79">
        <f>人事費!D97</f>
        <v>15</v>
      </c>
      <c r="E97" s="79">
        <f>人事費!E97</f>
        <v>0</v>
      </c>
      <c r="F97" s="79">
        <f>人事費!F97</f>
        <v>0</v>
      </c>
      <c r="G97" s="79">
        <f>人事費!G97</f>
        <v>0</v>
      </c>
      <c r="H97" s="79">
        <f>人事費!H97</f>
        <v>0</v>
      </c>
      <c r="I97" s="79">
        <f>人事費!I97</f>
        <v>1</v>
      </c>
      <c r="J97" s="80">
        <f t="shared" si="28"/>
        <v>16</v>
      </c>
      <c r="K97" s="137"/>
      <c r="L97" s="309" t="s">
        <v>229</v>
      </c>
      <c r="M97" s="310">
        <f t="shared" si="23"/>
        <v>19234519</v>
      </c>
      <c r="N97" s="134">
        <v>120000</v>
      </c>
      <c r="O97" s="134">
        <v>51000</v>
      </c>
      <c r="P97" s="138">
        <v>0</v>
      </c>
      <c r="Q97" s="138">
        <v>0</v>
      </c>
      <c r="R97" s="141">
        <f t="shared" si="24"/>
        <v>63600</v>
      </c>
      <c r="S97" s="137">
        <v>0</v>
      </c>
      <c r="T97" s="137">
        <v>0</v>
      </c>
      <c r="U97" s="138">
        <v>0</v>
      </c>
      <c r="V97" s="138">
        <v>0</v>
      </c>
      <c r="W97" s="138">
        <v>0</v>
      </c>
      <c r="X97" s="138">
        <v>68250</v>
      </c>
      <c r="Y97" s="137">
        <v>0</v>
      </c>
      <c r="Z97" s="141">
        <f t="shared" si="29"/>
        <v>32000</v>
      </c>
      <c r="AA97" s="138">
        <v>96000</v>
      </c>
      <c r="AB97" s="141">
        <f t="shared" si="34"/>
        <v>42000</v>
      </c>
      <c r="AC97" s="155">
        <v>0</v>
      </c>
      <c r="AD97" s="141">
        <f t="shared" si="25"/>
        <v>241200</v>
      </c>
      <c r="AE97" s="138">
        <v>0</v>
      </c>
      <c r="AF97" s="141">
        <f t="shared" si="30"/>
        <v>17400</v>
      </c>
      <c r="AG97" s="138">
        <v>8000</v>
      </c>
      <c r="AH97" s="137">
        <v>4000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7">
        <v>0</v>
      </c>
      <c r="AP97" s="137">
        <v>0</v>
      </c>
      <c r="AQ97" s="137">
        <v>0</v>
      </c>
      <c r="AR97" s="137">
        <v>0</v>
      </c>
      <c r="AS97" s="137">
        <v>0</v>
      </c>
      <c r="AT97" s="142">
        <f>VLOOKUP(L97,人事費!A:X,13,FALSE)</f>
        <v>12070692</v>
      </c>
      <c r="AU97" s="142">
        <f>VLOOKUP(L97,人事費!A:X,14,FALSE)</f>
        <v>439428</v>
      </c>
      <c r="AV97" s="141">
        <v>0</v>
      </c>
      <c r="AW97" s="141">
        <v>0</v>
      </c>
      <c r="AX97" s="73"/>
      <c r="AY97" s="150">
        <v>26880</v>
      </c>
      <c r="AZ97" s="144"/>
      <c r="BA97" s="144"/>
      <c r="BB97" s="144"/>
      <c r="BC97" s="144"/>
      <c r="BD97" s="145">
        <v>23500</v>
      </c>
      <c r="BE97" s="146">
        <v>0</v>
      </c>
      <c r="BF97" s="142">
        <f>VLOOKUP(L97,人事費!A:X,22,FALSE)</f>
        <v>1310715</v>
      </c>
      <c r="BG97" s="142">
        <f>VLOOKUP(L97,人事費!A:X,23,FALSE)</f>
        <v>1429441</v>
      </c>
      <c r="BH97" s="142">
        <f>VLOOKUP(L97,人事費!A:X,15,FALSE)+VLOOKUP(L97,人事費!A:X,19,FALSE)</f>
        <v>974417</v>
      </c>
      <c r="BI97" s="142">
        <f>VLOOKUP(L97,人事費!A:X,16,FALSE)</f>
        <v>273900</v>
      </c>
      <c r="BJ97" s="142">
        <f>VLOOKUP(L97,人事費!A:X,17,FALSE)+VLOOKUP(L97,人事費!A:X,18,FALSE)</f>
        <v>914472</v>
      </c>
      <c r="BK97" s="135">
        <v>14000</v>
      </c>
      <c r="BL97" s="142">
        <f>VLOOKUP(L97,人事費!A:X,20,FALSE)</f>
        <v>222800</v>
      </c>
      <c r="BM97" s="134">
        <v>0</v>
      </c>
      <c r="BN97" s="134">
        <v>0</v>
      </c>
      <c r="BO97" s="134">
        <v>790824</v>
      </c>
      <c r="BP97" s="134">
        <v>0</v>
      </c>
      <c r="BQ97" s="134">
        <v>0</v>
      </c>
      <c r="BR97" s="147">
        <v>0</v>
      </c>
      <c r="BS97" s="134">
        <v>0</v>
      </c>
      <c r="BT97" s="134">
        <v>0</v>
      </c>
      <c r="BU97" s="66"/>
      <c r="BV97" s="129">
        <f t="shared" si="26"/>
        <v>743000</v>
      </c>
      <c r="BW97" s="129">
        <f t="shared" si="27"/>
        <v>17700000</v>
      </c>
      <c r="BX97" s="129">
        <f t="shared" si="31"/>
        <v>791000</v>
      </c>
      <c r="BY97" s="129">
        <f t="shared" si="32"/>
        <v>0</v>
      </c>
      <c r="BZ97" s="129">
        <f t="shared" si="33"/>
        <v>19234000</v>
      </c>
    </row>
    <row r="98" spans="1:78" ht="16.5">
      <c r="A98" s="78"/>
      <c r="B98" s="313">
        <v>1</v>
      </c>
      <c r="C98" s="79">
        <v>7</v>
      </c>
      <c r="D98" s="79">
        <f>人事費!D98</f>
        <v>16</v>
      </c>
      <c r="E98" s="79">
        <f>人事費!E98</f>
        <v>1</v>
      </c>
      <c r="F98" s="79">
        <f>人事費!F98</f>
        <v>0</v>
      </c>
      <c r="G98" s="79">
        <f>人事費!G98</f>
        <v>1</v>
      </c>
      <c r="H98" s="79">
        <f>人事費!H98</f>
        <v>0</v>
      </c>
      <c r="I98" s="79">
        <f>人事費!I98</f>
        <v>1</v>
      </c>
      <c r="J98" s="80">
        <f t="shared" si="28"/>
        <v>17</v>
      </c>
      <c r="K98" s="137"/>
      <c r="L98" s="309" t="s">
        <v>230</v>
      </c>
      <c r="M98" s="310">
        <f t="shared" si="23"/>
        <v>26724034</v>
      </c>
      <c r="N98" s="134">
        <v>136000</v>
      </c>
      <c r="O98" s="134">
        <v>59000</v>
      </c>
      <c r="P98" s="138">
        <v>0</v>
      </c>
      <c r="Q98" s="138">
        <v>0</v>
      </c>
      <c r="R98" s="141">
        <f t="shared" si="24"/>
        <v>64200</v>
      </c>
      <c r="S98" s="137">
        <v>0</v>
      </c>
      <c r="T98" s="137">
        <v>0</v>
      </c>
      <c r="U98" s="138">
        <v>8500</v>
      </c>
      <c r="V98" s="138">
        <v>23495</v>
      </c>
      <c r="W98" s="138">
        <v>491075</v>
      </c>
      <c r="X98" s="138">
        <v>164250</v>
      </c>
      <c r="Y98" s="137">
        <v>0</v>
      </c>
      <c r="Z98" s="141">
        <f t="shared" si="29"/>
        <v>34000</v>
      </c>
      <c r="AA98" s="138">
        <v>0</v>
      </c>
      <c r="AB98" s="141">
        <f t="shared" si="34"/>
        <v>43000</v>
      </c>
      <c r="AC98" s="155">
        <v>30788</v>
      </c>
      <c r="AD98" s="141">
        <f t="shared" si="25"/>
        <v>247400</v>
      </c>
      <c r="AE98" s="138">
        <v>0</v>
      </c>
      <c r="AF98" s="141">
        <f t="shared" si="30"/>
        <v>18300</v>
      </c>
      <c r="AG98" s="138">
        <v>8000</v>
      </c>
      <c r="AH98" s="137">
        <v>4000</v>
      </c>
      <c r="AI98" s="138">
        <v>0</v>
      </c>
      <c r="AJ98" s="138">
        <v>0</v>
      </c>
      <c r="AK98" s="138">
        <v>4500</v>
      </c>
      <c r="AL98" s="138">
        <v>600</v>
      </c>
      <c r="AM98" s="138">
        <v>5040</v>
      </c>
      <c r="AN98" s="138">
        <v>0</v>
      </c>
      <c r="AO98" s="137">
        <v>0</v>
      </c>
      <c r="AP98" s="137">
        <v>0</v>
      </c>
      <c r="AQ98" s="137">
        <v>0</v>
      </c>
      <c r="AR98" s="137">
        <v>4000</v>
      </c>
      <c r="AS98" s="137">
        <v>0</v>
      </c>
      <c r="AT98" s="142">
        <f>VLOOKUP(L98,人事費!A:X,13,FALSE)</f>
        <v>13808824</v>
      </c>
      <c r="AU98" s="142">
        <f>VLOOKUP(L98,人事費!A:X,14,FALSE)</f>
        <v>390300</v>
      </c>
      <c r="AV98" s="306">
        <v>581375</v>
      </c>
      <c r="AW98" s="141">
        <v>220220</v>
      </c>
      <c r="AX98" s="73"/>
      <c r="AY98" s="150">
        <v>31360</v>
      </c>
      <c r="AZ98" s="144"/>
      <c r="BA98" s="144"/>
      <c r="BB98" s="144"/>
      <c r="BC98" s="144"/>
      <c r="BD98" s="145">
        <v>23500</v>
      </c>
      <c r="BE98" s="146">
        <v>0</v>
      </c>
      <c r="BF98" s="142">
        <f>VLOOKUP(L98,人事費!A:X,22,FALSE)</f>
        <v>1434878</v>
      </c>
      <c r="BG98" s="142">
        <f>VLOOKUP(L98,人事費!A:X,23,FALSE)</f>
        <v>1625236</v>
      </c>
      <c r="BH98" s="142">
        <f>VLOOKUP(L98,人事費!A:X,15,FALSE)+VLOOKUP(L98,人事費!A:X,19,FALSE)</f>
        <v>1092655</v>
      </c>
      <c r="BI98" s="142">
        <f>VLOOKUP(L98,人事費!A:X,16,FALSE)</f>
        <v>329862</v>
      </c>
      <c r="BJ98" s="142">
        <f>VLOOKUP(L98,人事費!A:X,17,FALSE)+VLOOKUP(L98,人事費!A:X,18,FALSE)</f>
        <v>955272</v>
      </c>
      <c r="BK98" s="135">
        <v>14000</v>
      </c>
      <c r="BL98" s="142">
        <f>VLOOKUP(L98,人事費!A:X,20,FALSE)</f>
        <v>220800</v>
      </c>
      <c r="BM98" s="134">
        <v>0</v>
      </c>
      <c r="BN98" s="134">
        <v>0</v>
      </c>
      <c r="BO98" s="134">
        <v>2970096</v>
      </c>
      <c r="BP98" s="134">
        <v>0</v>
      </c>
      <c r="BQ98" s="134">
        <v>0</v>
      </c>
      <c r="BR98" s="147">
        <v>1079508</v>
      </c>
      <c r="BS98" s="134">
        <v>600000</v>
      </c>
      <c r="BT98" s="134">
        <v>0</v>
      </c>
      <c r="BU98" s="66"/>
      <c r="BV98" s="129">
        <f t="shared" si="26"/>
        <v>1346000</v>
      </c>
      <c r="BW98" s="129">
        <f t="shared" si="27"/>
        <v>20728000</v>
      </c>
      <c r="BX98" s="129">
        <f t="shared" si="31"/>
        <v>4050000</v>
      </c>
      <c r="BY98" s="129">
        <f t="shared" si="32"/>
        <v>600000</v>
      </c>
      <c r="BZ98" s="129">
        <f t="shared" si="33"/>
        <v>26724000</v>
      </c>
    </row>
    <row r="99" spans="1:78" ht="16.5">
      <c r="A99" s="78"/>
      <c r="B99" s="313">
        <v>1</v>
      </c>
      <c r="C99" s="79">
        <v>7</v>
      </c>
      <c r="D99" s="79">
        <f>人事費!D99</f>
        <v>14</v>
      </c>
      <c r="E99" s="79">
        <f>人事費!E99</f>
        <v>1</v>
      </c>
      <c r="F99" s="79">
        <f>人事費!F99</f>
        <v>0</v>
      </c>
      <c r="G99" s="79">
        <f>人事費!G99</f>
        <v>1</v>
      </c>
      <c r="H99" s="79">
        <f>人事費!H99</f>
        <v>0</v>
      </c>
      <c r="I99" s="79">
        <f>人事費!I99</f>
        <v>0</v>
      </c>
      <c r="J99" s="80">
        <f t="shared" si="28"/>
        <v>14</v>
      </c>
      <c r="K99" s="137">
        <v>1</v>
      </c>
      <c r="L99" s="309" t="s">
        <v>231</v>
      </c>
      <c r="M99" s="310">
        <f t="shared" si="23"/>
        <v>22497976</v>
      </c>
      <c r="N99" s="134">
        <v>136000</v>
      </c>
      <c r="O99" s="134">
        <v>59000</v>
      </c>
      <c r="P99" s="138">
        <v>0</v>
      </c>
      <c r="Q99" s="138">
        <v>0</v>
      </c>
      <c r="R99" s="141">
        <f t="shared" si="24"/>
        <v>64200</v>
      </c>
      <c r="S99" s="137">
        <v>0</v>
      </c>
      <c r="T99" s="137">
        <v>0</v>
      </c>
      <c r="U99" s="138">
        <v>0</v>
      </c>
      <c r="V99" s="138">
        <v>0</v>
      </c>
      <c r="W99" s="138">
        <v>0</v>
      </c>
      <c r="X99" s="138">
        <v>0</v>
      </c>
      <c r="Y99" s="137">
        <v>60000</v>
      </c>
      <c r="Z99" s="141">
        <f t="shared" si="29"/>
        <v>28000</v>
      </c>
      <c r="AA99" s="138">
        <v>96000</v>
      </c>
      <c r="AB99" s="141">
        <f t="shared" si="34"/>
        <v>43000</v>
      </c>
      <c r="AC99" s="155">
        <v>0</v>
      </c>
      <c r="AD99" s="141">
        <f t="shared" si="25"/>
        <v>247400</v>
      </c>
      <c r="AE99" s="138">
        <v>0</v>
      </c>
      <c r="AF99" s="141">
        <f t="shared" si="30"/>
        <v>18300</v>
      </c>
      <c r="AG99" s="138">
        <v>4200</v>
      </c>
      <c r="AH99" s="137">
        <v>2100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6000</v>
      </c>
      <c r="AO99" s="137">
        <v>0</v>
      </c>
      <c r="AP99" s="137">
        <v>0</v>
      </c>
      <c r="AQ99" s="137">
        <v>0</v>
      </c>
      <c r="AR99" s="137">
        <v>0</v>
      </c>
      <c r="AS99" s="137">
        <v>0</v>
      </c>
      <c r="AT99" s="142">
        <f>VLOOKUP(L99,人事費!A:X,13,FALSE)</f>
        <v>12461082</v>
      </c>
      <c r="AU99" s="142">
        <f>VLOOKUP(L99,人事費!A:X,14,FALSE)</f>
        <v>0</v>
      </c>
      <c r="AV99" s="306">
        <v>581375</v>
      </c>
      <c r="AW99" s="141">
        <v>220220</v>
      </c>
      <c r="AX99" s="73"/>
      <c r="AY99" s="150">
        <v>31360</v>
      </c>
      <c r="AZ99" s="144"/>
      <c r="BA99" s="144"/>
      <c r="BB99" s="144"/>
      <c r="BC99" s="144"/>
      <c r="BD99" s="145">
        <v>23500</v>
      </c>
      <c r="BE99" s="146">
        <v>68250</v>
      </c>
      <c r="BF99" s="142">
        <f>VLOOKUP(L99,人事費!A:X,22,FALSE)</f>
        <v>1250416</v>
      </c>
      <c r="BG99" s="142">
        <f>VLOOKUP(L99,人事費!A:X,23,FALSE)</f>
        <v>1414332</v>
      </c>
      <c r="BH99" s="142">
        <f>VLOOKUP(L99,人事費!A:X,15,FALSE)+VLOOKUP(L99,人事費!A:X,19,FALSE)</f>
        <v>996206</v>
      </c>
      <c r="BI99" s="142">
        <f>VLOOKUP(L99,人事費!A:X,16,FALSE)</f>
        <v>319177</v>
      </c>
      <c r="BJ99" s="142">
        <f>VLOOKUP(L99,人事費!A:X,17,FALSE)+VLOOKUP(L99,人事費!A:X,18,FALSE)</f>
        <v>751646</v>
      </c>
      <c r="BK99" s="135">
        <v>17500</v>
      </c>
      <c r="BL99" s="142">
        <f>VLOOKUP(L99,人事費!A:X,20,FALSE)</f>
        <v>222800</v>
      </c>
      <c r="BM99" s="134">
        <v>0</v>
      </c>
      <c r="BN99" s="134">
        <v>0</v>
      </c>
      <c r="BO99" s="134">
        <v>2976324</v>
      </c>
      <c r="BP99" s="134">
        <v>0</v>
      </c>
      <c r="BQ99" s="147">
        <v>181608</v>
      </c>
      <c r="BR99" s="147">
        <v>217980</v>
      </c>
      <c r="BS99" s="134">
        <v>0</v>
      </c>
      <c r="BT99" s="134">
        <v>0</v>
      </c>
      <c r="BU99" s="66"/>
      <c r="BV99" s="129">
        <f t="shared" si="26"/>
        <v>764000</v>
      </c>
      <c r="BW99" s="129">
        <f t="shared" si="27"/>
        <v>18358000</v>
      </c>
      <c r="BX99" s="129">
        <f t="shared" si="31"/>
        <v>3376000</v>
      </c>
      <c r="BY99" s="129">
        <f t="shared" si="32"/>
        <v>0</v>
      </c>
      <c r="BZ99" s="129">
        <f t="shared" si="33"/>
        <v>22498000</v>
      </c>
    </row>
    <row r="100" spans="1:78" ht="16.5">
      <c r="A100" s="78"/>
      <c r="B100" s="313">
        <v>1</v>
      </c>
      <c r="C100" s="79">
        <v>7</v>
      </c>
      <c r="D100" s="79">
        <f>人事費!D100</f>
        <v>16</v>
      </c>
      <c r="E100" s="79">
        <f>人事費!E100</f>
        <v>2</v>
      </c>
      <c r="F100" s="79">
        <f>人事費!F100</f>
        <v>0</v>
      </c>
      <c r="G100" s="79">
        <f>人事費!G100</f>
        <v>1</v>
      </c>
      <c r="H100" s="79">
        <f>人事費!H100</f>
        <v>0</v>
      </c>
      <c r="I100" s="79">
        <f>人事費!I100</f>
        <v>1</v>
      </c>
      <c r="J100" s="80">
        <f t="shared" si="28"/>
        <v>17</v>
      </c>
      <c r="K100" s="137"/>
      <c r="L100" s="309" t="s">
        <v>232</v>
      </c>
      <c r="M100" s="310">
        <f t="shared" si="23"/>
        <v>24704705</v>
      </c>
      <c r="N100" s="134">
        <v>136000</v>
      </c>
      <c r="O100" s="134">
        <v>59000</v>
      </c>
      <c r="P100" s="138">
        <v>0</v>
      </c>
      <c r="Q100" s="138">
        <v>0</v>
      </c>
      <c r="R100" s="141">
        <f t="shared" si="24"/>
        <v>64200</v>
      </c>
      <c r="S100" s="137">
        <v>0</v>
      </c>
      <c r="T100" s="137">
        <v>0</v>
      </c>
      <c r="U100" s="138">
        <v>8500</v>
      </c>
      <c r="V100" s="138">
        <v>23495</v>
      </c>
      <c r="W100" s="138">
        <v>491075</v>
      </c>
      <c r="X100" s="138">
        <v>164250</v>
      </c>
      <c r="Y100" s="137">
        <v>0</v>
      </c>
      <c r="Z100" s="141">
        <f t="shared" si="29"/>
        <v>34000</v>
      </c>
      <c r="AA100" s="138">
        <v>0</v>
      </c>
      <c r="AB100" s="141">
        <f t="shared" si="34"/>
        <v>43000</v>
      </c>
      <c r="AC100" s="155">
        <v>46882</v>
      </c>
      <c r="AD100" s="141">
        <f t="shared" si="25"/>
        <v>247400</v>
      </c>
      <c r="AE100" s="138">
        <v>0</v>
      </c>
      <c r="AF100" s="141">
        <f t="shared" si="30"/>
        <v>18300</v>
      </c>
      <c r="AG100" s="138">
        <v>8200</v>
      </c>
      <c r="AH100" s="137">
        <v>4100</v>
      </c>
      <c r="AI100" s="138">
        <v>0</v>
      </c>
      <c r="AJ100" s="138">
        <v>0</v>
      </c>
      <c r="AK100" s="138">
        <v>6300</v>
      </c>
      <c r="AL100" s="138">
        <v>600</v>
      </c>
      <c r="AM100" s="138">
        <v>6876</v>
      </c>
      <c r="AN100" s="138">
        <v>0</v>
      </c>
      <c r="AO100" s="137">
        <v>0</v>
      </c>
      <c r="AP100" s="137">
        <v>0</v>
      </c>
      <c r="AQ100" s="137">
        <v>0</v>
      </c>
      <c r="AR100" s="137">
        <v>0</v>
      </c>
      <c r="AS100" s="137">
        <v>0</v>
      </c>
      <c r="AT100" s="142">
        <f>VLOOKUP(L100,人事費!A:X,13,FALSE)</f>
        <v>12509773</v>
      </c>
      <c r="AU100" s="142">
        <f>VLOOKUP(L100,人事費!A:X,14,FALSE)</f>
        <v>439428</v>
      </c>
      <c r="AV100" s="306">
        <v>1162750</v>
      </c>
      <c r="AW100" s="141">
        <v>220220</v>
      </c>
      <c r="AX100" s="73"/>
      <c r="AY100" s="150">
        <v>31360</v>
      </c>
      <c r="AZ100" s="144"/>
      <c r="BA100" s="144"/>
      <c r="BB100" s="144"/>
      <c r="BC100" s="144"/>
      <c r="BD100" s="145">
        <v>23500</v>
      </c>
      <c r="BE100" s="146">
        <v>0</v>
      </c>
      <c r="BF100" s="142">
        <f>VLOOKUP(L100,人事費!A:X,22,FALSE)</f>
        <v>1281031</v>
      </c>
      <c r="BG100" s="142">
        <f>VLOOKUP(L100,人事費!A:X,23,FALSE)</f>
        <v>1493057</v>
      </c>
      <c r="BH100" s="142">
        <f>VLOOKUP(L100,人事費!A:X,15,FALSE)+VLOOKUP(L100,人事費!A:X,19,FALSE)</f>
        <v>986464</v>
      </c>
      <c r="BI100" s="142">
        <f>VLOOKUP(L100,人事費!A:X,16,FALSE)</f>
        <v>237392</v>
      </c>
      <c r="BJ100" s="142">
        <f>VLOOKUP(L100,人事費!A:X,17,FALSE)+VLOOKUP(L100,人事費!A:X,18,FALSE)</f>
        <v>1065972</v>
      </c>
      <c r="BK100" s="135">
        <v>14000</v>
      </c>
      <c r="BL100" s="142">
        <f>VLOOKUP(L100,人事費!A:X,20,FALSE)</f>
        <v>168000</v>
      </c>
      <c r="BM100" s="134">
        <v>0</v>
      </c>
      <c r="BN100" s="134">
        <v>0</v>
      </c>
      <c r="BO100" s="134">
        <v>3050072</v>
      </c>
      <c r="BP100" s="134">
        <v>0</v>
      </c>
      <c r="BQ100" s="134">
        <v>0</v>
      </c>
      <c r="BR100" s="147">
        <v>659508</v>
      </c>
      <c r="BS100" s="134">
        <v>0</v>
      </c>
      <c r="BT100" s="134">
        <v>0</v>
      </c>
      <c r="BU100" s="66"/>
      <c r="BV100" s="129">
        <f t="shared" si="26"/>
        <v>1362000</v>
      </c>
      <c r="BW100" s="129">
        <f t="shared" si="27"/>
        <v>19633000</v>
      </c>
      <c r="BX100" s="129">
        <f t="shared" si="31"/>
        <v>3710000</v>
      </c>
      <c r="BY100" s="129">
        <f t="shared" si="32"/>
        <v>0</v>
      </c>
      <c r="BZ100" s="129">
        <f t="shared" si="33"/>
        <v>24705000</v>
      </c>
    </row>
    <row r="101" spans="1:78" ht="16.5">
      <c r="A101" s="78"/>
      <c r="B101" s="313">
        <v>1</v>
      </c>
      <c r="C101" s="79">
        <v>7</v>
      </c>
      <c r="D101" s="79">
        <f>人事費!D101</f>
        <v>16</v>
      </c>
      <c r="E101" s="79">
        <f>人事費!E101</f>
        <v>2</v>
      </c>
      <c r="F101" s="79">
        <f>人事費!F101</f>
        <v>0</v>
      </c>
      <c r="G101" s="79">
        <f>人事費!G101</f>
        <v>1</v>
      </c>
      <c r="H101" s="79">
        <f>人事費!H101</f>
        <v>0</v>
      </c>
      <c r="I101" s="79">
        <f>人事費!I101</f>
        <v>0</v>
      </c>
      <c r="J101" s="80">
        <f t="shared" si="28"/>
        <v>16</v>
      </c>
      <c r="K101" s="137">
        <v>2</v>
      </c>
      <c r="L101" s="309" t="s">
        <v>95</v>
      </c>
      <c r="M101" s="310">
        <f t="shared" si="23"/>
        <v>24386561</v>
      </c>
      <c r="N101" s="134">
        <v>136000</v>
      </c>
      <c r="O101" s="134">
        <v>59000</v>
      </c>
      <c r="P101" s="138">
        <v>0</v>
      </c>
      <c r="Q101" s="138">
        <v>0</v>
      </c>
      <c r="R101" s="141">
        <f t="shared" si="24"/>
        <v>64200</v>
      </c>
      <c r="S101" s="137">
        <v>30000</v>
      </c>
      <c r="T101" s="137">
        <v>3000</v>
      </c>
      <c r="U101" s="138">
        <v>59500</v>
      </c>
      <c r="V101" s="138">
        <v>37378</v>
      </c>
      <c r="W101" s="138">
        <v>689654</v>
      </c>
      <c r="X101" s="138">
        <v>68250</v>
      </c>
      <c r="Y101" s="137">
        <v>60000</v>
      </c>
      <c r="Z101" s="141">
        <f t="shared" si="29"/>
        <v>32000</v>
      </c>
      <c r="AA101" s="138">
        <v>96000</v>
      </c>
      <c r="AB101" s="141">
        <f t="shared" si="34"/>
        <v>43000</v>
      </c>
      <c r="AC101" s="155">
        <v>75707</v>
      </c>
      <c r="AD101" s="141">
        <f t="shared" si="25"/>
        <v>247400</v>
      </c>
      <c r="AE101" s="138">
        <v>0</v>
      </c>
      <c r="AF101" s="141">
        <f t="shared" si="30"/>
        <v>18300</v>
      </c>
      <c r="AG101" s="138">
        <v>9200</v>
      </c>
      <c r="AH101" s="137">
        <v>4600</v>
      </c>
      <c r="AI101" s="138">
        <v>0</v>
      </c>
      <c r="AJ101" s="138">
        <v>0</v>
      </c>
      <c r="AK101" s="138">
        <v>17530</v>
      </c>
      <c r="AL101" s="138">
        <v>1200</v>
      </c>
      <c r="AM101" s="138">
        <v>13056</v>
      </c>
      <c r="AN101" s="138">
        <v>12000</v>
      </c>
      <c r="AO101" s="137">
        <v>37000</v>
      </c>
      <c r="AP101" s="137">
        <v>0</v>
      </c>
      <c r="AQ101" s="137">
        <v>0</v>
      </c>
      <c r="AR101" s="137">
        <v>10000</v>
      </c>
      <c r="AS101" s="137">
        <v>0</v>
      </c>
      <c r="AT101" s="142">
        <f>VLOOKUP(L101,人事費!A:X,13,FALSE)</f>
        <v>12988623</v>
      </c>
      <c r="AU101" s="142">
        <f>VLOOKUP(L101,人事費!A:X,14,FALSE)</f>
        <v>0</v>
      </c>
      <c r="AV101" s="306">
        <v>1192375</v>
      </c>
      <c r="AW101" s="141">
        <v>220220</v>
      </c>
      <c r="AX101" s="73"/>
      <c r="AY101" s="150">
        <v>31360</v>
      </c>
      <c r="AZ101" s="144"/>
      <c r="BA101" s="144"/>
      <c r="BB101" s="144"/>
      <c r="BC101" s="144"/>
      <c r="BD101" s="145">
        <v>23500</v>
      </c>
      <c r="BE101" s="146">
        <v>0</v>
      </c>
      <c r="BF101" s="142">
        <f>VLOOKUP(L101,人事費!A:X,22,FALSE)</f>
        <v>1181125</v>
      </c>
      <c r="BG101" s="142">
        <f>VLOOKUP(L101,人事費!A:X,23,FALSE)</f>
        <v>1439601</v>
      </c>
      <c r="BH101" s="142">
        <f>VLOOKUP(L101,人事費!A:X,15,FALSE)+VLOOKUP(L101,人事費!A:X,19,FALSE)</f>
        <v>997304</v>
      </c>
      <c r="BI101" s="142">
        <f>VLOOKUP(L101,人事費!A:X,16,FALSE)</f>
        <v>281218</v>
      </c>
      <c r="BJ101" s="142">
        <f>VLOOKUP(L101,人事費!A:X,17,FALSE)+VLOOKUP(L101,人事費!A:X,18,FALSE)</f>
        <v>895756</v>
      </c>
      <c r="BK101" s="135">
        <v>10500</v>
      </c>
      <c r="BL101" s="142">
        <f>VLOOKUP(L101,人事費!A:X,20,FALSE)</f>
        <v>172600</v>
      </c>
      <c r="BM101" s="134">
        <v>0</v>
      </c>
      <c r="BN101" s="134">
        <v>0</v>
      </c>
      <c r="BO101" s="134">
        <v>2760084</v>
      </c>
      <c r="BP101" s="134">
        <v>0</v>
      </c>
      <c r="BQ101" s="134">
        <v>0</v>
      </c>
      <c r="BR101" s="147">
        <v>241320</v>
      </c>
      <c r="BS101" s="134">
        <v>127000</v>
      </c>
      <c r="BT101" s="134">
        <v>0</v>
      </c>
      <c r="BU101" s="66"/>
      <c r="BV101" s="129">
        <f t="shared" si="26"/>
        <v>1824000</v>
      </c>
      <c r="BW101" s="129">
        <f t="shared" si="27"/>
        <v>19434000</v>
      </c>
      <c r="BX101" s="129">
        <f t="shared" si="31"/>
        <v>3001000</v>
      </c>
      <c r="BY101" s="129">
        <f t="shared" si="32"/>
        <v>127000</v>
      </c>
      <c r="BZ101" s="129">
        <f t="shared" si="33"/>
        <v>24386000</v>
      </c>
    </row>
    <row r="102" spans="1:78" ht="16.5">
      <c r="A102" s="78"/>
      <c r="B102" s="313"/>
      <c r="C102" s="79">
        <v>6</v>
      </c>
      <c r="D102" s="79">
        <f>人事費!D102</f>
        <v>15</v>
      </c>
      <c r="E102" s="79">
        <f>人事費!E102</f>
        <v>0</v>
      </c>
      <c r="F102" s="79">
        <f>人事費!F102</f>
        <v>0</v>
      </c>
      <c r="G102" s="79">
        <f>人事費!G102</f>
        <v>0</v>
      </c>
      <c r="H102" s="79">
        <f>人事費!H102</f>
        <v>0</v>
      </c>
      <c r="I102" s="79">
        <f>人事費!I102</f>
        <v>1</v>
      </c>
      <c r="J102" s="80">
        <f t="shared" si="28"/>
        <v>16</v>
      </c>
      <c r="K102" s="137"/>
      <c r="L102" s="309" t="s">
        <v>233</v>
      </c>
      <c r="M102" s="310">
        <f t="shared" si="23"/>
        <v>20019411</v>
      </c>
      <c r="N102" s="134">
        <v>120000</v>
      </c>
      <c r="O102" s="134">
        <v>51000</v>
      </c>
      <c r="P102" s="138">
        <v>0</v>
      </c>
      <c r="Q102" s="138">
        <v>0</v>
      </c>
      <c r="R102" s="141">
        <f t="shared" si="24"/>
        <v>63600</v>
      </c>
      <c r="S102" s="137">
        <v>30000</v>
      </c>
      <c r="T102" s="137">
        <v>3000</v>
      </c>
      <c r="U102" s="138">
        <v>0</v>
      </c>
      <c r="V102" s="138">
        <v>0</v>
      </c>
      <c r="W102" s="138">
        <v>0</v>
      </c>
      <c r="X102" s="138">
        <v>0</v>
      </c>
      <c r="Y102" s="137">
        <v>0</v>
      </c>
      <c r="Z102" s="141">
        <f t="shared" si="29"/>
        <v>32000</v>
      </c>
      <c r="AA102" s="138">
        <v>164250</v>
      </c>
      <c r="AB102" s="141">
        <f t="shared" si="34"/>
        <v>42000</v>
      </c>
      <c r="AC102" s="155">
        <v>0</v>
      </c>
      <c r="AD102" s="141">
        <f t="shared" si="25"/>
        <v>241200</v>
      </c>
      <c r="AE102" s="138">
        <v>0</v>
      </c>
      <c r="AF102" s="141">
        <f t="shared" si="30"/>
        <v>17400</v>
      </c>
      <c r="AG102" s="138">
        <v>6400</v>
      </c>
      <c r="AH102" s="137">
        <v>3200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7">
        <v>70000</v>
      </c>
      <c r="AP102" s="137">
        <v>0</v>
      </c>
      <c r="AQ102" s="137">
        <v>0</v>
      </c>
      <c r="AR102" s="137">
        <v>0</v>
      </c>
      <c r="AS102" s="137">
        <v>0</v>
      </c>
      <c r="AT102" s="142">
        <f>VLOOKUP(L102,人事費!A:X,13,FALSE)</f>
        <v>11939965</v>
      </c>
      <c r="AU102" s="142">
        <f>VLOOKUP(L102,人事費!A:X,14,FALSE)</f>
        <v>439428</v>
      </c>
      <c r="AV102" s="141">
        <v>0</v>
      </c>
      <c r="AW102" s="141">
        <v>0</v>
      </c>
      <c r="AX102" s="73"/>
      <c r="AY102" s="150">
        <v>26880</v>
      </c>
      <c r="AZ102" s="144"/>
      <c r="BA102" s="144"/>
      <c r="BB102" s="144"/>
      <c r="BC102" s="144"/>
      <c r="BD102" s="145">
        <v>23500</v>
      </c>
      <c r="BE102" s="146">
        <v>0</v>
      </c>
      <c r="BF102" s="142">
        <f>VLOOKUP(L102,人事費!A:X,22,FALSE)</f>
        <v>1454849</v>
      </c>
      <c r="BG102" s="142">
        <f>VLOOKUP(L102,人事費!A:X,23,FALSE)</f>
        <v>1432705</v>
      </c>
      <c r="BH102" s="142">
        <f>VLOOKUP(L102,人事費!A:X,15,FALSE)+VLOOKUP(L102,人事費!A:X,19,FALSE)</f>
        <v>962084</v>
      </c>
      <c r="BI102" s="142">
        <f>VLOOKUP(L102,人事費!A:X,16,FALSE)</f>
        <v>258304</v>
      </c>
      <c r="BJ102" s="142">
        <f>VLOOKUP(L102,人事費!A:X,17,FALSE)+VLOOKUP(L102,人事費!A:X,18,FALSE)</f>
        <v>950498</v>
      </c>
      <c r="BK102" s="135">
        <v>10500</v>
      </c>
      <c r="BL102" s="142">
        <f>VLOOKUP(L102,人事費!A:X,20,FALSE)</f>
        <v>206000</v>
      </c>
      <c r="BM102" s="134">
        <v>0</v>
      </c>
      <c r="BN102" s="134">
        <v>0</v>
      </c>
      <c r="BO102" s="134">
        <v>991956</v>
      </c>
      <c r="BP102" s="134">
        <v>0</v>
      </c>
      <c r="BQ102" s="134">
        <v>0</v>
      </c>
      <c r="BR102" s="147">
        <v>466692</v>
      </c>
      <c r="BS102" s="134">
        <v>12000</v>
      </c>
      <c r="BT102" s="134">
        <v>0</v>
      </c>
      <c r="BU102" s="66"/>
      <c r="BV102" s="129">
        <f t="shared" si="26"/>
        <v>844000</v>
      </c>
      <c r="BW102" s="129">
        <f t="shared" si="27"/>
        <v>17705000</v>
      </c>
      <c r="BX102" s="129">
        <f t="shared" si="31"/>
        <v>1459000</v>
      </c>
      <c r="BY102" s="129">
        <f t="shared" si="32"/>
        <v>12000</v>
      </c>
      <c r="BZ102" s="129">
        <f t="shared" si="33"/>
        <v>20020000</v>
      </c>
    </row>
    <row r="103" spans="1:78" ht="16.5">
      <c r="A103" s="78"/>
      <c r="B103" s="313"/>
      <c r="C103" s="79">
        <v>6</v>
      </c>
      <c r="D103" s="79">
        <f>人事費!D103</f>
        <v>13</v>
      </c>
      <c r="E103" s="79">
        <f>人事費!E103</f>
        <v>0</v>
      </c>
      <c r="F103" s="79">
        <f>人事費!F103</f>
        <v>0</v>
      </c>
      <c r="G103" s="79">
        <f>人事費!G103</f>
        <v>0</v>
      </c>
      <c r="H103" s="79">
        <f>人事費!H103</f>
        <v>0</v>
      </c>
      <c r="I103" s="79">
        <f>人事費!I103</f>
        <v>0</v>
      </c>
      <c r="J103" s="80">
        <f t="shared" si="28"/>
        <v>13</v>
      </c>
      <c r="K103" s="137">
        <v>1</v>
      </c>
      <c r="L103" s="309" t="s">
        <v>234</v>
      </c>
      <c r="M103" s="310">
        <f t="shared" ref="M103:M107" si="35">SUM(N103:BU103)</f>
        <v>16088153</v>
      </c>
      <c r="N103" s="134">
        <v>120000</v>
      </c>
      <c r="O103" s="134">
        <v>51000</v>
      </c>
      <c r="P103" s="138">
        <v>0</v>
      </c>
      <c r="Q103" s="138">
        <v>0</v>
      </c>
      <c r="R103" s="141">
        <f t="shared" si="24"/>
        <v>63600</v>
      </c>
      <c r="S103" s="137">
        <v>0</v>
      </c>
      <c r="T103" s="137">
        <v>0</v>
      </c>
      <c r="U103" s="138">
        <v>0</v>
      </c>
      <c r="V103" s="138">
        <v>0</v>
      </c>
      <c r="W103" s="138">
        <v>0</v>
      </c>
      <c r="X103" s="138">
        <v>68250</v>
      </c>
      <c r="Y103" s="137">
        <v>60000</v>
      </c>
      <c r="Z103" s="141">
        <f t="shared" si="29"/>
        <v>26000</v>
      </c>
      <c r="AA103" s="138">
        <v>96000</v>
      </c>
      <c r="AB103" s="141">
        <f t="shared" si="34"/>
        <v>42000</v>
      </c>
      <c r="AC103" s="155">
        <v>0</v>
      </c>
      <c r="AD103" s="141">
        <f t="shared" si="25"/>
        <v>241200</v>
      </c>
      <c r="AE103" s="138">
        <v>0</v>
      </c>
      <c r="AF103" s="141">
        <f t="shared" si="30"/>
        <v>17400</v>
      </c>
      <c r="AG103" s="138">
        <v>4800</v>
      </c>
      <c r="AH103" s="137">
        <v>2400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6000</v>
      </c>
      <c r="AO103" s="137">
        <v>0</v>
      </c>
      <c r="AP103" s="137">
        <v>0</v>
      </c>
      <c r="AQ103" s="137">
        <v>0</v>
      </c>
      <c r="AR103" s="137">
        <v>3000</v>
      </c>
      <c r="AS103" s="137">
        <v>0</v>
      </c>
      <c r="AT103" s="142">
        <f>VLOOKUP(L103,人事費!A:X,13,FALSE)</f>
        <v>10262041</v>
      </c>
      <c r="AU103" s="142">
        <f>VLOOKUP(L103,人事費!A:X,14,FALSE)</f>
        <v>0</v>
      </c>
      <c r="AV103" s="141">
        <v>0</v>
      </c>
      <c r="AW103" s="141">
        <v>0</v>
      </c>
      <c r="AX103" s="73"/>
      <c r="AY103" s="150">
        <v>26880</v>
      </c>
      <c r="AZ103" s="144"/>
      <c r="BA103" s="144"/>
      <c r="BB103" s="144"/>
      <c r="BC103" s="144"/>
      <c r="BD103" s="145">
        <v>23500</v>
      </c>
      <c r="BE103" s="146">
        <v>0</v>
      </c>
      <c r="BF103" s="142">
        <f>VLOOKUP(L103,人事費!A:X,22,FALSE)</f>
        <v>922703</v>
      </c>
      <c r="BG103" s="142">
        <f>VLOOKUP(L103,人事費!A:X,23,FALSE)</f>
        <v>1171620</v>
      </c>
      <c r="BH103" s="142">
        <f>VLOOKUP(L103,人事費!A:X,15,FALSE)+VLOOKUP(L103,人事費!A:X,19,FALSE)</f>
        <v>807875</v>
      </c>
      <c r="BI103" s="142">
        <f>VLOOKUP(L103,人事費!A:X,16,FALSE)</f>
        <v>215876</v>
      </c>
      <c r="BJ103" s="142">
        <f>VLOOKUP(L103,人事費!A:X,17,FALSE)+VLOOKUP(L103,人事費!A:X,18,FALSE)</f>
        <v>757452</v>
      </c>
      <c r="BK103" s="135">
        <v>14000</v>
      </c>
      <c r="BL103" s="142">
        <f>VLOOKUP(L103,人事費!A:X,20,FALSE)</f>
        <v>171200</v>
      </c>
      <c r="BM103" s="134">
        <v>0</v>
      </c>
      <c r="BN103" s="134">
        <v>0</v>
      </c>
      <c r="BO103" s="134">
        <v>913356</v>
      </c>
      <c r="BP103" s="134">
        <v>0</v>
      </c>
      <c r="BQ103" s="134">
        <v>0</v>
      </c>
      <c r="BR103" s="147">
        <v>0</v>
      </c>
      <c r="BS103" s="134">
        <v>0</v>
      </c>
      <c r="BT103" s="134">
        <v>0</v>
      </c>
      <c r="BU103" s="66"/>
      <c r="BV103" s="129">
        <f t="shared" ref="BV103:BV107" si="36">ROUND(SUM(N103:AS103),-3)</f>
        <v>802000</v>
      </c>
      <c r="BW103" s="129">
        <f t="shared" si="27"/>
        <v>14373000</v>
      </c>
      <c r="BX103" s="129">
        <f t="shared" si="31"/>
        <v>913000</v>
      </c>
      <c r="BY103" s="129">
        <f t="shared" si="32"/>
        <v>0</v>
      </c>
      <c r="BZ103" s="129">
        <f t="shared" si="33"/>
        <v>16088000</v>
      </c>
    </row>
    <row r="104" spans="1:78" ht="16.5">
      <c r="A104" s="78"/>
      <c r="B104" s="313"/>
      <c r="C104" s="79">
        <v>6</v>
      </c>
      <c r="D104" s="79">
        <f>人事費!D104</f>
        <v>15</v>
      </c>
      <c r="E104" s="79">
        <f>人事費!E104</f>
        <v>0</v>
      </c>
      <c r="F104" s="79">
        <f>人事費!F104</f>
        <v>0</v>
      </c>
      <c r="G104" s="79">
        <f>人事費!G104</f>
        <v>0</v>
      </c>
      <c r="H104" s="79">
        <f>人事費!H104</f>
        <v>0</v>
      </c>
      <c r="I104" s="79">
        <f>人事費!I104</f>
        <v>1</v>
      </c>
      <c r="J104" s="80">
        <f t="shared" si="28"/>
        <v>16</v>
      </c>
      <c r="K104" s="137">
        <v>1</v>
      </c>
      <c r="L104" s="309" t="s">
        <v>235</v>
      </c>
      <c r="M104" s="310">
        <f t="shared" si="35"/>
        <v>19966146</v>
      </c>
      <c r="N104" s="134">
        <v>120000</v>
      </c>
      <c r="O104" s="134">
        <v>51000</v>
      </c>
      <c r="P104" s="138">
        <v>0</v>
      </c>
      <c r="Q104" s="138">
        <v>0</v>
      </c>
      <c r="R104" s="141">
        <f t="shared" si="24"/>
        <v>63600</v>
      </c>
      <c r="S104" s="137">
        <v>30000</v>
      </c>
      <c r="T104" s="137">
        <v>4200</v>
      </c>
      <c r="U104" s="138">
        <v>0</v>
      </c>
      <c r="V104" s="138">
        <v>0</v>
      </c>
      <c r="W104" s="138">
        <v>0</v>
      </c>
      <c r="X104" s="138">
        <v>164250</v>
      </c>
      <c r="Y104" s="137">
        <v>0</v>
      </c>
      <c r="Z104" s="141">
        <f t="shared" si="29"/>
        <v>32000</v>
      </c>
      <c r="AA104" s="138">
        <v>0</v>
      </c>
      <c r="AB104" s="141">
        <f t="shared" si="34"/>
        <v>42000</v>
      </c>
      <c r="AC104" s="155">
        <v>0</v>
      </c>
      <c r="AD104" s="141">
        <f t="shared" si="25"/>
        <v>241200</v>
      </c>
      <c r="AE104" s="138">
        <v>0</v>
      </c>
      <c r="AF104" s="141">
        <f t="shared" si="30"/>
        <v>17400</v>
      </c>
      <c r="AG104" s="138">
        <v>6200</v>
      </c>
      <c r="AH104" s="137">
        <v>3100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6000</v>
      </c>
      <c r="AO104" s="137">
        <v>12000</v>
      </c>
      <c r="AP104" s="137">
        <v>0</v>
      </c>
      <c r="AQ104" s="137">
        <v>0</v>
      </c>
      <c r="AR104" s="137">
        <v>1000</v>
      </c>
      <c r="AS104" s="137">
        <v>1000</v>
      </c>
      <c r="AT104" s="142">
        <f>VLOOKUP(L104,人事費!A:X,13,FALSE)</f>
        <v>11551570</v>
      </c>
      <c r="AU104" s="142">
        <f>VLOOKUP(L104,人事費!A:X,14,FALSE)</f>
        <v>390300</v>
      </c>
      <c r="AV104" s="141">
        <v>0</v>
      </c>
      <c r="AW104" s="141">
        <v>0</v>
      </c>
      <c r="AX104" s="73"/>
      <c r="AY104" s="150">
        <v>26880</v>
      </c>
      <c r="AZ104" s="144"/>
      <c r="BA104" s="144"/>
      <c r="BB104" s="144"/>
      <c r="BC104" s="144"/>
      <c r="BD104" s="145">
        <v>23500</v>
      </c>
      <c r="BE104" s="146">
        <v>0</v>
      </c>
      <c r="BF104" s="142">
        <f>VLOOKUP(L104,人事費!A:X,22,FALSE)</f>
        <v>1247155</v>
      </c>
      <c r="BG104" s="142">
        <f>VLOOKUP(L104,人事費!A:X,23,FALSE)</f>
        <v>1472506</v>
      </c>
      <c r="BH104" s="142">
        <f>VLOOKUP(L104,人事費!A:X,15,FALSE)+VLOOKUP(L104,人事費!A:X,19,FALSE)</f>
        <v>981434</v>
      </c>
      <c r="BI104" s="142">
        <f>VLOOKUP(L104,人事費!A:X,16,FALSE)</f>
        <v>284064</v>
      </c>
      <c r="BJ104" s="142">
        <f>VLOOKUP(L104,人事費!A:X,17,FALSE)+VLOOKUP(L104,人事費!A:X,18,FALSE)</f>
        <v>864548</v>
      </c>
      <c r="BK104" s="135">
        <v>17500</v>
      </c>
      <c r="BL104" s="142">
        <f>VLOOKUP(L104,人事費!A:X,20,FALSE)</f>
        <v>224000</v>
      </c>
      <c r="BM104" s="134">
        <v>0</v>
      </c>
      <c r="BN104" s="134">
        <v>64027</v>
      </c>
      <c r="BO104" s="134">
        <v>1900364</v>
      </c>
      <c r="BP104" s="134">
        <v>0</v>
      </c>
      <c r="BQ104" s="134">
        <v>0</v>
      </c>
      <c r="BR104" s="147">
        <v>123348</v>
      </c>
      <c r="BS104" s="134">
        <v>0</v>
      </c>
      <c r="BT104" s="134">
        <v>0</v>
      </c>
      <c r="BU104" s="66"/>
      <c r="BV104" s="129">
        <f t="shared" si="36"/>
        <v>795000</v>
      </c>
      <c r="BW104" s="129">
        <f t="shared" si="27"/>
        <v>17083000</v>
      </c>
      <c r="BX104" s="129">
        <f t="shared" si="31"/>
        <v>2088000</v>
      </c>
      <c r="BY104" s="129">
        <f t="shared" si="32"/>
        <v>0</v>
      </c>
      <c r="BZ104" s="129">
        <f t="shared" si="33"/>
        <v>19966000</v>
      </c>
    </row>
    <row r="105" spans="1:78" ht="16.5">
      <c r="A105" s="78"/>
      <c r="B105" s="313"/>
      <c r="C105" s="79">
        <v>6</v>
      </c>
      <c r="D105" s="79">
        <f>人事費!D105</f>
        <v>15</v>
      </c>
      <c r="E105" s="79">
        <f>人事費!E105</f>
        <v>0</v>
      </c>
      <c r="F105" s="79">
        <f>人事費!F105</f>
        <v>0</v>
      </c>
      <c r="G105" s="79">
        <f>人事費!G105</f>
        <v>0</v>
      </c>
      <c r="H105" s="79">
        <f>人事費!H105</f>
        <v>0</v>
      </c>
      <c r="I105" s="79">
        <f>人事費!I105</f>
        <v>0</v>
      </c>
      <c r="J105" s="80">
        <f t="shared" si="28"/>
        <v>15</v>
      </c>
      <c r="K105" s="137">
        <v>1</v>
      </c>
      <c r="L105" s="309" t="s">
        <v>96</v>
      </c>
      <c r="M105" s="310">
        <f t="shared" si="35"/>
        <v>16153552</v>
      </c>
      <c r="N105" s="134">
        <v>120000</v>
      </c>
      <c r="O105" s="134">
        <v>51000</v>
      </c>
      <c r="P105" s="138">
        <v>0</v>
      </c>
      <c r="Q105" s="138">
        <v>0</v>
      </c>
      <c r="R105" s="141">
        <f t="shared" si="24"/>
        <v>63600</v>
      </c>
      <c r="S105" s="137">
        <v>30000</v>
      </c>
      <c r="T105" s="137">
        <v>3000</v>
      </c>
      <c r="U105" s="138">
        <v>0</v>
      </c>
      <c r="V105" s="138">
        <v>0</v>
      </c>
      <c r="W105" s="138">
        <v>0</v>
      </c>
      <c r="X105" s="138">
        <v>0</v>
      </c>
      <c r="Y105" s="137">
        <v>60000</v>
      </c>
      <c r="Z105" s="141">
        <f t="shared" si="29"/>
        <v>30000</v>
      </c>
      <c r="AA105" s="138">
        <v>164250</v>
      </c>
      <c r="AB105" s="141">
        <f t="shared" si="34"/>
        <v>42000</v>
      </c>
      <c r="AC105" s="155">
        <v>0</v>
      </c>
      <c r="AD105" s="141">
        <f t="shared" si="25"/>
        <v>241200</v>
      </c>
      <c r="AE105" s="138">
        <v>0</v>
      </c>
      <c r="AF105" s="141">
        <f t="shared" si="30"/>
        <v>17400</v>
      </c>
      <c r="AG105" s="138">
        <v>6200</v>
      </c>
      <c r="AH105" s="137">
        <v>3100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6000</v>
      </c>
      <c r="AO105" s="137">
        <v>0</v>
      </c>
      <c r="AP105" s="137">
        <v>0</v>
      </c>
      <c r="AQ105" s="137">
        <v>0</v>
      </c>
      <c r="AR105" s="137">
        <v>0</v>
      </c>
      <c r="AS105" s="137">
        <v>0</v>
      </c>
      <c r="AT105" s="142">
        <f>VLOOKUP(L105,人事費!A:X,13,FALSE)</f>
        <v>10503950</v>
      </c>
      <c r="AU105" s="142">
        <f>VLOOKUP(L105,人事費!A:X,14,FALSE)</f>
        <v>0</v>
      </c>
      <c r="AV105" s="141">
        <v>0</v>
      </c>
      <c r="AW105" s="141">
        <v>0</v>
      </c>
      <c r="AX105" s="73"/>
      <c r="AY105" s="150">
        <v>26880</v>
      </c>
      <c r="AZ105" s="144"/>
      <c r="BA105" s="144"/>
      <c r="BB105" s="144"/>
      <c r="BC105" s="144"/>
      <c r="BD105" s="145">
        <v>23500</v>
      </c>
      <c r="BE105" s="146">
        <v>0</v>
      </c>
      <c r="BF105" s="142">
        <f>VLOOKUP(L105,人事費!A:X,22,FALSE)</f>
        <v>785840</v>
      </c>
      <c r="BG105" s="142">
        <f>VLOOKUP(L105,人事費!A:X,23,FALSE)</f>
        <v>1306478</v>
      </c>
      <c r="BH105" s="142">
        <f>VLOOKUP(L105,人事費!A:X,15,FALSE)+VLOOKUP(L105,人事費!A:X,19,FALSE)</f>
        <v>880856</v>
      </c>
      <c r="BI105" s="142">
        <f>VLOOKUP(L105,人事費!A:X,16,FALSE)</f>
        <v>223509</v>
      </c>
      <c r="BJ105" s="142">
        <f>VLOOKUP(L105,人事費!A:X,17,FALSE)+VLOOKUP(L105,人事費!A:X,18,FALSE)</f>
        <v>849961</v>
      </c>
      <c r="BK105" s="135">
        <v>14000</v>
      </c>
      <c r="BL105" s="142">
        <f>VLOOKUP(L105,人事費!A:X,20,FALSE)</f>
        <v>196000</v>
      </c>
      <c r="BM105" s="134">
        <v>0</v>
      </c>
      <c r="BN105" s="134">
        <v>0</v>
      </c>
      <c r="BO105" s="134">
        <v>504828</v>
      </c>
      <c r="BP105" s="134">
        <v>0</v>
      </c>
      <c r="BQ105" s="134">
        <v>0</v>
      </c>
      <c r="BR105" s="147">
        <v>0</v>
      </c>
      <c r="BS105" s="134">
        <v>0</v>
      </c>
      <c r="BT105" s="134">
        <v>0</v>
      </c>
      <c r="BU105" s="66"/>
      <c r="BV105" s="129">
        <f t="shared" si="36"/>
        <v>838000</v>
      </c>
      <c r="BW105" s="129">
        <f t="shared" si="27"/>
        <v>14811000</v>
      </c>
      <c r="BX105" s="129">
        <f t="shared" si="31"/>
        <v>505000</v>
      </c>
      <c r="BY105" s="129">
        <f t="shared" si="32"/>
        <v>0</v>
      </c>
      <c r="BZ105" s="129">
        <f t="shared" si="33"/>
        <v>16154000</v>
      </c>
    </row>
    <row r="106" spans="1:78" ht="16.5">
      <c r="A106" s="78"/>
      <c r="B106" s="313">
        <v>3</v>
      </c>
      <c r="C106" s="79">
        <v>24</v>
      </c>
      <c r="D106" s="79">
        <f>人事費!D106</f>
        <v>48</v>
      </c>
      <c r="E106" s="79">
        <f>人事費!E106</f>
        <v>4</v>
      </c>
      <c r="F106" s="79">
        <f>人事費!F106</f>
        <v>1</v>
      </c>
      <c r="G106" s="79">
        <f>人事費!G106</f>
        <v>1</v>
      </c>
      <c r="H106" s="79">
        <f>人事費!H106</f>
        <v>0</v>
      </c>
      <c r="I106" s="79">
        <f>人事費!I106</f>
        <v>1</v>
      </c>
      <c r="J106" s="80">
        <f t="shared" si="28"/>
        <v>49</v>
      </c>
      <c r="K106" s="137"/>
      <c r="L106" s="311" t="s">
        <v>97</v>
      </c>
      <c r="M106" s="310">
        <f t="shared" si="35"/>
        <v>69790244</v>
      </c>
      <c r="N106" s="134">
        <v>372000</v>
      </c>
      <c r="O106" s="134">
        <v>159000</v>
      </c>
      <c r="P106" s="138">
        <v>0</v>
      </c>
      <c r="Q106" s="138">
        <v>0</v>
      </c>
      <c r="R106" s="141">
        <f t="shared" si="24"/>
        <v>74400</v>
      </c>
      <c r="S106" s="137">
        <v>90000</v>
      </c>
      <c r="T106" s="137">
        <v>15000</v>
      </c>
      <c r="U106" s="138">
        <v>8500</v>
      </c>
      <c r="V106" s="138">
        <v>21095</v>
      </c>
      <c r="W106" s="138">
        <v>491075</v>
      </c>
      <c r="X106" s="138">
        <v>68250</v>
      </c>
      <c r="Y106" s="137">
        <v>0</v>
      </c>
      <c r="Z106" s="141">
        <f t="shared" si="29"/>
        <v>98000</v>
      </c>
      <c r="AA106" s="138">
        <v>96000</v>
      </c>
      <c r="AB106" s="141">
        <f t="shared" si="34"/>
        <v>61000</v>
      </c>
      <c r="AC106" s="155">
        <v>43400</v>
      </c>
      <c r="AD106" s="141">
        <f t="shared" si="25"/>
        <v>351800</v>
      </c>
      <c r="AE106" s="138">
        <v>0</v>
      </c>
      <c r="AF106" s="141">
        <f t="shared" si="30"/>
        <v>33600</v>
      </c>
      <c r="AG106" s="138">
        <v>78200</v>
      </c>
      <c r="AH106" s="137">
        <v>39100</v>
      </c>
      <c r="AI106" s="138">
        <v>60000</v>
      </c>
      <c r="AJ106" s="138">
        <v>36000</v>
      </c>
      <c r="AK106" s="138">
        <v>6300</v>
      </c>
      <c r="AL106" s="138">
        <v>600</v>
      </c>
      <c r="AM106" s="138">
        <v>6876</v>
      </c>
      <c r="AN106" s="138">
        <v>0</v>
      </c>
      <c r="AO106" s="137">
        <v>10000</v>
      </c>
      <c r="AP106" s="137">
        <v>0</v>
      </c>
      <c r="AQ106" s="137">
        <v>0</v>
      </c>
      <c r="AR106" s="137">
        <v>400000</v>
      </c>
      <c r="AS106" s="137">
        <v>5000</v>
      </c>
      <c r="AT106" s="142">
        <f>VLOOKUP(L106,人事費!A:X,13,FALSE)</f>
        <v>42087965</v>
      </c>
      <c r="AU106" s="142">
        <f>VLOOKUP(L106,人事費!A:X,14,FALSE)</f>
        <v>390300</v>
      </c>
      <c r="AV106" s="306">
        <v>2324500</v>
      </c>
      <c r="AW106" s="141">
        <v>557720</v>
      </c>
      <c r="AX106" s="73"/>
      <c r="AY106" s="150">
        <v>107520</v>
      </c>
      <c r="AZ106" s="144"/>
      <c r="BA106" s="144"/>
      <c r="BB106" s="144"/>
      <c r="BC106" s="144"/>
      <c r="BD106" s="145">
        <v>0</v>
      </c>
      <c r="BE106" s="146">
        <v>0</v>
      </c>
      <c r="BF106" s="142">
        <f>VLOOKUP(L106,人事費!A:X,22,FALSE)</f>
        <v>4564530</v>
      </c>
      <c r="BG106" s="142">
        <f>VLOOKUP(L106,人事費!A:X,23,FALSE)</f>
        <v>5139161</v>
      </c>
      <c r="BH106" s="142">
        <f>VLOOKUP(L106,人事費!A:X,15,FALSE)+VLOOKUP(L106,人事費!A:X,19,FALSE)</f>
        <v>3701305</v>
      </c>
      <c r="BI106" s="142">
        <f>VLOOKUP(L106,人事費!A:X,16,FALSE)</f>
        <v>1204399</v>
      </c>
      <c r="BJ106" s="142">
        <f>VLOOKUP(L106,人事費!A:X,17,FALSE)+VLOOKUP(L106,人事費!A:X,18,FALSE)</f>
        <v>2538664</v>
      </c>
      <c r="BK106" s="135">
        <v>63000</v>
      </c>
      <c r="BL106" s="142">
        <f>VLOOKUP(L106,人事費!A:X,20,FALSE)</f>
        <v>474800</v>
      </c>
      <c r="BM106" s="134">
        <v>0</v>
      </c>
      <c r="BN106" s="134">
        <v>0</v>
      </c>
      <c r="BO106" s="134">
        <v>4006184</v>
      </c>
      <c r="BP106" s="134">
        <v>0</v>
      </c>
      <c r="BQ106" s="134">
        <v>0</v>
      </c>
      <c r="BR106" s="147">
        <v>0</v>
      </c>
      <c r="BS106" s="134">
        <v>5000</v>
      </c>
      <c r="BT106" s="134">
        <v>0</v>
      </c>
      <c r="BU106" s="66"/>
      <c r="BV106" s="129">
        <f t="shared" si="36"/>
        <v>2625000</v>
      </c>
      <c r="BW106" s="129">
        <f t="shared" si="27"/>
        <v>63154000</v>
      </c>
      <c r="BX106" s="129">
        <f t="shared" si="31"/>
        <v>4006000</v>
      </c>
      <c r="BY106" s="129">
        <f t="shared" si="32"/>
        <v>5000</v>
      </c>
      <c r="BZ106" s="129">
        <f t="shared" si="33"/>
        <v>69790000</v>
      </c>
    </row>
    <row r="107" spans="1:78" s="4" customFormat="1" ht="16.5">
      <c r="A107" s="78"/>
      <c r="B107" s="313"/>
      <c r="C107" s="79">
        <v>6</v>
      </c>
      <c r="D107" s="79">
        <f>人事費!D107</f>
        <v>17</v>
      </c>
      <c r="E107" s="79">
        <f>人事費!E107</f>
        <v>0</v>
      </c>
      <c r="F107" s="79">
        <f>人事費!F107</f>
        <v>0</v>
      </c>
      <c r="G107" s="79">
        <f>人事費!G107</f>
        <v>0</v>
      </c>
      <c r="H107" s="79">
        <f>人事費!H107</f>
        <v>0</v>
      </c>
      <c r="I107" s="79">
        <f>人事費!I107</f>
        <v>1</v>
      </c>
      <c r="J107" s="80">
        <f t="shared" si="28"/>
        <v>18</v>
      </c>
      <c r="K107" s="137"/>
      <c r="L107" s="309" t="s">
        <v>236</v>
      </c>
      <c r="M107" s="310">
        <f t="shared" si="35"/>
        <v>19320418</v>
      </c>
      <c r="N107" s="134">
        <v>120000</v>
      </c>
      <c r="O107" s="134">
        <v>51000</v>
      </c>
      <c r="P107" s="138">
        <v>0</v>
      </c>
      <c r="Q107" s="138">
        <v>0</v>
      </c>
      <c r="R107" s="141">
        <f t="shared" si="24"/>
        <v>63600</v>
      </c>
      <c r="S107" s="137">
        <v>0</v>
      </c>
      <c r="T107" s="137">
        <v>0</v>
      </c>
      <c r="U107" s="138">
        <v>8500</v>
      </c>
      <c r="V107" s="138">
        <v>35495</v>
      </c>
      <c r="W107" s="138">
        <v>491075</v>
      </c>
      <c r="X107" s="138">
        <v>164250</v>
      </c>
      <c r="Y107" s="137">
        <v>0</v>
      </c>
      <c r="Z107" s="141">
        <f t="shared" si="29"/>
        <v>36000</v>
      </c>
      <c r="AA107" s="138">
        <v>0</v>
      </c>
      <c r="AB107" s="141">
        <f t="shared" si="34"/>
        <v>42000</v>
      </c>
      <c r="AC107" s="155">
        <v>51835</v>
      </c>
      <c r="AD107" s="141">
        <f t="shared" si="25"/>
        <v>241200</v>
      </c>
      <c r="AE107" s="138">
        <v>0</v>
      </c>
      <c r="AF107" s="141">
        <f t="shared" si="30"/>
        <v>17400</v>
      </c>
      <c r="AG107" s="138">
        <v>8200</v>
      </c>
      <c r="AH107" s="137">
        <v>4100</v>
      </c>
      <c r="AI107" s="138">
        <v>0</v>
      </c>
      <c r="AJ107" s="138">
        <v>0</v>
      </c>
      <c r="AK107" s="138">
        <v>11700</v>
      </c>
      <c r="AL107" s="138">
        <v>600</v>
      </c>
      <c r="AM107" s="138">
        <v>10998</v>
      </c>
      <c r="AN107" s="138">
        <v>0</v>
      </c>
      <c r="AO107" s="137">
        <v>0</v>
      </c>
      <c r="AP107" s="137">
        <v>0</v>
      </c>
      <c r="AQ107" s="137">
        <v>0</v>
      </c>
      <c r="AR107" s="137">
        <v>220000</v>
      </c>
      <c r="AS107" s="137">
        <v>3000</v>
      </c>
      <c r="AT107" s="142">
        <f>VLOOKUP(L107,人事費!A:X,13,FALSE)</f>
        <v>12141611</v>
      </c>
      <c r="AU107" s="142">
        <f>VLOOKUP(L107,人事費!A:X,14,FALSE)</f>
        <v>464148</v>
      </c>
      <c r="AV107" s="141">
        <v>0</v>
      </c>
      <c r="AW107" s="141">
        <v>0</v>
      </c>
      <c r="AX107" s="73"/>
      <c r="AY107" s="150">
        <v>26880</v>
      </c>
      <c r="AZ107" s="144"/>
      <c r="BA107" s="144"/>
      <c r="BB107" s="144"/>
      <c r="BC107" s="144"/>
      <c r="BD107" s="145">
        <v>23500</v>
      </c>
      <c r="BE107" s="146">
        <v>0</v>
      </c>
      <c r="BF107" s="142">
        <f>VLOOKUP(L107,人事費!A:X,22,FALSE)</f>
        <v>1024714</v>
      </c>
      <c r="BG107" s="142">
        <f>VLOOKUP(L107,人事費!A:X,23,FALSE)</f>
        <v>1395640</v>
      </c>
      <c r="BH107" s="142">
        <f>VLOOKUP(L107,人事費!A:X,15,FALSE)+VLOOKUP(L107,人事費!A:X,19,FALSE)</f>
        <v>930523</v>
      </c>
      <c r="BI107" s="142">
        <f>VLOOKUP(L107,人事費!A:X,16,FALSE)</f>
        <v>234583</v>
      </c>
      <c r="BJ107" s="142">
        <f>VLOOKUP(L107,人事費!A:X,17,FALSE)+VLOOKUP(L107,人事費!A:X,18,FALSE)</f>
        <v>962938</v>
      </c>
      <c r="BK107" s="135">
        <v>7000</v>
      </c>
      <c r="BL107" s="142">
        <f>VLOOKUP(L107,人事費!A:X,20,FALSE)</f>
        <v>210000</v>
      </c>
      <c r="BM107" s="146">
        <v>30000</v>
      </c>
      <c r="BN107" s="134">
        <v>0</v>
      </c>
      <c r="BO107" s="134">
        <v>167928</v>
      </c>
      <c r="BP107" s="134">
        <v>0</v>
      </c>
      <c r="BQ107" s="134">
        <v>0</v>
      </c>
      <c r="BR107" s="147">
        <v>0</v>
      </c>
      <c r="BS107" s="134">
        <v>120000</v>
      </c>
      <c r="BT107" s="134">
        <v>0</v>
      </c>
      <c r="BU107" s="66"/>
      <c r="BV107" s="129">
        <f t="shared" si="36"/>
        <v>1581000</v>
      </c>
      <c r="BW107" s="129">
        <f t="shared" si="27"/>
        <v>17452000</v>
      </c>
      <c r="BX107" s="129">
        <f t="shared" si="31"/>
        <v>168000</v>
      </c>
      <c r="BY107" s="129">
        <f t="shared" si="32"/>
        <v>120000</v>
      </c>
      <c r="BZ107" s="129">
        <f t="shared" si="33"/>
        <v>19321000</v>
      </c>
    </row>
    <row r="108" spans="1:78">
      <c r="I108" s="3"/>
      <c r="J108" s="83"/>
      <c r="Q108" s="67"/>
      <c r="Y108" s="4"/>
      <c r="Z108" s="67"/>
      <c r="AF108" s="70"/>
      <c r="AG108" s="4"/>
      <c r="AH108" s="4"/>
      <c r="AI108" s="4"/>
      <c r="AJ108" s="4"/>
      <c r="AR108" s="67"/>
      <c r="AT108" s="3"/>
      <c r="AU108" s="3"/>
      <c r="AX108" s="3"/>
      <c r="AY108" s="3"/>
      <c r="BE108" s="3"/>
      <c r="BF108" s="3"/>
      <c r="BG108" s="3"/>
      <c r="BH108" s="3"/>
      <c r="BI108" s="3"/>
      <c r="BJ108" s="3"/>
      <c r="BL108" s="3"/>
      <c r="BN108" s="4"/>
      <c r="BP108" s="4"/>
      <c r="BS108" s="4"/>
      <c r="BT108" s="4"/>
    </row>
    <row r="109" spans="1:78">
      <c r="I109" s="3"/>
      <c r="J109" s="83"/>
      <c r="Q109" s="67"/>
      <c r="Y109" s="4"/>
      <c r="Z109" s="67"/>
      <c r="AF109" s="70"/>
      <c r="AG109" s="4"/>
      <c r="AH109" s="4"/>
      <c r="AI109" s="4"/>
      <c r="AJ109" s="4"/>
      <c r="AR109" s="67"/>
      <c r="AT109" s="3"/>
      <c r="AU109" s="3"/>
      <c r="AX109" s="3"/>
      <c r="AY109" s="3"/>
      <c r="BE109" s="3"/>
      <c r="BF109" s="3"/>
      <c r="BG109" s="3"/>
      <c r="BH109" s="3"/>
      <c r="BI109" s="3"/>
      <c r="BJ109" s="3"/>
      <c r="BL109" s="3"/>
      <c r="BN109" s="4"/>
      <c r="BP109" s="4"/>
      <c r="BS109" s="4"/>
      <c r="BT109" s="4"/>
    </row>
    <row r="110" spans="1:78">
      <c r="I110" s="3"/>
      <c r="J110" s="83"/>
      <c r="Q110" s="67"/>
      <c r="Y110" s="4"/>
      <c r="Z110" s="67"/>
      <c r="AF110" s="70"/>
      <c r="AG110" s="4"/>
      <c r="AH110" s="4"/>
      <c r="AI110" s="4"/>
      <c r="AJ110" s="4"/>
      <c r="AR110" s="67"/>
      <c r="AT110" s="3"/>
      <c r="AU110" s="3"/>
      <c r="AX110" s="3"/>
      <c r="AY110" s="3"/>
      <c r="BE110" s="3"/>
      <c r="BF110" s="3"/>
      <c r="BG110" s="3"/>
      <c r="BH110" s="3"/>
      <c r="BI110" s="3"/>
      <c r="BJ110" s="3"/>
      <c r="BL110" s="3"/>
      <c r="BN110" s="4"/>
      <c r="BP110" s="4"/>
      <c r="BS110" s="4"/>
      <c r="BT110" s="4"/>
    </row>
    <row r="111" spans="1:78">
      <c r="I111" s="3"/>
      <c r="J111" s="83"/>
      <c r="Q111" s="67"/>
      <c r="Y111" s="4"/>
      <c r="Z111" s="67"/>
      <c r="AF111" s="70"/>
      <c r="AG111" s="4"/>
      <c r="AH111" s="4"/>
      <c r="AI111" s="4"/>
      <c r="AJ111" s="4"/>
      <c r="AR111" s="67"/>
      <c r="AT111" s="3"/>
      <c r="AU111" s="3"/>
      <c r="AX111" s="3"/>
      <c r="AY111" s="3"/>
      <c r="BE111" s="3"/>
      <c r="BF111" s="3"/>
      <c r="BG111" s="3"/>
      <c r="BH111" s="3"/>
      <c r="BI111" s="3"/>
      <c r="BJ111" s="3"/>
      <c r="BL111" s="3"/>
      <c r="BN111" s="4"/>
      <c r="BP111" s="4"/>
      <c r="BS111" s="4"/>
      <c r="BT111" s="4"/>
    </row>
    <row r="112" spans="1:78">
      <c r="I112" s="3"/>
      <c r="J112" s="83"/>
      <c r="Q112" s="67"/>
      <c r="Y112" s="4"/>
      <c r="Z112" s="67"/>
      <c r="AF112" s="70"/>
      <c r="AG112" s="4"/>
      <c r="AH112" s="4"/>
      <c r="AI112" s="4"/>
      <c r="AJ112" s="4"/>
      <c r="AR112" s="67"/>
      <c r="AT112" s="3"/>
      <c r="AU112" s="3"/>
      <c r="AX112" s="3"/>
      <c r="AY112" s="3"/>
      <c r="BE112" s="3"/>
      <c r="BF112" s="3"/>
      <c r="BG112" s="3"/>
      <c r="BH112" s="3"/>
      <c r="BI112" s="3"/>
      <c r="BJ112" s="3"/>
      <c r="BL112" s="3"/>
      <c r="BN112" s="4"/>
      <c r="BP112" s="4"/>
      <c r="BS112" s="4"/>
      <c r="BT112" s="4"/>
    </row>
    <row r="113" spans="9:68">
      <c r="I113" s="3"/>
      <c r="J113" s="83"/>
      <c r="Q113" s="67"/>
      <c r="Y113" s="4"/>
      <c r="Z113" s="67"/>
      <c r="AF113" s="70"/>
      <c r="AG113" s="4"/>
      <c r="AH113" s="4"/>
      <c r="AI113" s="4"/>
      <c r="AJ113" s="4"/>
      <c r="AR113" s="67"/>
      <c r="AT113" s="3"/>
      <c r="AU113" s="3"/>
      <c r="AX113" s="3"/>
      <c r="AY113" s="3"/>
      <c r="BE113" s="3"/>
      <c r="BF113" s="3"/>
      <c r="BG113" s="3"/>
      <c r="BH113" s="3"/>
      <c r="BI113" s="3"/>
      <c r="BJ113" s="3"/>
      <c r="BL113" s="3"/>
      <c r="BN113" s="4"/>
      <c r="BP113" s="4"/>
    </row>
    <row r="114" spans="9:68">
      <c r="I114" s="3"/>
      <c r="J114" s="83"/>
      <c r="Q114" s="67"/>
      <c r="Y114" s="4"/>
      <c r="Z114" s="67"/>
      <c r="AF114" s="70"/>
      <c r="AG114" s="4"/>
      <c r="AH114" s="4"/>
      <c r="AI114" s="4"/>
      <c r="AJ114" s="4"/>
      <c r="AR114" s="67"/>
      <c r="AT114" s="3"/>
      <c r="AU114" s="3"/>
      <c r="AX114" s="3"/>
      <c r="AY114" s="3"/>
      <c r="BE114" s="3"/>
      <c r="BF114" s="3"/>
      <c r="BG114" s="3"/>
      <c r="BH114" s="3"/>
      <c r="BI114" s="3"/>
      <c r="BJ114" s="3"/>
      <c r="BL114" s="3"/>
      <c r="BP114" s="4"/>
    </row>
    <row r="115" spans="9:68">
      <c r="I115" s="3"/>
      <c r="J115" s="83"/>
      <c r="Q115" s="67"/>
      <c r="Y115" s="4"/>
      <c r="Z115" s="67"/>
      <c r="AG115" s="4"/>
      <c r="AH115" s="4"/>
      <c r="AI115" s="4"/>
      <c r="AJ115" s="4"/>
      <c r="AR115" s="67"/>
      <c r="AT115" s="3"/>
      <c r="AU115" s="3"/>
      <c r="AX115" s="3"/>
      <c r="AY115" s="3"/>
      <c r="BE115" s="3"/>
      <c r="BF115" s="3"/>
      <c r="BG115" s="3"/>
      <c r="BH115" s="3"/>
      <c r="BI115" s="3"/>
      <c r="BJ115" s="3"/>
      <c r="BL115" s="3"/>
      <c r="BP115" s="4"/>
    </row>
    <row r="116" spans="9:68">
      <c r="I116" s="3"/>
      <c r="J116" s="83"/>
      <c r="Q116" s="67"/>
      <c r="Y116" s="4"/>
      <c r="Z116" s="67"/>
      <c r="AG116" s="4"/>
      <c r="AH116" s="4"/>
      <c r="AI116" s="4"/>
      <c r="AJ116" s="4"/>
      <c r="AR116" s="67"/>
      <c r="AX116" s="3"/>
      <c r="AY116" s="3"/>
      <c r="BE116" s="3"/>
      <c r="BP116" s="4"/>
    </row>
    <row r="117" spans="9:68">
      <c r="I117" s="3"/>
      <c r="J117" s="83"/>
      <c r="Q117" s="67"/>
      <c r="Y117" s="4"/>
      <c r="Z117" s="67"/>
      <c r="AG117" s="4"/>
      <c r="AH117" s="4"/>
      <c r="AI117" s="4"/>
      <c r="AJ117" s="4"/>
      <c r="AR117" s="67"/>
      <c r="AX117" s="3"/>
      <c r="AY117" s="3"/>
      <c r="BE117" s="3"/>
      <c r="BP117" s="4"/>
    </row>
    <row r="118" spans="9:68">
      <c r="I118" s="3"/>
      <c r="J118" s="83"/>
      <c r="Q118" s="67"/>
      <c r="Y118" s="4"/>
      <c r="Z118" s="67"/>
      <c r="AG118" s="4"/>
      <c r="AH118" s="4"/>
      <c r="AI118" s="4"/>
      <c r="AJ118" s="4"/>
      <c r="AR118" s="67"/>
      <c r="AX118" s="3"/>
      <c r="AY118" s="3"/>
      <c r="BE118" s="3"/>
      <c r="BP118" s="4"/>
    </row>
    <row r="119" spans="9:68">
      <c r="I119" s="3"/>
      <c r="J119" s="83"/>
      <c r="Q119" s="67"/>
      <c r="Y119" s="4"/>
      <c r="Z119" s="67"/>
      <c r="AG119" s="4"/>
      <c r="AH119" s="4"/>
      <c r="AI119" s="4"/>
      <c r="AJ119" s="4"/>
      <c r="AR119" s="67"/>
      <c r="AX119" s="3"/>
      <c r="AY119" s="3"/>
      <c r="BE119" s="3"/>
      <c r="BP119" s="4"/>
    </row>
    <row r="120" spans="9:68">
      <c r="I120" s="3"/>
      <c r="J120" s="83"/>
      <c r="Q120" s="67"/>
      <c r="Y120" s="4"/>
      <c r="AG120" s="4"/>
      <c r="AH120" s="4"/>
      <c r="AI120" s="4"/>
      <c r="AJ120" s="4"/>
      <c r="AR120" s="67"/>
      <c r="AX120" s="3"/>
      <c r="AY120" s="3"/>
      <c r="BE120" s="3"/>
      <c r="BP120" s="4"/>
    </row>
    <row r="121" spans="9:68">
      <c r="I121" s="3"/>
      <c r="J121" s="83"/>
      <c r="Q121" s="67"/>
      <c r="Y121" s="4"/>
      <c r="AG121" s="4"/>
      <c r="AH121" s="4"/>
      <c r="AI121" s="4"/>
      <c r="AJ121" s="4"/>
      <c r="AR121" s="67"/>
      <c r="AX121" s="3"/>
      <c r="AY121" s="3"/>
      <c r="BE121" s="3"/>
      <c r="BP121" s="4"/>
    </row>
    <row r="122" spans="9:68">
      <c r="I122" s="3"/>
      <c r="J122" s="83"/>
      <c r="Q122" s="67"/>
      <c r="Y122" s="4"/>
      <c r="AG122" s="4"/>
      <c r="AH122" s="4"/>
      <c r="AI122" s="4"/>
      <c r="AJ122" s="4"/>
      <c r="AR122" s="67"/>
      <c r="AX122" s="3"/>
      <c r="AY122" s="3"/>
      <c r="BE122" s="3"/>
      <c r="BP122" s="4"/>
    </row>
    <row r="123" spans="9:68">
      <c r="I123" s="3"/>
      <c r="J123" s="83"/>
      <c r="Q123" s="67"/>
      <c r="Y123" s="4"/>
      <c r="AG123" s="4"/>
      <c r="AH123" s="4"/>
      <c r="AI123" s="4"/>
      <c r="AJ123" s="4"/>
      <c r="AR123" s="67"/>
      <c r="AX123" s="3"/>
      <c r="AY123" s="3"/>
      <c r="BE123" s="3"/>
      <c r="BP123" s="4"/>
    </row>
    <row r="124" spans="9:68">
      <c r="I124" s="3"/>
      <c r="J124" s="83"/>
      <c r="Q124" s="67"/>
      <c r="Y124" s="4"/>
      <c r="AG124" s="4"/>
      <c r="AH124" s="4"/>
      <c r="AI124" s="4"/>
      <c r="AJ124" s="4"/>
      <c r="AR124" s="67"/>
      <c r="AX124" s="3"/>
      <c r="AY124" s="3"/>
      <c r="BE124" s="3"/>
      <c r="BP124" s="4"/>
    </row>
    <row r="125" spans="9:68">
      <c r="I125" s="3"/>
      <c r="J125" s="83"/>
      <c r="Q125" s="67"/>
      <c r="Y125" s="4"/>
      <c r="AG125" s="4"/>
      <c r="AH125" s="4"/>
      <c r="AI125" s="4"/>
      <c r="AJ125" s="4"/>
      <c r="AR125" s="67"/>
      <c r="AX125" s="3"/>
      <c r="AY125" s="3"/>
      <c r="BE125" s="3"/>
      <c r="BP125" s="4"/>
    </row>
    <row r="126" spans="9:68">
      <c r="I126" s="3"/>
      <c r="J126" s="83"/>
      <c r="Q126" s="67"/>
      <c r="Y126" s="4"/>
      <c r="AG126" s="4"/>
      <c r="AH126" s="4"/>
      <c r="AI126" s="4"/>
      <c r="AJ126" s="4"/>
      <c r="AR126" s="67"/>
      <c r="AX126" s="3"/>
      <c r="AY126" s="3"/>
      <c r="BE126" s="3"/>
      <c r="BP126" s="4"/>
    </row>
    <row r="127" spans="9:68">
      <c r="I127" s="3"/>
      <c r="J127" s="83"/>
      <c r="Q127" s="67"/>
      <c r="Y127" s="4"/>
      <c r="AG127" s="4"/>
      <c r="AH127" s="4"/>
      <c r="AI127" s="4"/>
      <c r="AJ127" s="4"/>
      <c r="AR127" s="67"/>
      <c r="AX127" s="3"/>
      <c r="AY127" s="3"/>
      <c r="BE127" s="3"/>
      <c r="BP127" s="4"/>
    </row>
    <row r="128" spans="9:68">
      <c r="I128" s="3"/>
      <c r="J128" s="83"/>
      <c r="Q128" s="67"/>
      <c r="Y128" s="4"/>
      <c r="AG128" s="4"/>
      <c r="AH128" s="4"/>
      <c r="AI128" s="4"/>
      <c r="AJ128" s="4"/>
      <c r="AR128" s="67"/>
      <c r="AX128" s="3"/>
      <c r="AY128" s="3"/>
      <c r="BE128" s="3"/>
      <c r="BP128" s="4"/>
    </row>
    <row r="129" spans="9:68">
      <c r="I129" s="3"/>
      <c r="J129" s="83"/>
      <c r="Q129" s="67"/>
      <c r="Y129" s="4"/>
      <c r="AG129" s="4"/>
      <c r="AH129" s="4"/>
      <c r="AI129" s="4"/>
      <c r="AJ129" s="4"/>
      <c r="AR129" s="67"/>
      <c r="AX129" s="3"/>
      <c r="AY129" s="3"/>
      <c r="BE129" s="3"/>
      <c r="BP129" s="4"/>
    </row>
    <row r="130" spans="9:68">
      <c r="I130" s="3"/>
      <c r="J130" s="83"/>
      <c r="Q130" s="67"/>
      <c r="Y130" s="4"/>
      <c r="AG130" s="4"/>
      <c r="AH130" s="4"/>
      <c r="AI130" s="4"/>
      <c r="AJ130" s="4"/>
      <c r="AR130" s="67"/>
      <c r="AX130" s="3"/>
      <c r="AY130" s="3"/>
      <c r="BE130" s="3"/>
      <c r="BP130" s="4"/>
    </row>
    <row r="131" spans="9:68">
      <c r="I131" s="3"/>
      <c r="J131" s="83"/>
      <c r="Q131" s="67"/>
      <c r="Y131" s="4"/>
      <c r="AG131" s="4"/>
      <c r="AH131" s="4"/>
      <c r="AI131" s="4"/>
      <c r="AJ131" s="4"/>
      <c r="AR131" s="67"/>
      <c r="AX131" s="3"/>
      <c r="AY131" s="3"/>
      <c r="BE131" s="3"/>
      <c r="BP131" s="4"/>
    </row>
    <row r="132" spans="9:68">
      <c r="I132" s="3"/>
      <c r="J132" s="83"/>
      <c r="Q132" s="67"/>
      <c r="Y132" s="4"/>
      <c r="AG132" s="4"/>
      <c r="AH132" s="4"/>
      <c r="AI132" s="4"/>
      <c r="AJ132" s="4"/>
      <c r="AR132" s="67"/>
      <c r="AX132" s="3"/>
      <c r="AY132" s="3"/>
      <c r="BE132" s="3"/>
      <c r="BP132" s="4"/>
    </row>
    <row r="133" spans="9:68">
      <c r="I133" s="3"/>
      <c r="J133" s="83"/>
      <c r="Q133" s="67"/>
      <c r="Y133" s="4"/>
      <c r="AG133" s="4"/>
      <c r="AH133" s="4"/>
      <c r="AI133" s="4"/>
      <c r="AJ133" s="4"/>
      <c r="AR133" s="67"/>
      <c r="AX133" s="3"/>
      <c r="AY133" s="3"/>
      <c r="BE133" s="3"/>
      <c r="BP133" s="4"/>
    </row>
    <row r="134" spans="9:68">
      <c r="I134" s="3"/>
      <c r="J134" s="83"/>
      <c r="Q134" s="67"/>
      <c r="Y134" s="4"/>
      <c r="AG134" s="4"/>
      <c r="AH134" s="4"/>
      <c r="AI134" s="4"/>
      <c r="AJ134" s="4"/>
      <c r="AR134" s="67"/>
      <c r="AX134" s="3"/>
      <c r="AY134" s="3"/>
      <c r="BE134" s="3"/>
      <c r="BP134" s="4"/>
    </row>
    <row r="135" spans="9:68">
      <c r="I135" s="3"/>
      <c r="J135" s="83"/>
      <c r="Q135" s="67"/>
      <c r="Y135" s="4"/>
      <c r="AG135" s="4"/>
      <c r="AH135" s="4"/>
      <c r="AI135" s="4"/>
      <c r="AJ135" s="4"/>
      <c r="AR135" s="67"/>
      <c r="AX135" s="3"/>
      <c r="AY135" s="3"/>
      <c r="BE135" s="3"/>
      <c r="BP135" s="4"/>
    </row>
    <row r="136" spans="9:68">
      <c r="I136" s="3"/>
      <c r="J136" s="83"/>
      <c r="Q136" s="67"/>
      <c r="Y136" s="4"/>
      <c r="AG136" s="4"/>
      <c r="AH136" s="4"/>
      <c r="AI136" s="4"/>
      <c r="AJ136" s="4"/>
      <c r="AR136" s="67"/>
      <c r="AX136" s="3"/>
      <c r="AY136" s="3"/>
      <c r="BE136" s="3"/>
      <c r="BP136" s="4"/>
    </row>
    <row r="137" spans="9:68">
      <c r="I137" s="3"/>
      <c r="J137" s="83"/>
      <c r="Q137" s="67"/>
      <c r="Y137" s="4"/>
      <c r="AG137" s="4"/>
      <c r="AH137" s="4"/>
      <c r="AI137" s="4"/>
      <c r="AJ137" s="4"/>
      <c r="AR137" s="67"/>
      <c r="AX137" s="3"/>
      <c r="AY137" s="3"/>
      <c r="BE137" s="3"/>
      <c r="BP137" s="4"/>
    </row>
    <row r="138" spans="9:68">
      <c r="I138" s="3"/>
      <c r="J138" s="83"/>
      <c r="Q138" s="67"/>
      <c r="Y138" s="4"/>
      <c r="AG138" s="4"/>
      <c r="AH138" s="4"/>
      <c r="AI138" s="4"/>
      <c r="AJ138" s="4"/>
      <c r="AR138" s="67"/>
      <c r="AX138" s="3"/>
      <c r="AY138" s="3"/>
      <c r="BE138" s="3"/>
      <c r="BP138" s="4"/>
    </row>
    <row r="139" spans="9:68">
      <c r="I139" s="3"/>
      <c r="J139" s="83"/>
      <c r="Q139" s="67"/>
      <c r="Y139" s="4"/>
      <c r="AG139" s="4"/>
      <c r="AH139" s="4"/>
      <c r="AI139" s="4"/>
      <c r="AJ139" s="4"/>
      <c r="AR139" s="67"/>
      <c r="AX139" s="3"/>
      <c r="AY139" s="3"/>
      <c r="BP139" s="4"/>
    </row>
    <row r="140" spans="9:68">
      <c r="I140" s="3"/>
      <c r="J140" s="83"/>
      <c r="Q140" s="67"/>
      <c r="Y140" s="4"/>
      <c r="AG140" s="4"/>
      <c r="AH140" s="4"/>
      <c r="AI140" s="4"/>
      <c r="AJ140" s="4"/>
      <c r="AR140" s="67"/>
      <c r="AX140" s="3"/>
      <c r="AY140" s="3"/>
      <c r="BP140" s="4"/>
    </row>
    <row r="141" spans="9:68">
      <c r="I141" s="3"/>
      <c r="J141" s="83"/>
      <c r="Q141" s="67"/>
      <c r="Y141" s="4"/>
      <c r="AG141" s="4"/>
      <c r="AH141" s="4"/>
      <c r="AI141" s="4"/>
      <c r="AJ141" s="4"/>
      <c r="AR141" s="67"/>
      <c r="AX141" s="3"/>
      <c r="AY141" s="3"/>
      <c r="BP141" s="4"/>
    </row>
    <row r="142" spans="9:68">
      <c r="I142" s="3"/>
      <c r="J142" s="83"/>
      <c r="Q142" s="67"/>
      <c r="Y142" s="4"/>
      <c r="AG142" s="4"/>
      <c r="AH142" s="4"/>
      <c r="AI142" s="4"/>
      <c r="AJ142" s="4"/>
      <c r="AR142" s="67"/>
      <c r="AX142" s="3"/>
      <c r="AY142" s="3"/>
      <c r="BP142" s="4"/>
    </row>
    <row r="143" spans="9:68">
      <c r="I143" s="3"/>
      <c r="J143" s="83"/>
      <c r="Q143" s="67"/>
      <c r="Y143" s="4"/>
      <c r="AG143" s="4"/>
      <c r="AH143" s="4"/>
      <c r="AI143" s="4"/>
      <c r="AJ143" s="4"/>
      <c r="AR143" s="67"/>
      <c r="AX143" s="3"/>
      <c r="AY143" s="3"/>
      <c r="BP143" s="4"/>
    </row>
    <row r="144" spans="9:68">
      <c r="I144" s="3"/>
      <c r="J144" s="83"/>
      <c r="Q144" s="67"/>
      <c r="Y144" s="4"/>
      <c r="AG144" s="4"/>
      <c r="AH144" s="4"/>
      <c r="AI144" s="4"/>
      <c r="AJ144" s="4"/>
      <c r="AR144" s="67"/>
      <c r="AX144" s="3"/>
      <c r="AY144" s="3"/>
      <c r="BP144" s="4"/>
    </row>
    <row r="145" spans="9:68">
      <c r="I145" s="3"/>
      <c r="J145" s="83"/>
      <c r="Q145" s="67"/>
      <c r="Y145" s="4"/>
      <c r="AG145" s="4"/>
      <c r="AH145" s="4"/>
      <c r="AI145" s="4"/>
      <c r="AJ145" s="4"/>
      <c r="AR145" s="67"/>
      <c r="AX145" s="3"/>
      <c r="AY145" s="3"/>
      <c r="BP145" s="4"/>
    </row>
    <row r="146" spans="9:68">
      <c r="I146" s="3"/>
      <c r="J146" s="83"/>
      <c r="Q146" s="67"/>
      <c r="Y146" s="4"/>
      <c r="AG146" s="4"/>
      <c r="AH146" s="4"/>
      <c r="AI146" s="4"/>
      <c r="AJ146" s="4"/>
      <c r="AR146" s="67"/>
      <c r="AX146" s="3"/>
      <c r="AY146" s="3"/>
      <c r="BP146" s="4"/>
    </row>
    <row r="147" spans="9:68">
      <c r="J147" s="83"/>
      <c r="Q147" s="67"/>
      <c r="Y147" s="4"/>
      <c r="AG147" s="4"/>
      <c r="AH147" s="4"/>
      <c r="AI147" s="4"/>
      <c r="AJ147" s="4"/>
      <c r="AR147" s="67"/>
      <c r="AX147" s="3"/>
      <c r="AY147" s="3"/>
      <c r="BP147" s="4"/>
    </row>
    <row r="148" spans="9:68">
      <c r="J148" s="83"/>
      <c r="Q148" s="67"/>
      <c r="Y148" s="4"/>
      <c r="AG148" s="4"/>
      <c r="AH148" s="4"/>
      <c r="AI148" s="4"/>
      <c r="AJ148" s="4"/>
      <c r="AR148" s="67"/>
      <c r="AX148" s="3"/>
      <c r="AY148" s="3"/>
      <c r="BP148" s="4"/>
    </row>
    <row r="149" spans="9:68">
      <c r="J149" s="83"/>
      <c r="Q149" s="67"/>
      <c r="Y149" s="4"/>
      <c r="AG149" s="4"/>
      <c r="AH149" s="4"/>
      <c r="AI149" s="4"/>
      <c r="AJ149" s="4"/>
      <c r="AR149" s="67"/>
      <c r="AX149" s="3"/>
      <c r="AY149" s="3"/>
      <c r="BP149" s="4"/>
    </row>
    <row r="150" spans="9:68">
      <c r="J150" s="83"/>
      <c r="Q150" s="67"/>
      <c r="Y150" s="4"/>
      <c r="AG150" s="4"/>
      <c r="AH150" s="4"/>
      <c r="AI150" s="4"/>
      <c r="AJ150" s="4"/>
      <c r="AR150" s="67"/>
      <c r="AX150" s="3"/>
      <c r="AY150" s="3"/>
      <c r="BP150" s="4"/>
    </row>
    <row r="151" spans="9:68">
      <c r="J151" s="83"/>
      <c r="Q151" s="67"/>
      <c r="Y151" s="4"/>
      <c r="AG151" s="4"/>
      <c r="AH151" s="4"/>
      <c r="AI151" s="4"/>
      <c r="AJ151" s="4"/>
      <c r="AR151" s="67"/>
      <c r="AX151" s="3"/>
      <c r="AY151" s="3"/>
      <c r="BP151" s="4"/>
    </row>
    <row r="152" spans="9:68">
      <c r="J152" s="83"/>
      <c r="Q152" s="67"/>
      <c r="Y152" s="4"/>
      <c r="AG152" s="4"/>
      <c r="AH152" s="4"/>
      <c r="AI152" s="4"/>
      <c r="AJ152" s="4"/>
      <c r="AR152" s="67"/>
      <c r="AX152" s="3"/>
      <c r="AY152" s="3"/>
      <c r="BP152" s="4"/>
    </row>
    <row r="153" spans="9:68">
      <c r="J153" s="83"/>
      <c r="Q153" s="67"/>
      <c r="Y153" s="4"/>
      <c r="AG153" s="4"/>
      <c r="AH153" s="4"/>
      <c r="AI153" s="4"/>
      <c r="AJ153" s="4"/>
      <c r="AR153" s="67"/>
      <c r="AX153" s="3"/>
      <c r="AY153" s="3"/>
      <c r="BP153" s="4"/>
    </row>
    <row r="154" spans="9:68">
      <c r="J154" s="83"/>
      <c r="Q154" s="67"/>
      <c r="Y154" s="4"/>
      <c r="AG154" s="4"/>
      <c r="AH154" s="4"/>
      <c r="AI154" s="4"/>
      <c r="AJ154" s="4"/>
      <c r="AR154" s="67"/>
      <c r="AX154" s="3"/>
      <c r="AY154" s="3"/>
      <c r="BP154" s="4"/>
    </row>
    <row r="155" spans="9:68">
      <c r="J155" s="83"/>
      <c r="Q155" s="67"/>
      <c r="Y155" s="4"/>
      <c r="AG155" s="4"/>
      <c r="AH155" s="4"/>
      <c r="AI155" s="4"/>
      <c r="AJ155" s="4"/>
      <c r="AR155" s="67"/>
      <c r="AX155" s="3"/>
      <c r="AY155" s="3"/>
      <c r="BP155" s="4"/>
    </row>
    <row r="156" spans="9:68">
      <c r="J156" s="83"/>
      <c r="Q156" s="67"/>
      <c r="Y156" s="4"/>
      <c r="AG156" s="4"/>
      <c r="AH156" s="4"/>
      <c r="AI156" s="4"/>
      <c r="AJ156" s="4"/>
      <c r="AR156" s="67"/>
      <c r="AX156" s="3"/>
      <c r="AY156" s="3"/>
      <c r="BP156" s="4"/>
    </row>
    <row r="157" spans="9:68">
      <c r="J157" s="83"/>
      <c r="Q157" s="67"/>
      <c r="Y157" s="4"/>
      <c r="AG157" s="4"/>
      <c r="AH157" s="4"/>
      <c r="AI157" s="4"/>
      <c r="AJ157" s="4"/>
      <c r="AR157" s="67"/>
      <c r="AX157" s="3"/>
      <c r="AY157" s="3"/>
      <c r="BP157" s="4"/>
    </row>
    <row r="158" spans="9:68">
      <c r="J158" s="83"/>
      <c r="Q158" s="67"/>
      <c r="Y158" s="4"/>
      <c r="AG158" s="4"/>
      <c r="AH158" s="4"/>
      <c r="AI158" s="4"/>
      <c r="AJ158" s="4"/>
      <c r="AR158" s="67"/>
      <c r="AX158" s="3"/>
      <c r="AY158" s="3"/>
      <c r="BP158" s="4"/>
    </row>
    <row r="159" spans="9:68">
      <c r="J159" s="83"/>
      <c r="Q159" s="67"/>
      <c r="Y159" s="4"/>
      <c r="AG159" s="4"/>
      <c r="AH159" s="4"/>
      <c r="AI159" s="4"/>
      <c r="AJ159" s="4"/>
      <c r="AR159" s="67"/>
      <c r="AX159" s="3"/>
      <c r="AY159" s="3"/>
      <c r="BP159" s="4"/>
    </row>
    <row r="160" spans="9:68">
      <c r="J160" s="83"/>
      <c r="Q160" s="67"/>
      <c r="Y160" s="4"/>
      <c r="AG160" s="4"/>
      <c r="AH160" s="4"/>
      <c r="AI160" s="4"/>
      <c r="AJ160" s="4"/>
      <c r="AR160" s="67"/>
      <c r="AX160" s="3"/>
      <c r="AY160" s="3"/>
      <c r="BP160" s="4"/>
    </row>
    <row r="161" spans="10:68">
      <c r="J161" s="83"/>
      <c r="Q161" s="67"/>
      <c r="Y161" s="4"/>
      <c r="AG161" s="4"/>
      <c r="AH161" s="4"/>
      <c r="AI161" s="4"/>
      <c r="AJ161" s="4"/>
      <c r="AR161" s="67"/>
      <c r="AX161" s="3"/>
      <c r="AY161" s="3"/>
      <c r="BP161" s="4"/>
    </row>
    <row r="162" spans="10:68">
      <c r="J162" s="83"/>
      <c r="Q162" s="67"/>
      <c r="Y162" s="4"/>
      <c r="AG162" s="4"/>
      <c r="AH162" s="4"/>
      <c r="AI162" s="4"/>
      <c r="AJ162" s="4"/>
      <c r="AR162" s="67"/>
      <c r="AX162" s="3"/>
      <c r="AY162" s="3"/>
      <c r="BP162" s="4"/>
    </row>
    <row r="163" spans="10:68">
      <c r="J163" s="83"/>
      <c r="Q163" s="67"/>
      <c r="Y163" s="4"/>
      <c r="AG163" s="4"/>
      <c r="AH163" s="4"/>
      <c r="AI163" s="4"/>
      <c r="AJ163" s="4"/>
      <c r="AR163" s="67"/>
      <c r="AX163" s="3"/>
      <c r="AY163" s="3"/>
      <c r="BP163" s="4"/>
    </row>
    <row r="164" spans="10:68">
      <c r="J164" s="83"/>
      <c r="Q164" s="67"/>
      <c r="Y164" s="4"/>
      <c r="AG164" s="4"/>
      <c r="AH164" s="4"/>
      <c r="AI164" s="4"/>
      <c r="AJ164" s="4"/>
      <c r="AR164" s="67"/>
      <c r="AX164" s="3"/>
      <c r="AY164" s="3"/>
      <c r="BP164" s="4"/>
    </row>
    <row r="165" spans="10:68">
      <c r="J165" s="83"/>
      <c r="Q165" s="67"/>
      <c r="Y165" s="4"/>
      <c r="AG165" s="4"/>
      <c r="AH165" s="4"/>
      <c r="AI165" s="4"/>
      <c r="AJ165" s="4"/>
      <c r="AR165" s="67"/>
      <c r="AX165" s="3"/>
      <c r="AY165" s="3"/>
      <c r="BP165" s="4"/>
    </row>
    <row r="166" spans="10:68">
      <c r="J166" s="83"/>
      <c r="Q166" s="67"/>
      <c r="Y166" s="4"/>
      <c r="AG166" s="4"/>
      <c r="AH166" s="4"/>
      <c r="AI166" s="4"/>
      <c r="AJ166" s="4"/>
      <c r="AR166" s="67"/>
      <c r="AX166" s="3"/>
      <c r="AY166" s="3"/>
      <c r="BP166" s="4"/>
    </row>
    <row r="167" spans="10:68">
      <c r="J167" s="83"/>
      <c r="Q167" s="67"/>
      <c r="Y167" s="4"/>
      <c r="AG167" s="4"/>
      <c r="AH167" s="4"/>
      <c r="AI167" s="4"/>
      <c r="AJ167" s="4"/>
      <c r="AR167" s="67"/>
      <c r="AX167" s="3"/>
      <c r="AY167" s="3"/>
      <c r="BP167" s="4"/>
    </row>
    <row r="168" spans="10:68">
      <c r="J168" s="83"/>
      <c r="Q168" s="67"/>
      <c r="Y168" s="4"/>
      <c r="AG168" s="4"/>
      <c r="AH168" s="4"/>
      <c r="AI168" s="4"/>
      <c r="AJ168" s="4"/>
      <c r="AR168" s="67"/>
      <c r="AX168" s="3"/>
      <c r="AY168" s="3"/>
      <c r="BP168" s="4"/>
    </row>
    <row r="169" spans="10:68">
      <c r="J169" s="83"/>
      <c r="Q169" s="67"/>
      <c r="Y169" s="4"/>
      <c r="AG169" s="4"/>
      <c r="AH169" s="4"/>
      <c r="AI169" s="4"/>
      <c r="AJ169" s="4"/>
      <c r="AR169" s="67"/>
      <c r="AX169" s="3"/>
      <c r="AY169" s="3"/>
      <c r="BP169" s="4"/>
    </row>
    <row r="170" spans="10:68">
      <c r="J170" s="83"/>
      <c r="Q170" s="67"/>
      <c r="Y170" s="4"/>
      <c r="AG170" s="4"/>
      <c r="AH170" s="4"/>
      <c r="AI170" s="4"/>
      <c r="AJ170" s="4"/>
      <c r="AR170" s="67"/>
      <c r="AX170" s="3"/>
      <c r="AY170" s="3"/>
      <c r="BP170" s="4"/>
    </row>
    <row r="171" spans="10:68">
      <c r="J171" s="83"/>
      <c r="Q171" s="67"/>
      <c r="Y171" s="4"/>
      <c r="AG171" s="4"/>
      <c r="AH171" s="4"/>
      <c r="AI171" s="4"/>
      <c r="AJ171" s="4"/>
      <c r="AR171" s="67"/>
      <c r="AX171" s="3"/>
      <c r="AY171" s="3"/>
      <c r="BP171" s="4"/>
    </row>
    <row r="172" spans="10:68">
      <c r="J172" s="83"/>
      <c r="Q172" s="67"/>
      <c r="Y172" s="4"/>
      <c r="AG172" s="4"/>
      <c r="AH172" s="4"/>
      <c r="AI172" s="4"/>
      <c r="AJ172" s="4"/>
      <c r="AR172" s="67"/>
      <c r="AX172" s="3"/>
      <c r="AY172" s="3"/>
      <c r="BP172" s="4"/>
    </row>
    <row r="173" spans="10:68">
      <c r="J173" s="83"/>
      <c r="Q173" s="67"/>
      <c r="Y173" s="4"/>
      <c r="AG173" s="4"/>
      <c r="AH173" s="4"/>
      <c r="AI173" s="4"/>
      <c r="AJ173" s="4"/>
      <c r="AR173" s="67"/>
      <c r="AX173" s="3"/>
      <c r="AY173" s="3"/>
      <c r="BP173" s="4"/>
    </row>
    <row r="174" spans="10:68">
      <c r="J174" s="83"/>
      <c r="Q174" s="67"/>
      <c r="Y174" s="4"/>
      <c r="AG174" s="4"/>
      <c r="AH174" s="4"/>
      <c r="AI174" s="4"/>
      <c r="AJ174" s="4"/>
      <c r="AR174" s="67"/>
      <c r="AX174" s="3"/>
      <c r="AY174" s="3"/>
      <c r="BP174" s="4"/>
    </row>
    <row r="175" spans="10:68">
      <c r="J175" s="83"/>
      <c r="Q175" s="67"/>
      <c r="Y175" s="4"/>
      <c r="AG175" s="4"/>
      <c r="AH175" s="4"/>
      <c r="AI175" s="4"/>
      <c r="AJ175" s="4"/>
      <c r="AR175" s="67"/>
      <c r="AX175" s="3"/>
      <c r="AY175" s="3"/>
      <c r="BP175" s="4"/>
    </row>
    <row r="176" spans="10:68">
      <c r="J176" s="83"/>
      <c r="Q176" s="67"/>
      <c r="Y176" s="4"/>
      <c r="AG176" s="4"/>
      <c r="AH176" s="4"/>
      <c r="AI176" s="4"/>
      <c r="AJ176" s="4"/>
      <c r="AR176" s="67"/>
      <c r="AY176" s="3"/>
      <c r="BP176" s="4"/>
    </row>
    <row r="177" spans="10:68">
      <c r="J177" s="83"/>
      <c r="Q177" s="67"/>
      <c r="Y177" s="4"/>
      <c r="AG177" s="4"/>
      <c r="AH177" s="4"/>
      <c r="AI177" s="4"/>
      <c r="AJ177" s="4"/>
      <c r="AR177" s="67"/>
      <c r="AY177" s="3"/>
      <c r="BP177" s="4"/>
    </row>
    <row r="178" spans="10:68">
      <c r="J178" s="83"/>
      <c r="Q178" s="67"/>
      <c r="Y178" s="4"/>
      <c r="AG178" s="4"/>
      <c r="AH178" s="4"/>
      <c r="AI178" s="4"/>
      <c r="AJ178" s="4"/>
      <c r="AR178" s="67"/>
      <c r="AY178" s="3"/>
      <c r="BP178" s="4"/>
    </row>
    <row r="179" spans="10:68">
      <c r="J179" s="83"/>
      <c r="Q179" s="67"/>
      <c r="Y179" s="4"/>
      <c r="AG179" s="4"/>
      <c r="AH179" s="4"/>
      <c r="AI179" s="4"/>
      <c r="AJ179" s="4"/>
      <c r="AR179" s="67"/>
      <c r="AY179" s="3"/>
      <c r="BP179" s="4"/>
    </row>
    <row r="180" spans="10:68">
      <c r="J180" s="83"/>
      <c r="Q180" s="67"/>
      <c r="Y180" s="4"/>
      <c r="AG180" s="4"/>
      <c r="AH180" s="4"/>
      <c r="AI180" s="4"/>
      <c r="AJ180" s="4"/>
      <c r="AR180" s="67"/>
      <c r="AY180" s="3"/>
      <c r="BP180" s="4"/>
    </row>
    <row r="181" spans="10:68">
      <c r="J181" s="83"/>
      <c r="Q181" s="67"/>
      <c r="Y181" s="4"/>
      <c r="AG181" s="4"/>
      <c r="AH181" s="4"/>
      <c r="AI181" s="4"/>
      <c r="AJ181" s="4"/>
      <c r="AR181" s="67"/>
      <c r="AY181" s="3"/>
      <c r="BP181" s="4"/>
    </row>
    <row r="182" spans="10:68">
      <c r="J182" s="83"/>
      <c r="Q182" s="67"/>
      <c r="Y182" s="4"/>
      <c r="AG182" s="4"/>
      <c r="AH182" s="4"/>
      <c r="AI182" s="4"/>
      <c r="AJ182" s="4"/>
      <c r="AR182" s="67"/>
      <c r="AY182" s="3"/>
      <c r="BP182" s="4"/>
    </row>
    <row r="183" spans="10:68">
      <c r="J183" s="83"/>
      <c r="Q183" s="67"/>
      <c r="Y183" s="4"/>
      <c r="AG183" s="4"/>
      <c r="AH183" s="4"/>
      <c r="AI183" s="4"/>
      <c r="AJ183" s="4"/>
      <c r="AR183" s="67"/>
      <c r="AY183" s="3"/>
      <c r="BP183" s="4"/>
    </row>
    <row r="184" spans="10:68">
      <c r="J184" s="83"/>
      <c r="Q184" s="67"/>
      <c r="Y184" s="4"/>
      <c r="AG184" s="4"/>
      <c r="AH184" s="4"/>
      <c r="AI184" s="4"/>
      <c r="AJ184" s="4"/>
      <c r="AR184" s="67"/>
      <c r="AY184" s="3"/>
      <c r="BP184" s="4"/>
    </row>
    <row r="185" spans="10:68">
      <c r="J185" s="83"/>
      <c r="Q185" s="67"/>
      <c r="Y185" s="4"/>
      <c r="AG185" s="4"/>
      <c r="AH185" s="4"/>
      <c r="AI185" s="4"/>
      <c r="AJ185" s="4"/>
      <c r="AR185" s="67"/>
      <c r="AY185" s="3"/>
      <c r="BP185" s="4"/>
    </row>
    <row r="186" spans="10:68">
      <c r="J186" s="83"/>
      <c r="Q186" s="67"/>
      <c r="Y186" s="4"/>
      <c r="AG186" s="4"/>
      <c r="AH186" s="4"/>
      <c r="AI186" s="4"/>
      <c r="AJ186" s="4"/>
      <c r="AR186" s="67"/>
      <c r="AY186" s="3"/>
      <c r="BP186" s="4"/>
    </row>
    <row r="187" spans="10:68">
      <c r="J187" s="83"/>
      <c r="Q187" s="67"/>
      <c r="Y187" s="4"/>
      <c r="AG187" s="4"/>
      <c r="AH187" s="4"/>
      <c r="AI187" s="4"/>
      <c r="AJ187" s="4"/>
      <c r="AR187" s="67"/>
      <c r="AY187" s="3"/>
      <c r="BP187" s="4"/>
    </row>
    <row r="188" spans="10:68">
      <c r="J188" s="83"/>
      <c r="Q188" s="67"/>
      <c r="Y188" s="4"/>
      <c r="AG188" s="4"/>
      <c r="AH188" s="4"/>
      <c r="AI188" s="4"/>
      <c r="AJ188" s="4"/>
      <c r="AR188" s="67"/>
      <c r="AY188" s="3"/>
      <c r="BP188" s="4"/>
    </row>
    <row r="189" spans="10:68">
      <c r="J189" s="83"/>
      <c r="Q189" s="67"/>
      <c r="Y189" s="4"/>
      <c r="AG189" s="4"/>
      <c r="AH189" s="4"/>
      <c r="AI189" s="4"/>
      <c r="AJ189" s="4"/>
      <c r="AR189" s="67"/>
      <c r="AY189" s="3"/>
      <c r="BP189" s="4"/>
    </row>
    <row r="190" spans="10:68">
      <c r="J190" s="83"/>
      <c r="Q190" s="67"/>
      <c r="Y190" s="4"/>
      <c r="AG190" s="4"/>
      <c r="AH190" s="4"/>
      <c r="AI190" s="4"/>
      <c r="AJ190" s="4"/>
      <c r="AR190" s="67"/>
      <c r="AY190" s="3"/>
      <c r="BP190" s="4"/>
    </row>
    <row r="191" spans="10:68">
      <c r="J191" s="83"/>
      <c r="Q191" s="67"/>
      <c r="Y191" s="4"/>
      <c r="AG191" s="4"/>
      <c r="AH191" s="4"/>
      <c r="AI191" s="4"/>
      <c r="AJ191" s="4"/>
      <c r="AR191" s="67"/>
      <c r="AY191" s="3"/>
      <c r="BP191" s="4"/>
    </row>
    <row r="192" spans="10:68">
      <c r="J192" s="83"/>
      <c r="Q192" s="67"/>
      <c r="Y192" s="4"/>
      <c r="AG192" s="4"/>
      <c r="AH192" s="4"/>
      <c r="AI192" s="4"/>
      <c r="AJ192" s="4"/>
      <c r="AR192" s="67"/>
      <c r="AY192" s="3"/>
      <c r="BP192" s="4"/>
    </row>
    <row r="193" spans="10:68">
      <c r="J193" s="83"/>
      <c r="Q193" s="67"/>
      <c r="Y193" s="4"/>
      <c r="AG193" s="4"/>
      <c r="AH193" s="4"/>
      <c r="AI193" s="4"/>
      <c r="AJ193" s="4"/>
      <c r="AR193" s="67"/>
      <c r="AY193" s="3"/>
      <c r="BP193" s="4"/>
    </row>
    <row r="194" spans="10:68">
      <c r="J194" s="83"/>
      <c r="Q194" s="67"/>
      <c r="Y194" s="4"/>
      <c r="AG194" s="4"/>
      <c r="AH194" s="4"/>
      <c r="AI194" s="4"/>
      <c r="AJ194" s="4"/>
      <c r="AR194" s="67"/>
      <c r="AY194" s="3"/>
      <c r="BP194" s="4"/>
    </row>
    <row r="195" spans="10:68">
      <c r="J195" s="83"/>
      <c r="Q195" s="67"/>
      <c r="Y195" s="4"/>
      <c r="AG195" s="4"/>
      <c r="AH195" s="4"/>
      <c r="AI195" s="4"/>
      <c r="AJ195" s="4"/>
      <c r="AR195" s="67"/>
      <c r="AY195" s="3"/>
      <c r="BP195" s="4"/>
    </row>
    <row r="196" spans="10:68">
      <c r="J196" s="83"/>
      <c r="Q196" s="67"/>
      <c r="Y196" s="4"/>
      <c r="AG196" s="4"/>
      <c r="AH196" s="4"/>
      <c r="AI196" s="4"/>
      <c r="AJ196" s="4"/>
      <c r="AR196" s="67"/>
      <c r="AY196" s="3"/>
      <c r="BP196" s="4"/>
    </row>
    <row r="197" spans="10:68">
      <c r="J197" s="83"/>
      <c r="Q197" s="67"/>
      <c r="Y197" s="4"/>
      <c r="AG197" s="4"/>
      <c r="AH197" s="4"/>
      <c r="AI197" s="4"/>
      <c r="AJ197" s="4"/>
      <c r="AR197" s="67"/>
      <c r="AY197" s="3"/>
      <c r="BP197" s="4"/>
    </row>
    <row r="198" spans="10:68">
      <c r="J198" s="83"/>
      <c r="Q198" s="67"/>
      <c r="Y198" s="4"/>
      <c r="AG198" s="4"/>
      <c r="AH198" s="4"/>
      <c r="AI198" s="4"/>
      <c r="AJ198" s="4"/>
      <c r="AR198" s="67"/>
      <c r="AY198" s="3"/>
      <c r="BP198" s="4"/>
    </row>
    <row r="199" spans="10:68">
      <c r="J199" s="83"/>
      <c r="Q199" s="67"/>
      <c r="Y199" s="4"/>
      <c r="AG199" s="4"/>
      <c r="AH199" s="4"/>
      <c r="AI199" s="4"/>
      <c r="AJ199" s="4"/>
      <c r="AR199" s="67"/>
      <c r="AY199" s="3"/>
      <c r="BP199" s="4"/>
    </row>
    <row r="200" spans="10:68">
      <c r="J200" s="83"/>
      <c r="Q200" s="67"/>
      <c r="Y200" s="4"/>
      <c r="AG200" s="4"/>
      <c r="AH200" s="4"/>
      <c r="AI200" s="4"/>
      <c r="AJ200" s="4"/>
      <c r="AR200" s="67"/>
      <c r="AY200" s="3"/>
      <c r="BP200" s="4"/>
    </row>
    <row r="201" spans="10:68">
      <c r="J201" s="83"/>
      <c r="Q201" s="67"/>
      <c r="Y201" s="4"/>
      <c r="AG201" s="4"/>
      <c r="AH201" s="4"/>
      <c r="AI201" s="4"/>
      <c r="AJ201" s="4"/>
      <c r="AR201" s="67"/>
      <c r="AY201" s="3"/>
      <c r="BP201" s="4"/>
    </row>
    <row r="202" spans="10:68">
      <c r="J202" s="83"/>
      <c r="Q202" s="67"/>
      <c r="Y202" s="4"/>
      <c r="AG202" s="4"/>
      <c r="AH202" s="4"/>
      <c r="AI202" s="4"/>
      <c r="AJ202" s="4"/>
      <c r="AR202" s="67"/>
      <c r="AY202" s="3"/>
      <c r="BP202" s="4"/>
    </row>
    <row r="203" spans="10:68">
      <c r="J203" s="83"/>
      <c r="Q203" s="67"/>
      <c r="Y203" s="4"/>
      <c r="AG203" s="4"/>
      <c r="AH203" s="4"/>
      <c r="AI203" s="4"/>
      <c r="AJ203" s="4"/>
      <c r="AR203" s="67"/>
      <c r="AY203" s="3"/>
      <c r="BP203" s="4"/>
    </row>
    <row r="204" spans="10:68">
      <c r="J204" s="83"/>
      <c r="Q204" s="67"/>
      <c r="Y204" s="4"/>
      <c r="AG204" s="4"/>
      <c r="AH204" s="4"/>
      <c r="AI204" s="4"/>
      <c r="AJ204" s="4"/>
      <c r="AR204" s="67"/>
      <c r="AY204" s="3"/>
      <c r="BP204" s="4"/>
    </row>
    <row r="205" spans="10:68">
      <c r="J205" s="83"/>
      <c r="Q205" s="67"/>
      <c r="Y205" s="4"/>
      <c r="AG205" s="4"/>
      <c r="AH205" s="4"/>
      <c r="AI205" s="4"/>
      <c r="AJ205" s="4"/>
      <c r="AR205" s="67"/>
      <c r="AY205" s="3"/>
      <c r="BP205" s="4"/>
    </row>
    <row r="206" spans="10:68">
      <c r="J206" s="83"/>
      <c r="Q206" s="67"/>
      <c r="Y206" s="4"/>
      <c r="AG206" s="4"/>
      <c r="AH206" s="4"/>
      <c r="AI206" s="4"/>
      <c r="AJ206" s="4"/>
      <c r="AR206" s="67"/>
      <c r="AY206" s="3"/>
      <c r="BP206" s="4"/>
    </row>
    <row r="207" spans="10:68">
      <c r="J207" s="83"/>
      <c r="Q207" s="67"/>
      <c r="Y207" s="4"/>
      <c r="AG207" s="4"/>
      <c r="AH207" s="4"/>
      <c r="AI207" s="4"/>
      <c r="AJ207" s="4"/>
      <c r="AR207" s="67"/>
      <c r="AY207" s="3"/>
      <c r="BP207" s="4"/>
    </row>
    <row r="208" spans="10:68">
      <c r="J208" s="83"/>
      <c r="Q208" s="67"/>
      <c r="Y208" s="4"/>
      <c r="AG208" s="4"/>
      <c r="AH208" s="4"/>
      <c r="AI208" s="4"/>
      <c r="AJ208" s="4"/>
      <c r="AR208" s="67"/>
      <c r="AY208" s="3"/>
      <c r="BP208" s="4"/>
    </row>
    <row r="209" spans="10:68">
      <c r="J209" s="83"/>
      <c r="Q209" s="67"/>
      <c r="Y209" s="4"/>
      <c r="AG209" s="4"/>
      <c r="AH209" s="4"/>
      <c r="AI209" s="4"/>
      <c r="AJ209" s="4"/>
      <c r="AR209" s="67"/>
      <c r="AY209" s="3"/>
      <c r="BP209" s="4"/>
    </row>
    <row r="210" spans="10:68">
      <c r="J210" s="83"/>
      <c r="Q210" s="67"/>
      <c r="Y210" s="4"/>
      <c r="AG210" s="4"/>
      <c r="AH210" s="4"/>
      <c r="AI210" s="4"/>
      <c r="AJ210" s="4"/>
      <c r="AR210" s="67"/>
      <c r="AY210" s="3"/>
      <c r="BP210" s="4"/>
    </row>
    <row r="211" spans="10:68">
      <c r="J211" s="83"/>
      <c r="Q211" s="67"/>
      <c r="Y211" s="4"/>
      <c r="AG211" s="4"/>
      <c r="AH211" s="4"/>
      <c r="AI211" s="4"/>
      <c r="AJ211" s="4"/>
      <c r="AR211" s="67"/>
      <c r="AY211" s="3"/>
      <c r="BP211" s="4"/>
    </row>
    <row r="212" spans="10:68">
      <c r="J212" s="83"/>
      <c r="Q212" s="67"/>
      <c r="Y212" s="4"/>
      <c r="AG212" s="4"/>
      <c r="AH212" s="4"/>
      <c r="AI212" s="4"/>
      <c r="AJ212" s="4"/>
      <c r="AR212" s="67"/>
      <c r="AY212" s="3"/>
      <c r="BP212" s="4"/>
    </row>
    <row r="213" spans="10:68">
      <c r="J213" s="83"/>
      <c r="Q213" s="67"/>
      <c r="Y213" s="4"/>
      <c r="AG213" s="4"/>
      <c r="AH213" s="4"/>
      <c r="AI213" s="4"/>
      <c r="AJ213" s="4"/>
      <c r="AR213" s="67"/>
      <c r="AY213" s="3"/>
      <c r="BP213" s="4"/>
    </row>
    <row r="214" spans="10:68">
      <c r="J214" s="83"/>
      <c r="Q214" s="67"/>
      <c r="Y214" s="4"/>
      <c r="AG214" s="4"/>
      <c r="AH214" s="4"/>
      <c r="AI214" s="4"/>
      <c r="AJ214" s="4"/>
      <c r="AR214" s="67"/>
      <c r="AY214" s="3"/>
      <c r="BP214" s="4"/>
    </row>
    <row r="215" spans="10:68">
      <c r="J215" s="83"/>
      <c r="Q215" s="67"/>
      <c r="Y215" s="4"/>
      <c r="AG215" s="4"/>
      <c r="AH215" s="4"/>
      <c r="AI215" s="4"/>
      <c r="AJ215" s="4"/>
      <c r="AR215" s="67"/>
      <c r="AY215" s="3"/>
      <c r="BP215" s="4"/>
    </row>
    <row r="216" spans="10:68">
      <c r="J216" s="83"/>
      <c r="Q216" s="67"/>
      <c r="Y216" s="4"/>
      <c r="AG216" s="4"/>
      <c r="AH216" s="4"/>
      <c r="AI216" s="4"/>
      <c r="AJ216" s="4"/>
      <c r="AY216" s="3"/>
      <c r="BP216" s="4"/>
    </row>
    <row r="217" spans="10:68">
      <c r="J217" s="83"/>
      <c r="Q217" s="67"/>
      <c r="Y217" s="4"/>
      <c r="AG217" s="4"/>
      <c r="AH217" s="4"/>
      <c r="AI217" s="4"/>
      <c r="AJ217" s="4"/>
      <c r="AY217" s="3"/>
      <c r="BP217" s="4"/>
    </row>
    <row r="218" spans="10:68">
      <c r="J218" s="83"/>
      <c r="Q218" s="67"/>
      <c r="Y218" s="4"/>
      <c r="AG218" s="4"/>
      <c r="AH218" s="4"/>
      <c r="AI218" s="4"/>
      <c r="AJ218" s="4"/>
      <c r="AY218" s="3"/>
      <c r="BP218" s="4"/>
    </row>
    <row r="219" spans="10:68">
      <c r="J219" s="83"/>
      <c r="Q219" s="67"/>
      <c r="Y219" s="4"/>
      <c r="AG219" s="4"/>
      <c r="AH219" s="4"/>
      <c r="AI219" s="4"/>
      <c r="AJ219" s="4"/>
      <c r="AY219" s="3"/>
      <c r="BP219" s="4"/>
    </row>
    <row r="220" spans="10:68">
      <c r="J220" s="83"/>
      <c r="Q220" s="67"/>
      <c r="Y220" s="4"/>
      <c r="AG220" s="4"/>
      <c r="AH220" s="4"/>
      <c r="AI220" s="4"/>
      <c r="AJ220" s="4"/>
      <c r="AY220" s="3"/>
      <c r="BP220" s="4"/>
    </row>
    <row r="221" spans="10:68">
      <c r="J221" s="83"/>
      <c r="Q221" s="67"/>
      <c r="Y221" s="4"/>
      <c r="AG221" s="4"/>
      <c r="AH221" s="4"/>
      <c r="AI221" s="4"/>
      <c r="AJ221" s="4"/>
      <c r="AY221" s="3"/>
      <c r="BP221" s="4"/>
    </row>
    <row r="222" spans="10:68">
      <c r="J222" s="83"/>
      <c r="Q222" s="67"/>
      <c r="Y222" s="4"/>
      <c r="AG222" s="4"/>
      <c r="AH222" s="4"/>
      <c r="AI222" s="4"/>
      <c r="AJ222" s="4"/>
      <c r="AY222" s="3"/>
      <c r="BP222" s="4"/>
    </row>
    <row r="223" spans="10:68">
      <c r="J223" s="83"/>
      <c r="Q223" s="67"/>
      <c r="Y223" s="4"/>
      <c r="AG223" s="4"/>
      <c r="AH223" s="4"/>
      <c r="AI223" s="4"/>
      <c r="AJ223" s="4"/>
      <c r="AY223" s="3"/>
      <c r="BP223" s="4"/>
    </row>
    <row r="224" spans="10:68">
      <c r="J224" s="83"/>
      <c r="Q224" s="67"/>
      <c r="Y224" s="4"/>
      <c r="AG224" s="4"/>
      <c r="AH224" s="4"/>
      <c r="AI224" s="4"/>
      <c r="AJ224" s="4"/>
      <c r="AY224" s="3"/>
      <c r="BP224" s="4"/>
    </row>
    <row r="225" spans="10:68">
      <c r="J225" s="83"/>
      <c r="Q225" s="67"/>
      <c r="Y225" s="4"/>
      <c r="AG225" s="4"/>
      <c r="AH225" s="4"/>
      <c r="AI225" s="4"/>
      <c r="AJ225" s="4"/>
      <c r="AY225" s="3"/>
      <c r="BP225" s="4"/>
    </row>
    <row r="226" spans="10:68">
      <c r="J226" s="83"/>
      <c r="Q226" s="67"/>
      <c r="Y226" s="4"/>
      <c r="AG226" s="4"/>
      <c r="AH226" s="4"/>
      <c r="AI226" s="4"/>
      <c r="AJ226" s="4"/>
      <c r="AY226" s="3"/>
      <c r="BP226" s="4"/>
    </row>
    <row r="227" spans="10:68">
      <c r="J227" s="83"/>
      <c r="Q227" s="67"/>
      <c r="Y227" s="4"/>
      <c r="AG227" s="4"/>
      <c r="AH227" s="4"/>
      <c r="AI227" s="4"/>
      <c r="AJ227" s="4"/>
      <c r="AY227" s="3"/>
      <c r="BP227" s="4"/>
    </row>
    <row r="228" spans="10:68">
      <c r="J228" s="83"/>
      <c r="Q228" s="67"/>
      <c r="Y228" s="4"/>
      <c r="AG228" s="4"/>
      <c r="AH228" s="4"/>
      <c r="AI228" s="4"/>
      <c r="AJ228" s="4"/>
      <c r="AY228" s="3"/>
      <c r="BP228" s="4"/>
    </row>
    <row r="229" spans="10:68">
      <c r="J229" s="83"/>
      <c r="Q229" s="67"/>
      <c r="Y229" s="4"/>
      <c r="AG229" s="4"/>
      <c r="AH229" s="4"/>
      <c r="AI229" s="4"/>
      <c r="AJ229" s="4"/>
      <c r="AY229" s="3"/>
      <c r="BP229" s="4"/>
    </row>
    <row r="230" spans="10:68">
      <c r="J230" s="83"/>
      <c r="Q230" s="67"/>
      <c r="Y230" s="4"/>
      <c r="AG230" s="4"/>
      <c r="AH230" s="4"/>
      <c r="AI230" s="4"/>
      <c r="AJ230" s="4"/>
      <c r="AY230" s="3"/>
      <c r="BP230" s="4"/>
    </row>
    <row r="231" spans="10:68">
      <c r="J231" s="83"/>
      <c r="Q231" s="67"/>
      <c r="Y231" s="4"/>
      <c r="AG231" s="4"/>
      <c r="AH231" s="4"/>
      <c r="AI231" s="4"/>
      <c r="AJ231" s="4"/>
      <c r="AY231" s="3"/>
      <c r="BP231" s="4"/>
    </row>
    <row r="232" spans="10:68">
      <c r="J232" s="83"/>
      <c r="Q232" s="67"/>
      <c r="Y232" s="4"/>
      <c r="AG232" s="4"/>
      <c r="AH232" s="4"/>
      <c r="AI232" s="4"/>
      <c r="AJ232" s="4"/>
      <c r="AY232" s="3"/>
      <c r="BP232" s="4"/>
    </row>
    <row r="233" spans="10:68">
      <c r="J233" s="83"/>
      <c r="Q233" s="67"/>
      <c r="Y233" s="4"/>
      <c r="AG233" s="4"/>
      <c r="AH233" s="4"/>
      <c r="AI233" s="4"/>
      <c r="AJ233" s="4"/>
      <c r="AY233" s="3"/>
      <c r="BP233" s="4"/>
    </row>
    <row r="234" spans="10:68">
      <c r="J234" s="83"/>
      <c r="Q234" s="67"/>
      <c r="Y234" s="4"/>
      <c r="AG234" s="4"/>
      <c r="AH234" s="4"/>
      <c r="AI234" s="4"/>
      <c r="AJ234" s="4"/>
      <c r="AY234" s="3"/>
      <c r="BP234" s="4"/>
    </row>
    <row r="235" spans="10:68">
      <c r="J235" s="83"/>
      <c r="Q235" s="67"/>
      <c r="Y235" s="4"/>
      <c r="AG235" s="4"/>
      <c r="AH235" s="4"/>
      <c r="AI235" s="4"/>
      <c r="AJ235" s="4"/>
      <c r="AY235" s="3"/>
      <c r="BP235" s="4"/>
    </row>
    <row r="236" spans="10:68">
      <c r="J236" s="83"/>
      <c r="Q236" s="67"/>
      <c r="Y236" s="4"/>
      <c r="AG236" s="4"/>
      <c r="AH236" s="4"/>
      <c r="AI236" s="4"/>
      <c r="AJ236" s="4"/>
      <c r="AY236" s="3"/>
      <c r="BP236" s="4"/>
    </row>
    <row r="237" spans="10:68">
      <c r="J237" s="83"/>
      <c r="Q237" s="67"/>
      <c r="Y237" s="4"/>
      <c r="AG237" s="4"/>
      <c r="AH237" s="4"/>
      <c r="AI237" s="4"/>
      <c r="AJ237" s="4"/>
      <c r="AY237" s="3"/>
      <c r="BP237" s="4"/>
    </row>
    <row r="238" spans="10:68">
      <c r="J238" s="83"/>
      <c r="Q238" s="67"/>
      <c r="Y238" s="4"/>
      <c r="AG238" s="4"/>
      <c r="AH238" s="4"/>
      <c r="AI238" s="4"/>
      <c r="AJ238" s="4"/>
      <c r="AY238" s="3"/>
      <c r="BP238" s="4"/>
    </row>
    <row r="239" spans="10:68">
      <c r="J239" s="83"/>
      <c r="Q239" s="67"/>
      <c r="Y239" s="4"/>
      <c r="AG239" s="4"/>
      <c r="AH239" s="4"/>
      <c r="AI239" s="4"/>
      <c r="AJ239" s="4"/>
      <c r="AY239" s="3"/>
      <c r="BP239" s="4"/>
    </row>
    <row r="240" spans="10:68">
      <c r="J240" s="83"/>
      <c r="Q240" s="67"/>
      <c r="Y240" s="4"/>
      <c r="AG240" s="4"/>
      <c r="AH240" s="4"/>
      <c r="AI240" s="4"/>
      <c r="AJ240" s="4"/>
      <c r="AY240" s="3"/>
      <c r="BP240" s="4"/>
    </row>
    <row r="241" spans="10:68">
      <c r="J241" s="83"/>
      <c r="Q241" s="67"/>
      <c r="Y241" s="4"/>
      <c r="AG241" s="4"/>
      <c r="AH241" s="4"/>
      <c r="AI241" s="4"/>
      <c r="AJ241" s="4"/>
      <c r="AY241" s="3"/>
      <c r="BP241" s="4"/>
    </row>
    <row r="242" spans="10:68">
      <c r="J242" s="83"/>
      <c r="Q242" s="67"/>
      <c r="Y242" s="4"/>
      <c r="AG242" s="4"/>
      <c r="AH242" s="4"/>
      <c r="AI242" s="4"/>
      <c r="AJ242" s="4"/>
      <c r="AY242" s="3"/>
      <c r="BP242" s="4"/>
    </row>
    <row r="243" spans="10:68">
      <c r="J243" s="83"/>
      <c r="Q243" s="67"/>
      <c r="Y243" s="4"/>
      <c r="AG243" s="4"/>
      <c r="AH243" s="4"/>
      <c r="AI243" s="4"/>
      <c r="AJ243" s="4"/>
      <c r="AY243" s="3"/>
      <c r="BP243" s="4"/>
    </row>
    <row r="244" spans="10:68">
      <c r="J244" s="83"/>
      <c r="Q244" s="67"/>
      <c r="Y244" s="4"/>
      <c r="AG244" s="4"/>
      <c r="AH244" s="4"/>
      <c r="AI244" s="4"/>
      <c r="AJ244" s="4"/>
      <c r="AY244" s="3"/>
      <c r="BP244" s="4"/>
    </row>
    <row r="245" spans="10:68">
      <c r="J245" s="83"/>
      <c r="Q245" s="67"/>
      <c r="Y245" s="4"/>
      <c r="AG245" s="4"/>
      <c r="AH245" s="4"/>
      <c r="AI245" s="4"/>
      <c r="AJ245" s="4"/>
      <c r="AY245" s="3"/>
      <c r="BP245" s="4"/>
    </row>
    <row r="246" spans="10:68">
      <c r="J246" s="83"/>
      <c r="Q246" s="67"/>
      <c r="Y246" s="4"/>
      <c r="AG246" s="4"/>
      <c r="AH246" s="4"/>
      <c r="AI246" s="4"/>
      <c r="AJ246" s="4"/>
      <c r="AY246" s="3"/>
      <c r="BP246" s="4"/>
    </row>
    <row r="247" spans="10:68">
      <c r="J247" s="83"/>
      <c r="Q247" s="67"/>
      <c r="Y247" s="4"/>
      <c r="AG247" s="4"/>
      <c r="AH247" s="4"/>
      <c r="AI247" s="4"/>
      <c r="AJ247" s="4"/>
      <c r="AY247" s="3"/>
      <c r="BP247" s="4"/>
    </row>
    <row r="248" spans="10:68">
      <c r="J248" s="83"/>
      <c r="Q248" s="67"/>
      <c r="Y248" s="4"/>
      <c r="AG248" s="4"/>
      <c r="AH248" s="4"/>
      <c r="AI248" s="4"/>
      <c r="AJ248" s="4"/>
      <c r="AY248" s="3"/>
      <c r="BP248" s="4"/>
    </row>
    <row r="249" spans="10:68">
      <c r="J249" s="83"/>
      <c r="Q249" s="67"/>
      <c r="Y249" s="4"/>
      <c r="AG249" s="4"/>
      <c r="AH249" s="4"/>
      <c r="AI249" s="4"/>
      <c r="AJ249" s="4"/>
      <c r="AY249" s="3"/>
      <c r="BP249" s="4"/>
    </row>
    <row r="250" spans="10:68">
      <c r="J250" s="83"/>
      <c r="Q250" s="67"/>
      <c r="Y250" s="4"/>
      <c r="AG250" s="4"/>
      <c r="AH250" s="4"/>
      <c r="AI250" s="4"/>
      <c r="AJ250" s="4"/>
      <c r="AY250" s="3"/>
      <c r="BP250" s="4"/>
    </row>
    <row r="251" spans="10:68">
      <c r="J251" s="83"/>
      <c r="Q251" s="67"/>
      <c r="Y251" s="4"/>
      <c r="AG251" s="4"/>
      <c r="AH251" s="4"/>
      <c r="AI251" s="4"/>
      <c r="AJ251" s="4"/>
      <c r="AY251" s="3"/>
      <c r="BP251" s="4"/>
    </row>
    <row r="252" spans="10:68">
      <c r="J252" s="83"/>
      <c r="Q252" s="67"/>
      <c r="Y252" s="4"/>
      <c r="AG252" s="4"/>
      <c r="AH252" s="4"/>
      <c r="AI252" s="4"/>
      <c r="AJ252" s="4"/>
      <c r="AY252" s="3"/>
      <c r="BP252" s="4"/>
    </row>
    <row r="253" spans="10:68">
      <c r="J253" s="83"/>
      <c r="Q253" s="67"/>
      <c r="Y253" s="4"/>
      <c r="AG253" s="4"/>
      <c r="AH253" s="4"/>
      <c r="AI253" s="4"/>
      <c r="AJ253" s="4"/>
      <c r="AY253" s="3"/>
    </row>
    <row r="254" spans="10:68">
      <c r="J254" s="83"/>
      <c r="Q254" s="67"/>
      <c r="Y254" s="4"/>
      <c r="AG254" s="4"/>
      <c r="AH254" s="4"/>
      <c r="AI254" s="4"/>
      <c r="AJ254" s="4"/>
      <c r="AY254" s="3"/>
    </row>
    <row r="255" spans="10:68">
      <c r="J255" s="83"/>
      <c r="Q255" s="67"/>
      <c r="Y255" s="4"/>
      <c r="AG255" s="4"/>
      <c r="AH255" s="4"/>
      <c r="AI255" s="4"/>
      <c r="AJ255" s="4"/>
      <c r="AY255" s="3"/>
    </row>
    <row r="256" spans="10:68">
      <c r="J256" s="83"/>
      <c r="Q256" s="67"/>
      <c r="Y256" s="4"/>
      <c r="AG256" s="4"/>
      <c r="AH256" s="4"/>
      <c r="AI256" s="4"/>
      <c r="AJ256" s="4"/>
      <c r="AY256" s="3"/>
    </row>
    <row r="257" spans="10:51">
      <c r="J257" s="83"/>
      <c r="Q257" s="67"/>
      <c r="Y257" s="4"/>
      <c r="AG257" s="4"/>
      <c r="AH257" s="4"/>
      <c r="AI257" s="4"/>
      <c r="AJ257" s="4"/>
      <c r="AY257" s="3"/>
    </row>
    <row r="258" spans="10:51">
      <c r="J258" s="83"/>
      <c r="Q258" s="67"/>
      <c r="Y258" s="4"/>
      <c r="AG258" s="4"/>
      <c r="AH258" s="4"/>
      <c r="AI258" s="4"/>
      <c r="AJ258" s="4"/>
      <c r="AY258" s="3"/>
    </row>
    <row r="259" spans="10:51">
      <c r="J259" s="83"/>
      <c r="Q259" s="67"/>
      <c r="Y259" s="4"/>
      <c r="AG259" s="4"/>
      <c r="AH259" s="4"/>
      <c r="AI259" s="4"/>
      <c r="AJ259" s="4"/>
      <c r="AY259" s="3"/>
    </row>
    <row r="260" spans="10:51">
      <c r="J260" s="83"/>
      <c r="Q260" s="67"/>
      <c r="Y260" s="4"/>
      <c r="AG260" s="4"/>
      <c r="AH260" s="4"/>
      <c r="AI260" s="4"/>
      <c r="AJ260" s="4"/>
      <c r="AY260" s="3"/>
    </row>
    <row r="261" spans="10:51">
      <c r="J261" s="3"/>
      <c r="Q261" s="67"/>
      <c r="Y261" s="4"/>
      <c r="AG261" s="4"/>
      <c r="AH261" s="4"/>
      <c r="AI261" s="4"/>
      <c r="AJ261" s="4"/>
      <c r="AY261" s="3"/>
    </row>
    <row r="262" spans="10:51">
      <c r="J262" s="3"/>
      <c r="Q262" s="67"/>
      <c r="Y262" s="4"/>
      <c r="AG262" s="4"/>
      <c r="AH262" s="4"/>
      <c r="AI262" s="4"/>
      <c r="AJ262" s="4"/>
      <c r="AY262" s="3"/>
    </row>
    <row r="263" spans="10:51">
      <c r="J263" s="3"/>
      <c r="Q263" s="67"/>
      <c r="Y263" s="4"/>
      <c r="AG263" s="4"/>
      <c r="AH263" s="4"/>
      <c r="AI263" s="4"/>
      <c r="AJ263" s="4"/>
      <c r="AY263" s="3"/>
    </row>
    <row r="264" spans="10:51">
      <c r="J264" s="3"/>
      <c r="Q264" s="67"/>
      <c r="Y264" s="4"/>
      <c r="AG264" s="4"/>
      <c r="AH264" s="4"/>
      <c r="AI264" s="4"/>
      <c r="AJ264" s="4"/>
      <c r="AY264" s="3"/>
    </row>
    <row r="265" spans="10:51">
      <c r="J265" s="3"/>
      <c r="Q265" s="67"/>
      <c r="Y265" s="4"/>
      <c r="AG265" s="4"/>
      <c r="AH265" s="4"/>
      <c r="AI265" s="4"/>
      <c r="AJ265" s="4"/>
      <c r="AY265" s="3"/>
    </row>
    <row r="266" spans="10:51">
      <c r="J266" s="3"/>
      <c r="Q266" s="67"/>
      <c r="Y266" s="4"/>
      <c r="AG266" s="4"/>
      <c r="AH266" s="4"/>
      <c r="AI266" s="4"/>
      <c r="AJ266" s="4"/>
      <c r="AY266" s="3"/>
    </row>
    <row r="267" spans="10:51">
      <c r="J267" s="3"/>
      <c r="Q267" s="67"/>
      <c r="Y267" s="4"/>
      <c r="AG267" s="4"/>
      <c r="AH267" s="4"/>
      <c r="AI267" s="4"/>
      <c r="AJ267" s="4"/>
      <c r="AY267" s="3"/>
    </row>
    <row r="268" spans="10:51">
      <c r="J268" s="3"/>
      <c r="Q268" s="67"/>
      <c r="Y268" s="4"/>
      <c r="AG268" s="4"/>
      <c r="AH268" s="4"/>
      <c r="AI268" s="4"/>
      <c r="AJ268" s="4"/>
      <c r="AY268" s="3"/>
    </row>
    <row r="269" spans="10:51">
      <c r="J269" s="3"/>
      <c r="Q269" s="67"/>
      <c r="Y269" s="4"/>
      <c r="AG269" s="4"/>
      <c r="AH269" s="4"/>
      <c r="AI269" s="4"/>
      <c r="AJ269" s="4"/>
      <c r="AY269" s="3"/>
    </row>
    <row r="270" spans="10:51">
      <c r="J270" s="3"/>
      <c r="Q270" s="67"/>
      <c r="Y270" s="4"/>
      <c r="AG270" s="4"/>
      <c r="AH270" s="4"/>
      <c r="AI270" s="4"/>
      <c r="AJ270" s="4"/>
      <c r="AY270" s="3"/>
    </row>
    <row r="271" spans="10:51">
      <c r="J271" s="3"/>
      <c r="Q271" s="67"/>
      <c r="Y271" s="4"/>
      <c r="AG271" s="4"/>
      <c r="AH271" s="4"/>
      <c r="AI271" s="4"/>
      <c r="AJ271" s="4"/>
      <c r="AY271" s="3"/>
    </row>
    <row r="272" spans="10:51">
      <c r="J272" s="3"/>
      <c r="Q272" s="67"/>
      <c r="Y272" s="4"/>
      <c r="AG272" s="4"/>
      <c r="AH272" s="4"/>
      <c r="AI272" s="4"/>
      <c r="AJ272" s="4"/>
      <c r="AY272" s="3"/>
    </row>
    <row r="273" spans="10:51">
      <c r="J273" s="3"/>
      <c r="Q273" s="67"/>
      <c r="Y273" s="4"/>
      <c r="AG273" s="4"/>
      <c r="AH273" s="4"/>
      <c r="AI273" s="4"/>
      <c r="AJ273" s="4"/>
      <c r="AY273" s="3"/>
    </row>
    <row r="274" spans="10:51">
      <c r="J274" s="3"/>
      <c r="Q274" s="67"/>
      <c r="Y274" s="4"/>
      <c r="AG274" s="4"/>
      <c r="AH274" s="4"/>
      <c r="AI274" s="4"/>
      <c r="AJ274" s="4"/>
      <c r="AY274" s="3"/>
    </row>
    <row r="275" spans="10:51">
      <c r="J275" s="3"/>
      <c r="Q275" s="67"/>
      <c r="Y275" s="4"/>
      <c r="AG275" s="4"/>
      <c r="AH275" s="4"/>
      <c r="AI275" s="4"/>
      <c r="AJ275" s="4"/>
      <c r="AY275" s="3"/>
    </row>
    <row r="276" spans="10:51">
      <c r="J276" s="3"/>
      <c r="Q276" s="67"/>
      <c r="Y276" s="4"/>
      <c r="AG276" s="4"/>
      <c r="AH276" s="4"/>
      <c r="AI276" s="4"/>
      <c r="AJ276" s="4"/>
      <c r="AY276" s="3"/>
    </row>
    <row r="277" spans="10:51">
      <c r="J277" s="3"/>
      <c r="Q277" s="67"/>
      <c r="Y277" s="4"/>
      <c r="AG277" s="4"/>
      <c r="AH277" s="4"/>
      <c r="AI277" s="4"/>
      <c r="AJ277" s="4"/>
      <c r="AY277" s="3"/>
    </row>
    <row r="278" spans="10:51">
      <c r="J278" s="3"/>
      <c r="Q278" s="67"/>
      <c r="Y278" s="4"/>
      <c r="AG278" s="4"/>
      <c r="AH278" s="4"/>
      <c r="AI278" s="4"/>
      <c r="AJ278" s="4"/>
      <c r="AY278" s="3"/>
    </row>
    <row r="279" spans="10:51">
      <c r="J279" s="3"/>
      <c r="Q279" s="67"/>
      <c r="Y279" s="4"/>
      <c r="AG279" s="4"/>
      <c r="AH279" s="4"/>
      <c r="AI279" s="4"/>
      <c r="AJ279" s="4"/>
      <c r="AY279" s="3"/>
    </row>
    <row r="280" spans="10:51">
      <c r="J280" s="3"/>
      <c r="Q280" s="67"/>
      <c r="Y280" s="4"/>
      <c r="AG280" s="4"/>
      <c r="AH280" s="4"/>
      <c r="AI280" s="4"/>
      <c r="AJ280" s="4"/>
      <c r="AY280" s="3"/>
    </row>
    <row r="281" spans="10:51">
      <c r="J281" s="3"/>
      <c r="Q281" s="67"/>
      <c r="Y281" s="4"/>
      <c r="AG281" s="4"/>
      <c r="AH281" s="4"/>
      <c r="AI281" s="4"/>
      <c r="AJ281" s="4"/>
      <c r="AY281" s="3"/>
    </row>
    <row r="282" spans="10:51">
      <c r="J282" s="3"/>
      <c r="Q282" s="67"/>
      <c r="Y282" s="4"/>
      <c r="AG282" s="4"/>
      <c r="AH282" s="4"/>
      <c r="AI282" s="4"/>
      <c r="AJ282" s="4"/>
      <c r="AY282" s="3"/>
    </row>
    <row r="283" spans="10:51">
      <c r="J283" s="3"/>
      <c r="Q283" s="67"/>
      <c r="Y283" s="4"/>
      <c r="AG283" s="4"/>
      <c r="AH283" s="4"/>
      <c r="AI283" s="4"/>
      <c r="AJ283" s="4"/>
      <c r="AY283" s="3"/>
    </row>
    <row r="284" spans="10:51">
      <c r="J284" s="3"/>
      <c r="Q284" s="67"/>
      <c r="Y284" s="4"/>
      <c r="AG284" s="4"/>
      <c r="AH284" s="4"/>
      <c r="AI284" s="4"/>
      <c r="AJ284" s="4"/>
      <c r="AY284" s="3"/>
    </row>
    <row r="285" spans="10:51">
      <c r="J285" s="3"/>
      <c r="Q285" s="67"/>
      <c r="Y285" s="4"/>
      <c r="AG285" s="4"/>
      <c r="AH285" s="4"/>
      <c r="AI285" s="4"/>
      <c r="AJ285" s="4"/>
      <c r="AY285" s="3"/>
    </row>
    <row r="286" spans="10:51">
      <c r="J286" s="3"/>
      <c r="Q286" s="67"/>
      <c r="Y286" s="4"/>
      <c r="AG286" s="4"/>
      <c r="AH286" s="4"/>
      <c r="AI286" s="4"/>
      <c r="AJ286" s="4"/>
      <c r="AY286" s="3"/>
    </row>
    <row r="287" spans="10:51">
      <c r="J287" s="3"/>
      <c r="Q287" s="67"/>
      <c r="Y287" s="4"/>
      <c r="AI287" s="4"/>
      <c r="AJ287" s="4"/>
      <c r="AY287" s="3"/>
    </row>
    <row r="288" spans="10:51">
      <c r="J288" s="3"/>
      <c r="Q288" s="67"/>
      <c r="Y288" s="4"/>
      <c r="AI288" s="4"/>
      <c r="AJ288" s="4"/>
      <c r="AY288" s="3"/>
    </row>
    <row r="289" spans="10:51">
      <c r="J289" s="3"/>
      <c r="Q289" s="67"/>
      <c r="Y289" s="4"/>
      <c r="AI289" s="4"/>
      <c r="AJ289" s="4"/>
      <c r="AY289" s="3"/>
    </row>
    <row r="290" spans="10:51">
      <c r="J290" s="3"/>
      <c r="Q290" s="67"/>
      <c r="Y290" s="4"/>
      <c r="AI290" s="4"/>
      <c r="AJ290" s="4"/>
      <c r="AY290" s="3"/>
    </row>
    <row r="291" spans="10:51">
      <c r="J291" s="3"/>
      <c r="Q291" s="67"/>
      <c r="Y291" s="4"/>
      <c r="AI291" s="4"/>
      <c r="AJ291" s="4"/>
      <c r="AY291" s="3"/>
    </row>
    <row r="292" spans="10:51">
      <c r="J292" s="3"/>
      <c r="Q292" s="67"/>
      <c r="Y292" s="4"/>
      <c r="AI292" s="4"/>
      <c r="AJ292" s="4"/>
      <c r="AY292" s="3"/>
    </row>
    <row r="293" spans="10:51">
      <c r="J293" s="3"/>
      <c r="Q293" s="67"/>
      <c r="Y293" s="4"/>
      <c r="AI293" s="4"/>
      <c r="AJ293" s="4"/>
      <c r="AY293" s="3"/>
    </row>
    <row r="294" spans="10:51">
      <c r="J294" s="3"/>
      <c r="Q294" s="67"/>
      <c r="Y294" s="4"/>
      <c r="AI294" s="4"/>
      <c r="AJ294" s="4"/>
      <c r="AY294" s="3"/>
    </row>
    <row r="295" spans="10:51">
      <c r="J295" s="3"/>
      <c r="Q295" s="67"/>
      <c r="Y295" s="4"/>
      <c r="AI295" s="4"/>
      <c r="AJ295" s="4"/>
      <c r="AY295" s="3"/>
    </row>
    <row r="296" spans="10:51">
      <c r="J296" s="3"/>
      <c r="Q296" s="67"/>
      <c r="Y296" s="4"/>
      <c r="AI296" s="4"/>
      <c r="AJ296" s="4"/>
      <c r="AY296" s="3"/>
    </row>
    <row r="297" spans="10:51">
      <c r="J297" s="3"/>
      <c r="Q297" s="67"/>
      <c r="Y297" s="4"/>
      <c r="AI297" s="4"/>
      <c r="AJ297" s="4"/>
      <c r="AY297" s="3"/>
    </row>
    <row r="298" spans="10:51">
      <c r="J298" s="3"/>
      <c r="Q298" s="67"/>
      <c r="Y298" s="4"/>
      <c r="AI298" s="4"/>
      <c r="AJ298" s="4"/>
      <c r="AY298" s="3"/>
    </row>
    <row r="299" spans="10:51">
      <c r="J299" s="3"/>
      <c r="Q299" s="67"/>
      <c r="Y299" s="4"/>
      <c r="AI299" s="4"/>
      <c r="AJ299" s="4"/>
      <c r="AY299" s="3"/>
    </row>
    <row r="300" spans="10:51">
      <c r="J300" s="3"/>
      <c r="Q300" s="67"/>
      <c r="Y300" s="4"/>
      <c r="AI300" s="4"/>
      <c r="AJ300" s="4"/>
      <c r="AY300" s="3"/>
    </row>
    <row r="301" spans="10:51">
      <c r="J301" s="3"/>
      <c r="Q301" s="67"/>
      <c r="Y301" s="4"/>
      <c r="AI301" s="4"/>
      <c r="AJ301" s="4"/>
      <c r="AY301" s="3"/>
    </row>
    <row r="302" spans="10:51">
      <c r="J302" s="3"/>
      <c r="Q302" s="67"/>
      <c r="Y302" s="4"/>
      <c r="AI302" s="4"/>
      <c r="AJ302" s="4"/>
      <c r="AY302" s="3"/>
    </row>
    <row r="303" spans="10:51">
      <c r="J303" s="3"/>
      <c r="Q303" s="67"/>
      <c r="Y303" s="4"/>
      <c r="AY303" s="3"/>
    </row>
    <row r="304" spans="10:51">
      <c r="J304" s="3"/>
      <c r="Q304" s="67"/>
      <c r="Y304" s="4"/>
      <c r="AY304" s="3"/>
    </row>
    <row r="305" spans="10:51">
      <c r="J305" s="3"/>
      <c r="Q305" s="67"/>
      <c r="Y305" s="4"/>
      <c r="AY305" s="3"/>
    </row>
    <row r="306" spans="10:51">
      <c r="J306" s="3"/>
      <c r="Q306" s="67"/>
      <c r="AY306" s="3"/>
    </row>
    <row r="307" spans="10:51">
      <c r="J307" s="3"/>
      <c r="Q307" s="67"/>
      <c r="AY307" s="3"/>
    </row>
    <row r="308" spans="10:51">
      <c r="J308" s="3"/>
      <c r="Q308" s="67"/>
      <c r="AY308" s="3"/>
    </row>
    <row r="309" spans="10:51">
      <c r="J309" s="3"/>
      <c r="Q309" s="67"/>
      <c r="AY309" s="3"/>
    </row>
    <row r="310" spans="10:51">
      <c r="J310" s="3"/>
      <c r="Q310" s="67"/>
      <c r="AY310" s="3"/>
    </row>
    <row r="311" spans="10:51">
      <c r="J311" s="3"/>
      <c r="Q311" s="67"/>
      <c r="AY311" s="3"/>
    </row>
    <row r="312" spans="10:51">
      <c r="J312" s="3"/>
      <c r="Q312" s="67"/>
      <c r="AY312" s="3"/>
    </row>
    <row r="313" spans="10:51">
      <c r="J313" s="3"/>
      <c r="Q313" s="67"/>
      <c r="AY313" s="3"/>
    </row>
    <row r="314" spans="10:51">
      <c r="J314" s="3"/>
      <c r="Q314" s="67"/>
      <c r="AY314" s="3"/>
    </row>
    <row r="315" spans="10:51">
      <c r="J315" s="3"/>
      <c r="Q315" s="67"/>
      <c r="AY315" s="3"/>
    </row>
    <row r="316" spans="10:51">
      <c r="J316" s="3"/>
      <c r="Q316" s="67"/>
      <c r="AY316" s="3"/>
    </row>
    <row r="317" spans="10:51">
      <c r="J317" s="3"/>
      <c r="Q317" s="67"/>
      <c r="AY317" s="3"/>
    </row>
    <row r="318" spans="10:51">
      <c r="J318" s="3"/>
      <c r="Q318" s="67"/>
      <c r="AY318" s="3"/>
    </row>
    <row r="319" spans="10:51">
      <c r="J319" s="3"/>
      <c r="Q319" s="67"/>
      <c r="AY319" s="3"/>
    </row>
    <row r="320" spans="10:51">
      <c r="J320" s="3"/>
      <c r="Q320" s="67"/>
      <c r="AY320" s="3"/>
    </row>
    <row r="321" spans="10:51">
      <c r="J321" s="3"/>
      <c r="Q321" s="67"/>
      <c r="AY321" s="3"/>
    </row>
    <row r="322" spans="10:51">
      <c r="J322" s="3"/>
      <c r="Q322" s="67"/>
      <c r="AY322" s="3"/>
    </row>
    <row r="323" spans="10:51">
      <c r="J323" s="3"/>
      <c r="Q323" s="67"/>
      <c r="AY323" s="3"/>
    </row>
    <row r="324" spans="10:51">
      <c r="J324" s="3"/>
      <c r="Q324" s="67"/>
      <c r="AY324" s="3"/>
    </row>
    <row r="325" spans="10:51">
      <c r="J325" s="3"/>
      <c r="Q325" s="67"/>
      <c r="AY325" s="3"/>
    </row>
    <row r="326" spans="10:51">
      <c r="J326" s="3"/>
      <c r="Q326" s="67"/>
      <c r="AY326" s="3"/>
    </row>
    <row r="327" spans="10:51">
      <c r="J327" s="3"/>
      <c r="Q327" s="67"/>
      <c r="AY327" s="3"/>
    </row>
    <row r="328" spans="10:51">
      <c r="J328" s="3"/>
      <c r="Q328" s="67"/>
      <c r="AY328" s="3"/>
    </row>
    <row r="329" spans="10:51">
      <c r="J329" s="3"/>
      <c r="Q329" s="67"/>
      <c r="AY329" s="3"/>
    </row>
    <row r="330" spans="10:51">
      <c r="J330" s="3"/>
      <c r="Q330" s="67"/>
      <c r="AY330" s="3"/>
    </row>
    <row r="331" spans="10:51">
      <c r="J331" s="3"/>
      <c r="Q331" s="67"/>
      <c r="AY331" s="3"/>
    </row>
    <row r="332" spans="10:51">
      <c r="J332" s="3"/>
      <c r="Q332" s="67"/>
      <c r="AY332" s="3"/>
    </row>
    <row r="333" spans="10:51">
      <c r="J333" s="3"/>
      <c r="Q333" s="67"/>
      <c r="AY333" s="3"/>
    </row>
    <row r="334" spans="10:51">
      <c r="J334" s="3"/>
      <c r="Q334" s="67"/>
      <c r="AY334" s="3"/>
    </row>
    <row r="335" spans="10:51">
      <c r="J335" s="3"/>
      <c r="Q335" s="67"/>
      <c r="AY335" s="3"/>
    </row>
    <row r="336" spans="10:51">
      <c r="J336" s="3"/>
      <c r="Q336" s="67"/>
      <c r="AY336" s="3"/>
    </row>
    <row r="337" spans="10:51">
      <c r="J337" s="3"/>
      <c r="Q337" s="67"/>
      <c r="AY337" s="3"/>
    </row>
    <row r="338" spans="10:51">
      <c r="J338" s="3"/>
      <c r="Q338" s="67"/>
      <c r="AY338" s="3"/>
    </row>
    <row r="339" spans="10:51">
      <c r="J339" s="3"/>
      <c r="Q339" s="67"/>
      <c r="AY339" s="3"/>
    </row>
    <row r="340" spans="10:51">
      <c r="J340" s="3"/>
      <c r="Q340" s="67"/>
      <c r="AY340" s="3"/>
    </row>
    <row r="341" spans="10:51">
      <c r="J341" s="3"/>
      <c r="Q341" s="67"/>
      <c r="AY341" s="3"/>
    </row>
    <row r="342" spans="10:51">
      <c r="J342" s="3"/>
      <c r="Q342" s="67"/>
      <c r="AY342" s="3"/>
    </row>
    <row r="343" spans="10:51">
      <c r="J343" s="3"/>
      <c r="Q343" s="67"/>
      <c r="AY343" s="3"/>
    </row>
    <row r="344" spans="10:51">
      <c r="J344" s="3"/>
      <c r="Q344" s="67"/>
      <c r="AY344" s="3"/>
    </row>
    <row r="345" spans="10:51">
      <c r="J345" s="3"/>
      <c r="Q345" s="67"/>
      <c r="AY345" s="3"/>
    </row>
    <row r="346" spans="10:51">
      <c r="J346" s="3"/>
      <c r="Q346" s="67"/>
      <c r="AY346" s="3"/>
    </row>
    <row r="347" spans="10:51">
      <c r="J347" s="3"/>
      <c r="Q347" s="67"/>
      <c r="AY347" s="3"/>
    </row>
    <row r="348" spans="10:51">
      <c r="J348" s="3"/>
      <c r="Q348" s="67"/>
      <c r="AY348" s="3"/>
    </row>
    <row r="349" spans="10:51">
      <c r="J349" s="3"/>
      <c r="Q349" s="67"/>
      <c r="AY349" s="3"/>
    </row>
    <row r="350" spans="10:51">
      <c r="J350" s="3"/>
      <c r="Q350" s="67"/>
      <c r="AY350" s="3"/>
    </row>
    <row r="351" spans="10:51">
      <c r="J351" s="3"/>
      <c r="Q351" s="67"/>
      <c r="AY351" s="3"/>
    </row>
    <row r="352" spans="10:51">
      <c r="J352" s="3"/>
      <c r="Q352" s="67"/>
      <c r="AY352" s="3"/>
    </row>
    <row r="353" spans="10:51">
      <c r="J353" s="3"/>
      <c r="Q353" s="67"/>
      <c r="AY353" s="3"/>
    </row>
    <row r="354" spans="10:51">
      <c r="J354" s="3"/>
      <c r="Q354" s="67"/>
      <c r="AY354" s="3"/>
    </row>
    <row r="355" spans="10:51">
      <c r="J355" s="3"/>
      <c r="Q355" s="67"/>
      <c r="AY355" s="3"/>
    </row>
    <row r="356" spans="10:51">
      <c r="J356" s="3"/>
      <c r="Q356" s="67"/>
      <c r="AY356" s="3"/>
    </row>
    <row r="357" spans="10:51">
      <c r="J357" s="3"/>
      <c r="Q357" s="67"/>
      <c r="AY357" s="3"/>
    </row>
    <row r="358" spans="10:51">
      <c r="J358" s="3"/>
      <c r="Q358" s="67"/>
      <c r="AY358" s="3"/>
    </row>
    <row r="359" spans="10:51">
      <c r="J359" s="3"/>
      <c r="Q359" s="67"/>
      <c r="AY359" s="3"/>
    </row>
    <row r="360" spans="10:51">
      <c r="J360" s="3"/>
      <c r="Q360" s="67"/>
      <c r="AY360" s="3"/>
    </row>
    <row r="361" spans="10:51">
      <c r="J361" s="3"/>
      <c r="Q361" s="67"/>
      <c r="AY361" s="3"/>
    </row>
    <row r="362" spans="10:51">
      <c r="J362" s="3"/>
      <c r="Q362" s="67"/>
      <c r="AY362" s="3"/>
    </row>
    <row r="363" spans="10:51">
      <c r="J363" s="3"/>
      <c r="Q363" s="67"/>
      <c r="AY363" s="3"/>
    </row>
    <row r="364" spans="10:51">
      <c r="J364" s="3"/>
      <c r="Q364" s="67"/>
      <c r="AY364" s="3"/>
    </row>
    <row r="365" spans="10:51">
      <c r="J365" s="3"/>
      <c r="Q365" s="67"/>
      <c r="AY365" s="3"/>
    </row>
    <row r="366" spans="10:51">
      <c r="J366" s="3"/>
      <c r="Q366" s="67"/>
      <c r="AY366" s="3"/>
    </row>
    <row r="367" spans="10:51">
      <c r="J367" s="3"/>
      <c r="Q367" s="67"/>
      <c r="AY367" s="3"/>
    </row>
    <row r="368" spans="10:51">
      <c r="J368" s="3"/>
      <c r="Q368" s="67"/>
      <c r="AY368" s="3"/>
    </row>
    <row r="369" spans="10:51">
      <c r="J369" s="3"/>
      <c r="Q369" s="67"/>
      <c r="AY369" s="3"/>
    </row>
    <row r="370" spans="10:51">
      <c r="J370" s="3"/>
      <c r="Q370" s="67"/>
      <c r="AY370" s="3"/>
    </row>
    <row r="371" spans="10:51">
      <c r="J371" s="3"/>
      <c r="Q371" s="67"/>
      <c r="AY371" s="3"/>
    </row>
    <row r="372" spans="10:51">
      <c r="J372" s="3"/>
      <c r="Q372" s="67"/>
      <c r="AY372" s="3"/>
    </row>
    <row r="373" spans="10:51">
      <c r="J373" s="3"/>
      <c r="Q373" s="67"/>
      <c r="AY373" s="3"/>
    </row>
    <row r="374" spans="10:51">
      <c r="J374" s="3"/>
      <c r="Q374" s="67"/>
      <c r="AY374" s="3"/>
    </row>
    <row r="375" spans="10:51">
      <c r="J375" s="3"/>
      <c r="Q375" s="67"/>
      <c r="AY375" s="3"/>
    </row>
    <row r="376" spans="10:51">
      <c r="J376" s="3"/>
      <c r="Q376" s="67"/>
      <c r="AY376" s="3"/>
    </row>
    <row r="377" spans="10:51">
      <c r="J377" s="3"/>
      <c r="Q377" s="67"/>
      <c r="AY377" s="3"/>
    </row>
    <row r="378" spans="10:51">
      <c r="J378" s="3"/>
      <c r="Q378" s="67"/>
      <c r="AY378" s="3"/>
    </row>
    <row r="379" spans="10:51">
      <c r="J379" s="3"/>
      <c r="Q379" s="67"/>
      <c r="AY379" s="3"/>
    </row>
    <row r="380" spans="10:51">
      <c r="J380" s="3"/>
      <c r="Q380" s="67"/>
      <c r="AY380" s="3"/>
    </row>
    <row r="381" spans="10:51">
      <c r="J381" s="3"/>
      <c r="AY381" s="3"/>
    </row>
    <row r="382" spans="10:51">
      <c r="J382" s="3"/>
      <c r="AY382" s="3"/>
    </row>
    <row r="383" spans="10:51">
      <c r="J383" s="3"/>
      <c r="AY383" s="3"/>
    </row>
    <row r="384" spans="10:51">
      <c r="J384" s="3"/>
      <c r="AY384" s="3"/>
    </row>
    <row r="385" spans="10:51">
      <c r="J385" s="3"/>
      <c r="AY385" s="3"/>
    </row>
    <row r="386" spans="10:51">
      <c r="J386" s="3"/>
      <c r="AY386" s="3"/>
    </row>
    <row r="387" spans="10:51">
      <c r="J387" s="3"/>
      <c r="AY387" s="3"/>
    </row>
    <row r="388" spans="10:51">
      <c r="J388" s="3"/>
      <c r="AY388" s="3"/>
    </row>
    <row r="389" spans="10:51">
      <c r="J389" s="3"/>
      <c r="AY389" s="3"/>
    </row>
    <row r="390" spans="10:51">
      <c r="J390" s="3"/>
      <c r="AY390" s="3"/>
    </row>
    <row r="391" spans="10:51">
      <c r="J391" s="3"/>
      <c r="AY391" s="3"/>
    </row>
    <row r="392" spans="10:51">
      <c r="J392" s="3"/>
      <c r="AY392" s="3"/>
    </row>
    <row r="393" spans="10:51">
      <c r="J393" s="3"/>
      <c r="AY393" s="3"/>
    </row>
    <row r="394" spans="10:51">
      <c r="J394" s="3"/>
      <c r="AY394" s="3"/>
    </row>
    <row r="395" spans="10:51">
      <c r="J395" s="3"/>
      <c r="AY395" s="3"/>
    </row>
    <row r="396" spans="10:51">
      <c r="J396" s="3"/>
      <c r="AY396" s="3"/>
    </row>
    <row r="397" spans="10:51">
      <c r="J397" s="3"/>
      <c r="AY397" s="3"/>
    </row>
    <row r="398" spans="10:51">
      <c r="J398" s="3"/>
      <c r="AY398" s="3"/>
    </row>
    <row r="399" spans="10:51">
      <c r="J399" s="3"/>
      <c r="AY399" s="3"/>
    </row>
    <row r="400" spans="10:51">
      <c r="J400" s="3"/>
      <c r="AY400" s="3"/>
    </row>
    <row r="401" spans="10:51">
      <c r="J401" s="3"/>
      <c r="AY401" s="3"/>
    </row>
    <row r="402" spans="10:51">
      <c r="J402" s="3"/>
      <c r="AY402" s="3"/>
    </row>
    <row r="403" spans="10:51">
      <c r="J403" s="3"/>
      <c r="AY403" s="3"/>
    </row>
    <row r="404" spans="10:51">
      <c r="J404" s="3"/>
      <c r="AY404" s="3"/>
    </row>
    <row r="405" spans="10:51">
      <c r="J405" s="3"/>
      <c r="AY405" s="3"/>
    </row>
    <row r="406" spans="10:51">
      <c r="J406" s="3"/>
      <c r="AY406" s="3"/>
    </row>
    <row r="407" spans="10:51">
      <c r="J407" s="3"/>
      <c r="AY407" s="3"/>
    </row>
    <row r="408" spans="10:51">
      <c r="J408" s="3"/>
      <c r="AY408" s="3"/>
    </row>
    <row r="409" spans="10:51">
      <c r="J409" s="3"/>
      <c r="AY409" s="3"/>
    </row>
    <row r="410" spans="10:51">
      <c r="J410" s="3"/>
      <c r="AY410" s="3"/>
    </row>
    <row r="411" spans="10:51">
      <c r="J411" s="3"/>
      <c r="AY411" s="3"/>
    </row>
    <row r="412" spans="10:51">
      <c r="J412" s="3"/>
      <c r="AY412" s="3"/>
    </row>
    <row r="413" spans="10:51">
      <c r="J413" s="3"/>
      <c r="AY413" s="3"/>
    </row>
    <row r="414" spans="10:51">
      <c r="J414" s="3"/>
      <c r="AY414" s="3"/>
    </row>
    <row r="415" spans="10:51">
      <c r="J415" s="3"/>
      <c r="AY415" s="3"/>
    </row>
    <row r="416" spans="10:51">
      <c r="J416" s="3"/>
      <c r="AY416" s="3"/>
    </row>
    <row r="417" spans="10:51">
      <c r="J417" s="3"/>
      <c r="AY417" s="3"/>
    </row>
    <row r="418" spans="10:51">
      <c r="J418" s="3"/>
      <c r="AY418" s="3"/>
    </row>
    <row r="419" spans="10:51">
      <c r="J419" s="3"/>
      <c r="AY419" s="3"/>
    </row>
    <row r="420" spans="10:51">
      <c r="J420" s="3"/>
      <c r="AY420" s="3"/>
    </row>
    <row r="421" spans="10:51">
      <c r="J421" s="3"/>
      <c r="AY421" s="3"/>
    </row>
    <row r="422" spans="10:51">
      <c r="J422" s="3"/>
      <c r="AY422" s="3"/>
    </row>
    <row r="423" spans="10:51">
      <c r="J423" s="3"/>
      <c r="AY423" s="3"/>
    </row>
    <row r="424" spans="10:51">
      <c r="J424" s="3"/>
      <c r="AY424" s="3"/>
    </row>
    <row r="425" spans="10:51">
      <c r="J425" s="3"/>
      <c r="AY425" s="3"/>
    </row>
    <row r="426" spans="10:51">
      <c r="J426" s="3"/>
      <c r="AY426" s="3"/>
    </row>
    <row r="427" spans="10:51">
      <c r="J427" s="3"/>
      <c r="AY427" s="3"/>
    </row>
    <row r="428" spans="10:51">
      <c r="J428" s="3"/>
      <c r="AY428" s="3"/>
    </row>
    <row r="429" spans="10:51">
      <c r="J429" s="3"/>
      <c r="AY429" s="3"/>
    </row>
    <row r="430" spans="10:51">
      <c r="J430" s="3"/>
      <c r="AY430" s="3"/>
    </row>
    <row r="431" spans="10:51">
      <c r="J431" s="3"/>
      <c r="AY431" s="3"/>
    </row>
    <row r="432" spans="10:51">
      <c r="J432" s="3"/>
      <c r="AY432" s="3"/>
    </row>
    <row r="433" spans="10:51">
      <c r="J433" s="3"/>
      <c r="AY433" s="3"/>
    </row>
    <row r="434" spans="10:51">
      <c r="J434" s="3"/>
      <c r="AY434" s="3"/>
    </row>
    <row r="435" spans="10:51">
      <c r="J435" s="3"/>
      <c r="AY435" s="3"/>
    </row>
    <row r="436" spans="10:51">
      <c r="J436" s="3"/>
      <c r="AY436" s="3"/>
    </row>
    <row r="437" spans="10:51">
      <c r="J437" s="3"/>
      <c r="AY437" s="3"/>
    </row>
    <row r="438" spans="10:51">
      <c r="J438" s="3"/>
      <c r="AY438" s="3"/>
    </row>
    <row r="439" spans="10:51">
      <c r="J439" s="3"/>
      <c r="AY439" s="3"/>
    </row>
    <row r="440" spans="10:51">
      <c r="J440" s="3"/>
      <c r="AY440" s="3"/>
    </row>
    <row r="441" spans="10:51">
      <c r="J441" s="3"/>
      <c r="AY441" s="3"/>
    </row>
    <row r="442" spans="10:51">
      <c r="J442" s="3"/>
      <c r="AY442" s="3"/>
    </row>
    <row r="443" spans="10:51">
      <c r="J443" s="3"/>
      <c r="AY443" s="3"/>
    </row>
    <row r="444" spans="10:51">
      <c r="J444" s="3"/>
      <c r="AY444" s="3"/>
    </row>
    <row r="445" spans="10:51">
      <c r="J445" s="3"/>
      <c r="AY445" s="3"/>
    </row>
    <row r="446" spans="10:51">
      <c r="J446" s="3"/>
      <c r="AY446" s="3"/>
    </row>
    <row r="447" spans="10:51">
      <c r="J447" s="3"/>
      <c r="AY447" s="3"/>
    </row>
    <row r="448" spans="10:51">
      <c r="J448" s="3"/>
      <c r="AY448" s="3"/>
    </row>
    <row r="449" spans="10:51">
      <c r="J449" s="3"/>
      <c r="AY449" s="3"/>
    </row>
    <row r="450" spans="10:51">
      <c r="J450" s="3"/>
      <c r="AY450" s="3"/>
    </row>
    <row r="451" spans="10:51">
      <c r="J451" s="3"/>
      <c r="AY451" s="3"/>
    </row>
    <row r="452" spans="10:51">
      <c r="J452" s="3"/>
      <c r="AY452" s="3"/>
    </row>
    <row r="453" spans="10:51">
      <c r="J453" s="3"/>
      <c r="AY453" s="3"/>
    </row>
    <row r="454" spans="10:51">
      <c r="J454" s="3"/>
      <c r="AY454" s="3"/>
    </row>
    <row r="455" spans="10:51">
      <c r="J455" s="3"/>
      <c r="AY455" s="3"/>
    </row>
    <row r="456" spans="10:51">
      <c r="J456" s="3"/>
      <c r="AY456" s="3"/>
    </row>
    <row r="457" spans="10:51">
      <c r="J457" s="3"/>
      <c r="AY457" s="3"/>
    </row>
    <row r="458" spans="10:51">
      <c r="J458" s="3"/>
      <c r="AY458" s="3"/>
    </row>
    <row r="459" spans="10:51">
      <c r="J459" s="3"/>
      <c r="AY459" s="3"/>
    </row>
    <row r="460" spans="10:51">
      <c r="J460" s="3"/>
      <c r="AY460" s="3"/>
    </row>
    <row r="461" spans="10:51">
      <c r="J461" s="3"/>
      <c r="AY461" s="3"/>
    </row>
    <row r="462" spans="10:51">
      <c r="J462" s="3"/>
      <c r="AY462" s="3"/>
    </row>
    <row r="463" spans="10:51">
      <c r="J463" s="3"/>
      <c r="AY463" s="3"/>
    </row>
    <row r="464" spans="10:51">
      <c r="J464" s="3"/>
      <c r="AY464" s="3"/>
    </row>
    <row r="465" spans="10:51">
      <c r="J465" s="3"/>
      <c r="AY465" s="3"/>
    </row>
    <row r="466" spans="10:51">
      <c r="J466" s="3"/>
      <c r="AY466" s="3"/>
    </row>
    <row r="467" spans="10:51">
      <c r="J467" s="3"/>
      <c r="AY467" s="3"/>
    </row>
    <row r="468" spans="10:51">
      <c r="J468" s="3"/>
      <c r="AY468" s="3"/>
    </row>
    <row r="469" spans="10:51">
      <c r="J469" s="3"/>
      <c r="AY469" s="3"/>
    </row>
    <row r="470" spans="10:51">
      <c r="J470" s="3"/>
      <c r="AY470" s="3"/>
    </row>
    <row r="471" spans="10:51">
      <c r="J471" s="3"/>
      <c r="AY471" s="3"/>
    </row>
    <row r="472" spans="10:51">
      <c r="J472" s="3"/>
      <c r="AY472" s="3"/>
    </row>
    <row r="473" spans="10:51">
      <c r="J473" s="3"/>
      <c r="AY473" s="3"/>
    </row>
    <row r="474" spans="10:51">
      <c r="J474" s="3"/>
      <c r="AY474" s="3"/>
    </row>
    <row r="475" spans="10:51">
      <c r="J475" s="3"/>
      <c r="AY475" s="3"/>
    </row>
    <row r="476" spans="10:51">
      <c r="J476" s="3"/>
      <c r="AY476" s="3"/>
    </row>
    <row r="477" spans="10:51">
      <c r="J477" s="3"/>
      <c r="AY477" s="3"/>
    </row>
    <row r="478" spans="10:51">
      <c r="J478" s="3"/>
      <c r="AY478" s="3"/>
    </row>
    <row r="479" spans="10:51">
      <c r="J479" s="3"/>
      <c r="AY479" s="3"/>
    </row>
    <row r="480" spans="10:51">
      <c r="J480" s="3"/>
      <c r="AY480" s="3"/>
    </row>
    <row r="481" spans="10:51">
      <c r="J481" s="3"/>
      <c r="AY481" s="3"/>
    </row>
    <row r="482" spans="10:51">
      <c r="J482" s="3"/>
      <c r="AY482" s="3"/>
    </row>
    <row r="483" spans="10:51">
      <c r="J483" s="3"/>
      <c r="AY483" s="3"/>
    </row>
    <row r="484" spans="10:51">
      <c r="J484" s="3"/>
      <c r="AY484" s="3"/>
    </row>
    <row r="485" spans="10:51">
      <c r="J485" s="3"/>
      <c r="AY485" s="3"/>
    </row>
    <row r="486" spans="10:51">
      <c r="J486" s="3"/>
      <c r="AY486" s="3"/>
    </row>
    <row r="487" spans="10:51">
      <c r="J487" s="3"/>
      <c r="AY487" s="3"/>
    </row>
    <row r="488" spans="10:51">
      <c r="J488" s="3"/>
      <c r="AY488" s="3"/>
    </row>
    <row r="489" spans="10:51">
      <c r="J489" s="3"/>
      <c r="AY489" s="3"/>
    </row>
    <row r="490" spans="10:51">
      <c r="J490" s="3"/>
      <c r="AY490" s="3"/>
    </row>
    <row r="491" spans="10:51">
      <c r="J491" s="3"/>
      <c r="AY491" s="3"/>
    </row>
    <row r="492" spans="10:51">
      <c r="J492" s="3"/>
      <c r="AY492" s="3"/>
    </row>
    <row r="493" spans="10:51">
      <c r="J493" s="3"/>
      <c r="AY493" s="3"/>
    </row>
    <row r="494" spans="10:51">
      <c r="J494" s="3"/>
      <c r="AY494" s="3"/>
    </row>
    <row r="495" spans="10:51">
      <c r="J495" s="3"/>
      <c r="AY495" s="3"/>
    </row>
    <row r="496" spans="10:51">
      <c r="J496" s="3"/>
      <c r="AY496" s="3"/>
    </row>
    <row r="497" spans="10:51">
      <c r="J497" s="3"/>
      <c r="AY497" s="3"/>
    </row>
    <row r="498" spans="10:51">
      <c r="J498" s="3"/>
      <c r="AY498" s="3"/>
    </row>
    <row r="499" spans="10:51">
      <c r="J499" s="3"/>
      <c r="AY499" s="3"/>
    </row>
    <row r="500" spans="10:51">
      <c r="J500" s="3"/>
      <c r="AY500" s="3"/>
    </row>
    <row r="501" spans="10:51">
      <c r="J501" s="3"/>
      <c r="AY501" s="3"/>
    </row>
    <row r="502" spans="10:51">
      <c r="J502" s="3"/>
      <c r="AY502" s="3"/>
    </row>
    <row r="503" spans="10:51">
      <c r="J503" s="3"/>
      <c r="AY503" s="3"/>
    </row>
    <row r="504" spans="10:51">
      <c r="J504" s="3"/>
      <c r="AY504" s="3"/>
    </row>
    <row r="505" spans="10:51">
      <c r="J505" s="3"/>
      <c r="AY505" s="3"/>
    </row>
    <row r="506" spans="10:51">
      <c r="J506" s="3"/>
      <c r="AY506" s="3"/>
    </row>
    <row r="507" spans="10:51">
      <c r="J507" s="3"/>
      <c r="AY507" s="3"/>
    </row>
    <row r="508" spans="10:51">
      <c r="J508" s="3"/>
      <c r="AY508" s="3"/>
    </row>
    <row r="509" spans="10:51">
      <c r="J509" s="3"/>
      <c r="AY509" s="3"/>
    </row>
    <row r="510" spans="10:51">
      <c r="J510" s="3"/>
      <c r="AY510" s="3"/>
    </row>
    <row r="511" spans="10:51">
      <c r="J511" s="3"/>
      <c r="AY511" s="3"/>
    </row>
    <row r="512" spans="10:51">
      <c r="J512" s="3"/>
      <c r="AY512" s="3"/>
    </row>
    <row r="513" spans="10:51">
      <c r="J513" s="3"/>
      <c r="AY513" s="3"/>
    </row>
    <row r="514" spans="10:51">
      <c r="J514" s="3"/>
      <c r="AY514" s="3"/>
    </row>
    <row r="515" spans="10:51">
      <c r="J515" s="3"/>
      <c r="AY515" s="3"/>
    </row>
    <row r="516" spans="10:51">
      <c r="J516" s="3"/>
      <c r="AY516" s="3"/>
    </row>
    <row r="517" spans="10:51">
      <c r="J517" s="3"/>
      <c r="AY517" s="3"/>
    </row>
    <row r="518" spans="10:51">
      <c r="J518" s="3"/>
      <c r="AY518" s="3"/>
    </row>
    <row r="519" spans="10:51">
      <c r="J519" s="3"/>
      <c r="AY519" s="3"/>
    </row>
    <row r="520" spans="10:51">
      <c r="J520" s="3"/>
      <c r="AY520" s="3"/>
    </row>
    <row r="521" spans="10:51">
      <c r="J521" s="3"/>
      <c r="AY521" s="3"/>
    </row>
    <row r="522" spans="10:51">
      <c r="J522" s="3"/>
      <c r="AY522" s="3"/>
    </row>
    <row r="523" spans="10:51">
      <c r="J523" s="3"/>
      <c r="AY523" s="3"/>
    </row>
    <row r="524" spans="10:51">
      <c r="J524" s="3"/>
      <c r="AY524" s="3"/>
    </row>
    <row r="525" spans="10:51">
      <c r="J525" s="3"/>
      <c r="AY525" s="3"/>
    </row>
    <row r="526" spans="10:51">
      <c r="J526" s="3"/>
      <c r="AY526" s="3"/>
    </row>
    <row r="527" spans="10:51">
      <c r="J527" s="3"/>
      <c r="AY527" s="3"/>
    </row>
    <row r="528" spans="10:51">
      <c r="J528" s="3"/>
      <c r="AY528" s="3"/>
    </row>
    <row r="529" spans="10:51">
      <c r="J529" s="3"/>
      <c r="AY529" s="3"/>
    </row>
    <row r="530" spans="10:51">
      <c r="J530" s="3"/>
      <c r="AY530" s="3"/>
    </row>
    <row r="531" spans="10:51">
      <c r="J531" s="3"/>
      <c r="AY531" s="3"/>
    </row>
    <row r="532" spans="10:51">
      <c r="J532" s="3"/>
      <c r="AY532" s="3"/>
    </row>
    <row r="533" spans="10:51">
      <c r="AY533" s="3"/>
    </row>
    <row r="534" spans="10:51">
      <c r="AY534" s="3"/>
    </row>
    <row r="535" spans="10:51">
      <c r="AY535" s="3"/>
    </row>
    <row r="536" spans="10:51">
      <c r="AY536" s="3"/>
    </row>
    <row r="537" spans="10:51">
      <c r="AY537" s="3"/>
    </row>
    <row r="538" spans="10:51">
      <c r="AY538" s="3"/>
    </row>
    <row r="539" spans="10:51">
      <c r="AY539" s="3"/>
    </row>
    <row r="540" spans="10:51">
      <c r="AY540" s="3"/>
    </row>
    <row r="541" spans="10:51">
      <c r="AY541" s="3"/>
    </row>
    <row r="542" spans="10:51">
      <c r="AY542" s="3"/>
    </row>
    <row r="543" spans="10:51">
      <c r="AY543" s="3"/>
    </row>
    <row r="544" spans="10:51">
      <c r="AY544" s="3"/>
    </row>
    <row r="545" spans="51:51">
      <c r="AY545" s="3"/>
    </row>
    <row r="546" spans="51:51">
      <c r="AY546" s="3"/>
    </row>
    <row r="547" spans="51:51">
      <c r="AY547" s="3"/>
    </row>
    <row r="548" spans="51:51">
      <c r="AY548" s="3"/>
    </row>
    <row r="549" spans="51:51">
      <c r="AY549" s="3"/>
    </row>
    <row r="550" spans="51:51">
      <c r="AY550" s="3"/>
    </row>
    <row r="551" spans="51:51">
      <c r="AY551" s="3"/>
    </row>
    <row r="552" spans="51:51">
      <c r="AY552" s="3"/>
    </row>
    <row r="553" spans="51:51">
      <c r="AY553" s="3"/>
    </row>
    <row r="554" spans="51:51">
      <c r="AY554" s="3"/>
    </row>
    <row r="555" spans="51:51">
      <c r="AY555" s="3"/>
    </row>
    <row r="556" spans="51:51">
      <c r="AY556" s="3"/>
    </row>
    <row r="557" spans="51:51">
      <c r="AY557" s="3"/>
    </row>
    <row r="558" spans="51:51">
      <c r="AY558" s="3"/>
    </row>
    <row r="559" spans="51:51">
      <c r="AY559" s="3"/>
    </row>
    <row r="560" spans="51:51">
      <c r="AY560" s="3"/>
    </row>
    <row r="561" spans="51:51">
      <c r="AY561" s="3"/>
    </row>
    <row r="562" spans="51:51">
      <c r="AY562" s="3"/>
    </row>
    <row r="563" spans="51:51">
      <c r="AY563" s="3"/>
    </row>
    <row r="564" spans="51:51">
      <c r="AY564" s="3"/>
    </row>
    <row r="565" spans="51:51">
      <c r="AY565" s="3"/>
    </row>
    <row r="566" spans="51:51">
      <c r="AY566" s="3"/>
    </row>
    <row r="567" spans="51:51">
      <c r="AY567" s="3"/>
    </row>
    <row r="568" spans="51:51">
      <c r="AY568" s="3"/>
    </row>
    <row r="569" spans="51:51">
      <c r="AY569" s="3"/>
    </row>
    <row r="570" spans="51:51">
      <c r="AY570" s="3"/>
    </row>
    <row r="571" spans="51:51">
      <c r="AY571" s="3"/>
    </row>
    <row r="572" spans="51:51">
      <c r="AY572" s="3"/>
    </row>
    <row r="573" spans="51:51">
      <c r="AY573" s="3"/>
    </row>
    <row r="574" spans="51:51">
      <c r="AY574" s="3"/>
    </row>
    <row r="575" spans="51:51">
      <c r="AY575" s="3"/>
    </row>
    <row r="576" spans="51:51">
      <c r="AY576" s="3"/>
    </row>
    <row r="577" spans="51:51">
      <c r="AY577" s="3"/>
    </row>
    <row r="578" spans="51:51">
      <c r="AY578" s="3"/>
    </row>
    <row r="579" spans="51:51">
      <c r="AY579" s="3"/>
    </row>
    <row r="580" spans="51:51">
      <c r="AY580" s="3"/>
    </row>
    <row r="581" spans="51:51">
      <c r="AY581" s="3"/>
    </row>
    <row r="582" spans="51:51">
      <c r="AY582" s="3"/>
    </row>
    <row r="583" spans="51:51">
      <c r="AY583" s="3"/>
    </row>
    <row r="584" spans="51:51">
      <c r="AY584" s="3"/>
    </row>
    <row r="585" spans="51:51">
      <c r="AY585" s="3"/>
    </row>
    <row r="586" spans="51:51">
      <c r="AY586" s="3"/>
    </row>
    <row r="587" spans="51:51">
      <c r="AY587" s="3"/>
    </row>
    <row r="588" spans="51:51">
      <c r="AY588" s="3"/>
    </row>
    <row r="589" spans="51:51">
      <c r="AY589" s="3"/>
    </row>
    <row r="590" spans="51:51">
      <c r="AY590" s="3"/>
    </row>
    <row r="591" spans="51:51">
      <c r="AY591" s="3"/>
    </row>
    <row r="592" spans="51:51">
      <c r="AY592" s="3"/>
    </row>
    <row r="593" spans="51:51">
      <c r="AY593" s="3"/>
    </row>
    <row r="594" spans="51:51">
      <c r="AY594" s="3"/>
    </row>
    <row r="595" spans="51:51">
      <c r="AY595" s="3"/>
    </row>
    <row r="596" spans="51:51">
      <c r="AY596" s="3"/>
    </row>
    <row r="597" spans="51:51">
      <c r="AY597" s="3"/>
    </row>
    <row r="598" spans="51:51">
      <c r="AY598" s="3"/>
    </row>
    <row r="599" spans="51:51">
      <c r="AY599" s="3"/>
    </row>
    <row r="600" spans="51:51">
      <c r="AY600" s="3"/>
    </row>
    <row r="601" spans="51:51">
      <c r="AY601" s="3"/>
    </row>
    <row r="602" spans="51:51">
      <c r="AY602" s="3"/>
    </row>
    <row r="603" spans="51:51">
      <c r="AY603" s="3"/>
    </row>
    <row r="604" spans="51:51">
      <c r="AY604" s="3"/>
    </row>
    <row r="605" spans="51:51">
      <c r="AY605" s="3"/>
    </row>
    <row r="606" spans="51:51">
      <c r="AY606" s="3"/>
    </row>
    <row r="607" spans="51:51">
      <c r="AY607" s="3"/>
    </row>
    <row r="608" spans="51:51">
      <c r="AY608" s="3"/>
    </row>
    <row r="609" spans="51:51">
      <c r="AY609" s="3"/>
    </row>
    <row r="610" spans="51:51">
      <c r="AY610" s="3"/>
    </row>
    <row r="611" spans="51:51">
      <c r="AY611" s="3"/>
    </row>
    <row r="612" spans="51:51">
      <c r="AY612" s="3"/>
    </row>
    <row r="613" spans="51:51">
      <c r="AY613" s="3"/>
    </row>
    <row r="614" spans="51:51">
      <c r="AY614" s="3"/>
    </row>
    <row r="615" spans="51:51">
      <c r="AY615" s="3"/>
    </row>
    <row r="616" spans="51:51">
      <c r="AY616" s="3"/>
    </row>
    <row r="617" spans="51:51">
      <c r="AY617" s="3"/>
    </row>
    <row r="618" spans="51:51">
      <c r="AY618" s="3"/>
    </row>
    <row r="619" spans="51:51">
      <c r="AY619" s="3"/>
    </row>
    <row r="620" spans="51:51">
      <c r="AY620" s="3"/>
    </row>
    <row r="621" spans="51:51">
      <c r="AY621" s="3"/>
    </row>
    <row r="622" spans="51:51">
      <c r="AY622" s="3"/>
    </row>
    <row r="623" spans="51:51">
      <c r="AY623" s="3"/>
    </row>
    <row r="624" spans="51:51">
      <c r="AY624" s="3"/>
    </row>
    <row r="625" spans="51:51">
      <c r="AY625" s="3"/>
    </row>
    <row r="626" spans="51:51">
      <c r="AY626" s="3"/>
    </row>
    <row r="627" spans="51:51">
      <c r="AY627" s="3"/>
    </row>
    <row r="628" spans="51:51">
      <c r="AY628" s="3"/>
    </row>
    <row r="629" spans="51:51">
      <c r="AY629" s="3"/>
    </row>
    <row r="630" spans="51:51">
      <c r="AY630" s="3"/>
    </row>
    <row r="631" spans="51:51">
      <c r="AY631" s="3"/>
    </row>
    <row r="632" spans="51:51">
      <c r="AY632" s="3"/>
    </row>
    <row r="633" spans="51:51">
      <c r="AY633" s="3"/>
    </row>
    <row r="634" spans="51:51">
      <c r="AY634" s="3"/>
    </row>
    <row r="635" spans="51:51">
      <c r="AY635" s="3"/>
    </row>
    <row r="636" spans="51:51">
      <c r="AY636" s="3"/>
    </row>
    <row r="637" spans="51:51">
      <c r="AY637" s="3"/>
    </row>
    <row r="638" spans="51:51">
      <c r="AY638" s="3"/>
    </row>
    <row r="639" spans="51:51">
      <c r="AY639" s="3"/>
    </row>
    <row r="640" spans="51:51">
      <c r="AY640" s="3"/>
    </row>
    <row r="641" spans="51:51">
      <c r="AY641" s="3"/>
    </row>
    <row r="642" spans="51:51">
      <c r="AY642" s="3"/>
    </row>
    <row r="643" spans="51:51">
      <c r="AY643" s="3"/>
    </row>
    <row r="644" spans="51:51">
      <c r="AY644" s="3"/>
    </row>
    <row r="645" spans="51:51">
      <c r="AY645" s="3"/>
    </row>
    <row r="646" spans="51:51">
      <c r="AY646" s="3"/>
    </row>
    <row r="647" spans="51:51">
      <c r="AY647" s="3"/>
    </row>
    <row r="648" spans="51:51">
      <c r="AY648" s="3"/>
    </row>
    <row r="649" spans="51:51">
      <c r="AY649" s="3"/>
    </row>
    <row r="650" spans="51:51">
      <c r="AY650" s="3"/>
    </row>
    <row r="651" spans="51:51">
      <c r="AY651" s="3"/>
    </row>
    <row r="652" spans="51:51">
      <c r="AY652" s="3"/>
    </row>
    <row r="653" spans="51:51">
      <c r="AY653" s="3"/>
    </row>
    <row r="654" spans="51:51">
      <c r="AY654" s="3"/>
    </row>
    <row r="655" spans="51:51">
      <c r="AY655" s="3"/>
    </row>
    <row r="656" spans="51:51">
      <c r="AY656" s="3"/>
    </row>
    <row r="657" spans="51:51">
      <c r="AY657" s="3"/>
    </row>
    <row r="658" spans="51:51">
      <c r="AY658" s="3"/>
    </row>
    <row r="659" spans="51:51">
      <c r="AY659" s="3"/>
    </row>
    <row r="660" spans="51:51">
      <c r="AY660" s="3"/>
    </row>
    <row r="661" spans="51:51">
      <c r="AY661" s="3"/>
    </row>
    <row r="662" spans="51:51">
      <c r="AY662" s="3"/>
    </row>
    <row r="663" spans="51:51">
      <c r="AY663" s="3"/>
    </row>
    <row r="664" spans="51:51">
      <c r="AY664" s="3"/>
    </row>
    <row r="665" spans="51:51">
      <c r="AY665" s="3"/>
    </row>
    <row r="666" spans="51:51">
      <c r="AY666" s="3"/>
    </row>
    <row r="667" spans="51:51">
      <c r="AY667" s="3"/>
    </row>
    <row r="668" spans="51:51">
      <c r="AY668" s="3"/>
    </row>
    <row r="669" spans="51:51">
      <c r="AY669" s="3"/>
    </row>
    <row r="670" spans="51:51">
      <c r="AY670" s="3"/>
    </row>
    <row r="671" spans="51:51">
      <c r="AY671" s="3"/>
    </row>
    <row r="672" spans="51:51">
      <c r="AY672" s="3"/>
    </row>
    <row r="673" spans="51:51">
      <c r="AY673" s="3"/>
    </row>
    <row r="674" spans="51:51">
      <c r="AY674" s="3"/>
    </row>
    <row r="675" spans="51:51">
      <c r="AY675" s="3"/>
    </row>
    <row r="676" spans="51:51">
      <c r="AY676" s="3"/>
    </row>
    <row r="677" spans="51:51">
      <c r="AY677" s="3"/>
    </row>
    <row r="678" spans="51:51">
      <c r="AY678" s="3"/>
    </row>
    <row r="679" spans="51:51">
      <c r="AY679" s="3"/>
    </row>
    <row r="680" spans="51:51">
      <c r="AY680" s="3"/>
    </row>
    <row r="681" spans="51:51">
      <c r="AY681" s="3"/>
    </row>
    <row r="682" spans="51:51">
      <c r="AY682" s="3"/>
    </row>
    <row r="683" spans="51:51">
      <c r="AY683" s="3"/>
    </row>
    <row r="684" spans="51:51">
      <c r="AY684" s="3"/>
    </row>
    <row r="685" spans="51:51">
      <c r="AY685" s="3"/>
    </row>
    <row r="686" spans="51:51">
      <c r="AY686" s="3"/>
    </row>
    <row r="687" spans="51:51">
      <c r="AY687" s="3"/>
    </row>
    <row r="688" spans="51:51">
      <c r="AY688" s="3"/>
    </row>
    <row r="689" spans="51:51">
      <c r="AY689" s="3"/>
    </row>
    <row r="690" spans="51:51">
      <c r="AY690" s="3"/>
    </row>
    <row r="691" spans="51:51">
      <c r="AY691" s="3"/>
    </row>
    <row r="692" spans="51:51">
      <c r="AY692" s="3"/>
    </row>
    <row r="693" spans="51:51">
      <c r="AY693" s="3"/>
    </row>
    <row r="694" spans="51:51">
      <c r="AY694" s="3"/>
    </row>
    <row r="695" spans="51:51">
      <c r="AY695" s="3"/>
    </row>
    <row r="696" spans="51:51">
      <c r="AY696" s="3"/>
    </row>
    <row r="697" spans="51:51">
      <c r="AY697" s="3"/>
    </row>
    <row r="698" spans="51:51">
      <c r="AY698" s="3"/>
    </row>
    <row r="699" spans="51:51">
      <c r="AY699" s="3"/>
    </row>
    <row r="700" spans="51:51">
      <c r="AY700" s="3"/>
    </row>
    <row r="701" spans="51:51">
      <c r="AY701" s="3"/>
    </row>
    <row r="702" spans="51:51">
      <c r="AY702" s="3"/>
    </row>
    <row r="703" spans="51:51">
      <c r="AY703" s="3"/>
    </row>
    <row r="704" spans="51:51">
      <c r="AY704" s="3"/>
    </row>
    <row r="705" spans="51:51">
      <c r="AY705" s="3"/>
    </row>
    <row r="706" spans="51:51">
      <c r="AY706" s="3"/>
    </row>
    <row r="707" spans="51:51">
      <c r="AY707" s="3"/>
    </row>
    <row r="708" spans="51:51">
      <c r="AY708" s="3"/>
    </row>
    <row r="709" spans="51:51">
      <c r="AY709" s="3"/>
    </row>
    <row r="710" spans="51:51">
      <c r="AY710" s="3"/>
    </row>
    <row r="711" spans="51:51">
      <c r="AY711" s="3"/>
    </row>
    <row r="712" spans="51:51">
      <c r="AY712" s="3"/>
    </row>
    <row r="713" spans="51:51">
      <c r="AY713" s="3"/>
    </row>
    <row r="714" spans="51:51">
      <c r="AY714" s="3"/>
    </row>
    <row r="715" spans="51:51">
      <c r="AY715" s="3"/>
    </row>
    <row r="716" spans="51:51">
      <c r="AY716" s="3"/>
    </row>
    <row r="717" spans="51:51">
      <c r="AY717" s="3"/>
    </row>
    <row r="718" spans="51:51">
      <c r="AY718" s="3"/>
    </row>
    <row r="719" spans="51:51">
      <c r="AY719" s="3"/>
    </row>
    <row r="720" spans="51:51">
      <c r="AY720" s="3"/>
    </row>
    <row r="721" spans="51:51">
      <c r="AY721" s="3"/>
    </row>
    <row r="722" spans="51:51">
      <c r="AY722" s="3"/>
    </row>
    <row r="723" spans="51:51">
      <c r="AY723" s="3"/>
    </row>
    <row r="724" spans="51:51">
      <c r="AY724" s="3"/>
    </row>
    <row r="725" spans="51:51">
      <c r="AY725" s="3"/>
    </row>
    <row r="726" spans="51:51">
      <c r="AY726" s="3"/>
    </row>
    <row r="727" spans="51:51">
      <c r="AY727" s="3"/>
    </row>
    <row r="728" spans="51:51">
      <c r="AY728" s="3"/>
    </row>
    <row r="729" spans="51:51">
      <c r="AY729" s="3"/>
    </row>
    <row r="730" spans="51:51">
      <c r="AY730" s="3"/>
    </row>
    <row r="731" spans="51:51">
      <c r="AY731" s="3"/>
    </row>
    <row r="732" spans="51:51">
      <c r="AY732" s="3"/>
    </row>
    <row r="733" spans="51:51">
      <c r="AY733" s="3"/>
    </row>
    <row r="734" spans="51:51">
      <c r="AY734" s="3"/>
    </row>
    <row r="735" spans="51:51">
      <c r="AY735" s="3"/>
    </row>
    <row r="736" spans="51:51">
      <c r="AY736" s="3"/>
    </row>
    <row r="737" spans="51:51">
      <c r="AY737" s="3"/>
    </row>
    <row r="738" spans="51:51">
      <c r="AY738" s="3"/>
    </row>
    <row r="739" spans="51:51">
      <c r="AY739" s="3"/>
    </row>
    <row r="740" spans="51:51">
      <c r="AY740" s="3"/>
    </row>
    <row r="741" spans="51:51">
      <c r="AY741" s="3"/>
    </row>
    <row r="742" spans="51:51">
      <c r="AY742" s="3"/>
    </row>
    <row r="743" spans="51:51">
      <c r="AY743" s="3"/>
    </row>
    <row r="744" spans="51:51">
      <c r="AY744" s="3"/>
    </row>
    <row r="745" spans="51:51">
      <c r="AY745" s="3"/>
    </row>
    <row r="746" spans="51:51">
      <c r="AY746" s="3"/>
    </row>
    <row r="747" spans="51:51">
      <c r="AY747" s="3"/>
    </row>
    <row r="748" spans="51:51">
      <c r="AY748" s="3"/>
    </row>
    <row r="749" spans="51:51">
      <c r="AY749" s="3"/>
    </row>
    <row r="750" spans="51:51">
      <c r="AY750" s="3"/>
    </row>
    <row r="751" spans="51:51">
      <c r="AY751" s="3"/>
    </row>
    <row r="752" spans="51:51">
      <c r="AY752" s="3"/>
    </row>
    <row r="753" spans="51:51">
      <c r="AY753" s="3"/>
    </row>
    <row r="754" spans="51:51">
      <c r="AY754" s="3"/>
    </row>
    <row r="755" spans="51:51">
      <c r="AY755" s="3"/>
    </row>
    <row r="756" spans="51:51">
      <c r="AY756" s="3"/>
    </row>
    <row r="757" spans="51:51">
      <c r="AY757" s="3"/>
    </row>
    <row r="758" spans="51:51">
      <c r="AY758" s="3"/>
    </row>
    <row r="759" spans="51:51">
      <c r="AY759" s="3"/>
    </row>
    <row r="760" spans="51:51">
      <c r="AY760" s="3"/>
    </row>
    <row r="761" spans="51:51">
      <c r="AY761" s="3"/>
    </row>
    <row r="762" spans="51:51">
      <c r="AY762" s="3"/>
    </row>
    <row r="763" spans="51:51">
      <c r="AY763" s="3"/>
    </row>
    <row r="764" spans="51:51">
      <c r="AY764" s="3"/>
    </row>
    <row r="765" spans="51:51">
      <c r="AY765" s="3"/>
    </row>
    <row r="766" spans="51:51">
      <c r="AY766" s="3"/>
    </row>
    <row r="767" spans="51:51">
      <c r="AY767" s="3"/>
    </row>
    <row r="768" spans="51:51">
      <c r="AY768" s="3"/>
    </row>
    <row r="769" spans="51:51">
      <c r="AY769" s="3"/>
    </row>
    <row r="770" spans="51:51">
      <c r="AY770" s="3"/>
    </row>
    <row r="771" spans="51:51">
      <c r="AY771" s="3"/>
    </row>
    <row r="772" spans="51:51">
      <c r="AY772" s="3"/>
    </row>
    <row r="773" spans="51:51">
      <c r="AY773" s="3"/>
    </row>
    <row r="774" spans="51:51">
      <c r="AY774" s="3"/>
    </row>
    <row r="775" spans="51:51">
      <c r="AY775" s="3"/>
    </row>
    <row r="776" spans="51:51">
      <c r="AY776" s="3"/>
    </row>
    <row r="777" spans="51:51">
      <c r="AY777" s="3"/>
    </row>
    <row r="778" spans="51:51">
      <c r="AY778" s="3"/>
    </row>
    <row r="779" spans="51:51">
      <c r="AY779" s="3"/>
    </row>
    <row r="780" spans="51:51">
      <c r="AY780" s="3"/>
    </row>
    <row r="781" spans="51:51">
      <c r="AY781" s="3"/>
    </row>
    <row r="782" spans="51:51">
      <c r="AY782" s="3"/>
    </row>
    <row r="783" spans="51:51">
      <c r="AY783" s="3"/>
    </row>
    <row r="784" spans="51:51">
      <c r="AY784" s="3"/>
    </row>
    <row r="785" spans="51:51">
      <c r="AY785" s="3"/>
    </row>
    <row r="786" spans="51:51">
      <c r="AY786" s="3"/>
    </row>
    <row r="787" spans="51:51">
      <c r="AY787" s="3"/>
    </row>
    <row r="788" spans="51:51">
      <c r="AY788" s="3"/>
    </row>
    <row r="789" spans="51:51">
      <c r="AY789" s="3"/>
    </row>
    <row r="790" spans="51:51">
      <c r="AY790" s="3"/>
    </row>
    <row r="791" spans="51:51">
      <c r="AY791" s="3"/>
    </row>
    <row r="792" spans="51:51">
      <c r="AY792" s="3"/>
    </row>
    <row r="793" spans="51:51">
      <c r="AY793" s="3"/>
    </row>
    <row r="794" spans="51:51">
      <c r="AY794" s="3"/>
    </row>
    <row r="795" spans="51:51">
      <c r="AY795" s="3"/>
    </row>
    <row r="796" spans="51:51">
      <c r="AY796" s="3"/>
    </row>
    <row r="797" spans="51:51">
      <c r="AY797" s="3"/>
    </row>
    <row r="798" spans="51:51">
      <c r="AY798" s="3"/>
    </row>
    <row r="799" spans="51:51">
      <c r="AY799" s="3"/>
    </row>
    <row r="800" spans="51:51">
      <c r="AY800" s="3"/>
    </row>
    <row r="801" spans="51:51">
      <c r="AY801" s="3"/>
    </row>
    <row r="802" spans="51:51">
      <c r="AY802" s="3"/>
    </row>
    <row r="803" spans="51:51">
      <c r="AY803" s="3"/>
    </row>
    <row r="804" spans="51:51">
      <c r="AY804" s="3"/>
    </row>
    <row r="805" spans="51:51">
      <c r="AY805" s="3"/>
    </row>
    <row r="806" spans="51:51">
      <c r="AY806" s="3"/>
    </row>
    <row r="807" spans="51:51">
      <c r="AY807" s="3"/>
    </row>
    <row r="808" spans="51:51">
      <c r="AY808" s="3"/>
    </row>
    <row r="809" spans="51:51">
      <c r="AY809" s="3"/>
    </row>
    <row r="810" spans="51:51">
      <c r="AY810" s="3"/>
    </row>
    <row r="811" spans="51:51">
      <c r="AY811" s="3"/>
    </row>
    <row r="812" spans="51:51">
      <c r="AY812" s="3"/>
    </row>
    <row r="813" spans="51:51">
      <c r="AY813" s="3"/>
    </row>
    <row r="814" spans="51:51">
      <c r="AY814" s="3"/>
    </row>
    <row r="815" spans="51:51">
      <c r="AY815" s="3"/>
    </row>
    <row r="816" spans="51:51">
      <c r="AY816" s="3"/>
    </row>
    <row r="817" spans="51:51">
      <c r="AY817" s="3"/>
    </row>
    <row r="818" spans="51:51">
      <c r="AY818" s="3"/>
    </row>
    <row r="819" spans="51:51">
      <c r="AY819" s="3"/>
    </row>
    <row r="820" spans="51:51">
      <c r="AY820" s="3"/>
    </row>
    <row r="821" spans="51:51">
      <c r="AY821" s="3"/>
    </row>
    <row r="822" spans="51:51">
      <c r="AY822" s="3"/>
    </row>
    <row r="823" spans="51:51">
      <c r="AY823" s="3"/>
    </row>
    <row r="824" spans="51:51">
      <c r="AY824" s="3"/>
    </row>
    <row r="825" spans="51:51">
      <c r="AY825" s="3"/>
    </row>
    <row r="826" spans="51:51">
      <c r="AY826" s="3"/>
    </row>
    <row r="827" spans="51:51">
      <c r="AY827" s="3"/>
    </row>
    <row r="828" spans="51:51">
      <c r="AY828" s="3"/>
    </row>
    <row r="829" spans="51:51">
      <c r="AY829" s="3"/>
    </row>
    <row r="830" spans="51:51">
      <c r="AY830" s="3"/>
    </row>
    <row r="831" spans="51:51">
      <c r="AY831" s="3"/>
    </row>
    <row r="832" spans="51:51">
      <c r="AY832" s="3"/>
    </row>
    <row r="833" spans="51:51">
      <c r="AY833" s="3"/>
    </row>
    <row r="834" spans="51:51">
      <c r="AY834" s="3"/>
    </row>
    <row r="835" spans="51:51">
      <c r="AY835" s="3"/>
    </row>
    <row r="836" spans="51:51">
      <c r="AY836" s="3"/>
    </row>
    <row r="837" spans="51:51">
      <c r="AY837" s="3"/>
    </row>
    <row r="838" spans="51:51">
      <c r="AY838" s="3"/>
    </row>
    <row r="839" spans="51:51">
      <c r="AY839" s="3"/>
    </row>
    <row r="840" spans="51:51">
      <c r="AY840" s="3"/>
    </row>
    <row r="841" spans="51:51">
      <c r="AY841" s="3"/>
    </row>
    <row r="842" spans="51:51">
      <c r="AY842" s="3"/>
    </row>
    <row r="843" spans="51:51">
      <c r="AY843" s="3"/>
    </row>
    <row r="844" spans="51:51">
      <c r="AY844" s="3"/>
    </row>
    <row r="845" spans="51:51">
      <c r="AY845" s="3"/>
    </row>
    <row r="846" spans="51:51">
      <c r="AY846" s="3"/>
    </row>
    <row r="847" spans="51:51">
      <c r="AY847" s="3"/>
    </row>
    <row r="848" spans="51:51">
      <c r="AY848" s="3"/>
    </row>
    <row r="849" spans="51:51">
      <c r="AY849" s="3"/>
    </row>
    <row r="850" spans="51:51">
      <c r="AY850" s="3"/>
    </row>
    <row r="851" spans="51:51">
      <c r="AY851" s="3"/>
    </row>
    <row r="852" spans="51:51">
      <c r="AY852" s="3"/>
    </row>
    <row r="853" spans="51:51">
      <c r="AY853" s="3"/>
    </row>
    <row r="854" spans="51:51">
      <c r="AY854" s="3"/>
    </row>
    <row r="855" spans="51:51">
      <c r="AY855" s="3"/>
    </row>
    <row r="856" spans="51:51">
      <c r="AY856" s="3"/>
    </row>
    <row r="857" spans="51:51">
      <c r="AY857" s="3"/>
    </row>
    <row r="858" spans="51:51">
      <c r="AY858" s="3"/>
    </row>
    <row r="859" spans="51:51">
      <c r="AY859" s="3"/>
    </row>
    <row r="860" spans="51:51">
      <c r="AY860" s="3"/>
    </row>
    <row r="861" spans="51:51">
      <c r="AY861" s="3"/>
    </row>
    <row r="862" spans="51:51">
      <c r="AY862" s="3"/>
    </row>
    <row r="863" spans="51:51">
      <c r="AY863" s="3"/>
    </row>
    <row r="864" spans="51:51">
      <c r="AY864" s="3"/>
    </row>
    <row r="865" spans="51:51">
      <c r="AY865" s="3"/>
    </row>
    <row r="866" spans="51:51">
      <c r="AY866" s="3"/>
    </row>
    <row r="867" spans="51:51">
      <c r="AY867" s="3"/>
    </row>
    <row r="868" spans="51:51">
      <c r="AY868" s="3"/>
    </row>
    <row r="869" spans="51:51">
      <c r="AY869" s="3"/>
    </row>
    <row r="870" spans="51:51">
      <c r="AY870" s="3"/>
    </row>
    <row r="871" spans="51:51">
      <c r="AY871" s="3"/>
    </row>
    <row r="872" spans="51:51">
      <c r="AY872" s="3"/>
    </row>
    <row r="873" spans="51:51">
      <c r="AY873" s="3"/>
    </row>
    <row r="874" spans="51:51">
      <c r="AY874" s="3"/>
    </row>
    <row r="875" spans="51:51">
      <c r="AY875" s="3"/>
    </row>
    <row r="876" spans="51:51">
      <c r="AY876" s="3"/>
    </row>
    <row r="877" spans="51:51">
      <c r="AY877" s="3"/>
    </row>
    <row r="878" spans="51:51">
      <c r="AY878" s="3"/>
    </row>
    <row r="879" spans="51:51">
      <c r="AY879" s="3"/>
    </row>
    <row r="880" spans="51:51">
      <c r="AY880" s="3"/>
    </row>
    <row r="881" spans="51:51">
      <c r="AY881" s="3"/>
    </row>
    <row r="882" spans="51:51">
      <c r="AY882" s="3"/>
    </row>
    <row r="883" spans="51:51">
      <c r="AY883" s="3"/>
    </row>
    <row r="884" spans="51:51">
      <c r="AY884" s="3"/>
    </row>
    <row r="885" spans="51:51">
      <c r="AY885" s="3"/>
    </row>
    <row r="886" spans="51:51">
      <c r="AY886" s="3"/>
    </row>
    <row r="887" spans="51:51">
      <c r="AY887" s="3"/>
    </row>
    <row r="888" spans="51:51">
      <c r="AY888" s="3"/>
    </row>
    <row r="889" spans="51:51">
      <c r="AY889" s="3"/>
    </row>
    <row r="890" spans="51:51">
      <c r="AY890" s="3"/>
    </row>
    <row r="891" spans="51:51">
      <c r="AY891" s="3"/>
    </row>
    <row r="892" spans="51:51">
      <c r="AY892" s="3"/>
    </row>
    <row r="893" spans="51:51">
      <c r="AY893" s="3"/>
    </row>
    <row r="894" spans="51:51">
      <c r="AY894" s="3"/>
    </row>
    <row r="895" spans="51:51">
      <c r="AY895" s="3"/>
    </row>
    <row r="896" spans="51:51">
      <c r="AY896" s="3"/>
    </row>
    <row r="897" spans="51:51">
      <c r="AY897" s="3"/>
    </row>
    <row r="898" spans="51:51">
      <c r="AY898" s="3"/>
    </row>
    <row r="899" spans="51:51">
      <c r="AY899" s="3"/>
    </row>
    <row r="900" spans="51:51">
      <c r="AY900" s="3"/>
    </row>
    <row r="901" spans="51:51">
      <c r="AY901" s="3"/>
    </row>
    <row r="902" spans="51:51">
      <c r="AY902" s="3"/>
    </row>
    <row r="903" spans="51:51">
      <c r="AY903" s="3"/>
    </row>
    <row r="904" spans="51:51">
      <c r="AY904" s="3"/>
    </row>
    <row r="905" spans="51:51">
      <c r="AY905" s="3"/>
    </row>
    <row r="906" spans="51:51">
      <c r="AY906" s="3"/>
    </row>
    <row r="907" spans="51:51">
      <c r="AY907" s="3"/>
    </row>
    <row r="908" spans="51:51">
      <c r="AY908" s="3"/>
    </row>
    <row r="909" spans="51:51">
      <c r="AY909" s="3"/>
    </row>
    <row r="910" spans="51:51">
      <c r="AY910" s="3"/>
    </row>
    <row r="911" spans="51:51">
      <c r="AY911" s="3"/>
    </row>
    <row r="912" spans="51:51">
      <c r="AY912" s="3"/>
    </row>
    <row r="913" spans="51:51">
      <c r="AY913" s="3"/>
    </row>
    <row r="914" spans="51:51">
      <c r="AY914" s="3"/>
    </row>
    <row r="915" spans="51:51">
      <c r="AY915" s="3"/>
    </row>
    <row r="916" spans="51:51">
      <c r="AY916" s="3"/>
    </row>
    <row r="917" spans="51:51">
      <c r="AY917" s="3"/>
    </row>
    <row r="918" spans="51:51">
      <c r="AY918" s="3"/>
    </row>
    <row r="919" spans="51:51">
      <c r="AY919" s="3"/>
    </row>
    <row r="920" spans="51:51">
      <c r="AY920" s="3"/>
    </row>
    <row r="921" spans="51:51">
      <c r="AY921" s="3"/>
    </row>
    <row r="922" spans="51:51">
      <c r="AY922" s="3"/>
    </row>
    <row r="923" spans="51:51">
      <c r="AY923" s="3"/>
    </row>
    <row r="924" spans="51:51">
      <c r="AY924" s="3"/>
    </row>
    <row r="925" spans="51:51">
      <c r="AY925" s="3"/>
    </row>
    <row r="926" spans="51:51">
      <c r="AY926" s="3"/>
    </row>
    <row r="927" spans="51:51">
      <c r="AY927" s="3"/>
    </row>
    <row r="928" spans="51:51">
      <c r="AY928" s="3"/>
    </row>
    <row r="929" spans="51:51">
      <c r="AY929" s="3"/>
    </row>
    <row r="930" spans="51:51">
      <c r="AY930" s="3"/>
    </row>
    <row r="931" spans="51:51">
      <c r="AY931" s="3"/>
    </row>
    <row r="932" spans="51:51">
      <c r="AY932" s="3"/>
    </row>
    <row r="933" spans="51:51">
      <c r="AY933" s="3"/>
    </row>
    <row r="934" spans="51:51">
      <c r="AY934" s="3"/>
    </row>
    <row r="935" spans="51:51">
      <c r="AY935" s="3"/>
    </row>
    <row r="936" spans="51:51">
      <c r="AY936" s="3"/>
    </row>
    <row r="937" spans="51:51">
      <c r="AY937" s="3"/>
    </row>
    <row r="938" spans="51:51">
      <c r="AY938" s="3"/>
    </row>
    <row r="939" spans="51:51">
      <c r="AY939" s="3"/>
    </row>
    <row r="940" spans="51:51">
      <c r="AY940" s="3"/>
    </row>
    <row r="941" spans="51:51">
      <c r="AY941" s="3"/>
    </row>
    <row r="942" spans="51:51">
      <c r="AY942" s="3"/>
    </row>
    <row r="943" spans="51:51">
      <c r="AY943" s="3"/>
    </row>
    <row r="944" spans="51:51">
      <c r="AY944" s="3"/>
    </row>
    <row r="945" spans="51:51">
      <c r="AY945" s="3"/>
    </row>
    <row r="946" spans="51:51">
      <c r="AY946" s="3"/>
    </row>
    <row r="947" spans="51:51">
      <c r="AY947" s="3"/>
    </row>
    <row r="948" spans="51:51">
      <c r="AY948" s="3"/>
    </row>
    <row r="949" spans="51:51">
      <c r="AY949" s="3"/>
    </row>
    <row r="950" spans="51:51">
      <c r="AY950" s="3"/>
    </row>
    <row r="951" spans="51:51">
      <c r="AY951" s="3"/>
    </row>
    <row r="952" spans="51:51">
      <c r="AY952" s="3"/>
    </row>
    <row r="953" spans="51:51">
      <c r="AY953" s="3"/>
    </row>
    <row r="954" spans="51:51">
      <c r="AY954" s="3"/>
    </row>
    <row r="955" spans="51:51">
      <c r="AY955" s="3"/>
    </row>
    <row r="956" spans="51:51">
      <c r="AY956" s="3"/>
    </row>
    <row r="957" spans="51:51">
      <c r="AY957" s="3"/>
    </row>
    <row r="958" spans="51:51">
      <c r="AY958" s="3"/>
    </row>
    <row r="959" spans="51:51">
      <c r="AY959" s="3"/>
    </row>
    <row r="960" spans="51:51">
      <c r="AY960" s="3"/>
    </row>
    <row r="961" spans="51:51">
      <c r="AY961" s="3"/>
    </row>
    <row r="962" spans="51:51">
      <c r="AY962" s="3"/>
    </row>
    <row r="963" spans="51:51">
      <c r="AY963" s="3"/>
    </row>
    <row r="964" spans="51:51">
      <c r="AY964" s="3"/>
    </row>
    <row r="965" spans="51:51">
      <c r="AY965" s="3"/>
    </row>
    <row r="966" spans="51:51">
      <c r="AY966" s="3"/>
    </row>
    <row r="967" spans="51:51">
      <c r="AY967" s="3"/>
    </row>
    <row r="968" spans="51:51">
      <c r="AY968" s="3"/>
    </row>
    <row r="969" spans="51:51">
      <c r="AY969" s="3"/>
    </row>
    <row r="970" spans="51:51">
      <c r="AY970" s="3"/>
    </row>
    <row r="971" spans="51:51">
      <c r="AY971" s="3"/>
    </row>
    <row r="972" spans="51:51">
      <c r="AY972" s="3"/>
    </row>
    <row r="973" spans="51:51">
      <c r="AY973" s="3"/>
    </row>
    <row r="974" spans="51:51">
      <c r="AY974" s="3"/>
    </row>
    <row r="975" spans="51:51">
      <c r="AY975" s="3"/>
    </row>
    <row r="976" spans="51:51">
      <c r="AY976" s="3"/>
    </row>
    <row r="977" spans="51:51">
      <c r="AY977" s="3"/>
    </row>
    <row r="978" spans="51:51">
      <c r="AY978" s="3"/>
    </row>
    <row r="979" spans="51:51">
      <c r="AY979" s="3"/>
    </row>
    <row r="980" spans="51:51">
      <c r="AY980" s="3"/>
    </row>
    <row r="981" spans="51:51">
      <c r="AY981" s="3"/>
    </row>
    <row r="982" spans="51:51">
      <c r="AY982" s="3"/>
    </row>
    <row r="983" spans="51:51">
      <c r="AY983" s="3"/>
    </row>
    <row r="984" spans="51:51">
      <c r="AY984" s="3"/>
    </row>
    <row r="985" spans="51:51">
      <c r="AY985" s="3"/>
    </row>
    <row r="986" spans="51:51">
      <c r="AY986" s="3"/>
    </row>
    <row r="987" spans="51:51">
      <c r="AY987" s="3"/>
    </row>
    <row r="988" spans="51:51">
      <c r="AY988" s="3"/>
    </row>
    <row r="989" spans="51:51">
      <c r="AY989" s="3"/>
    </row>
    <row r="990" spans="51:51">
      <c r="AY990" s="3"/>
    </row>
    <row r="991" spans="51:51">
      <c r="AY991" s="3"/>
    </row>
    <row r="992" spans="51:51">
      <c r="AY992" s="3"/>
    </row>
    <row r="993" spans="51:51">
      <c r="AY993" s="3"/>
    </row>
    <row r="994" spans="51:51">
      <c r="AY994" s="3"/>
    </row>
    <row r="995" spans="51:51">
      <c r="AY995" s="3"/>
    </row>
    <row r="996" spans="51:51">
      <c r="AY996" s="3"/>
    </row>
    <row r="997" spans="51:51">
      <c r="AY997" s="3"/>
    </row>
    <row r="998" spans="51:51">
      <c r="AY998" s="3"/>
    </row>
    <row r="999" spans="51:51">
      <c r="AY999" s="3"/>
    </row>
    <row r="1000" spans="51:51">
      <c r="AY1000" s="3"/>
    </row>
    <row r="1001" spans="51:51">
      <c r="AY1001" s="3"/>
    </row>
    <row r="1002" spans="51:51">
      <c r="AY1002" s="3"/>
    </row>
    <row r="1003" spans="51:51">
      <c r="AY1003" s="3"/>
    </row>
    <row r="1004" spans="51:51">
      <c r="AY1004" s="3"/>
    </row>
    <row r="1005" spans="51:51">
      <c r="AY1005" s="3"/>
    </row>
    <row r="1006" spans="51:51">
      <c r="AY1006" s="3"/>
    </row>
    <row r="1007" spans="51:51">
      <c r="AY1007" s="3"/>
    </row>
    <row r="1008" spans="51:51">
      <c r="AY1008" s="3"/>
    </row>
    <row r="1009" spans="51:51">
      <c r="AY1009" s="3"/>
    </row>
    <row r="1010" spans="51:51">
      <c r="AY1010" s="3"/>
    </row>
    <row r="1011" spans="51:51">
      <c r="AY1011" s="3"/>
    </row>
    <row r="1012" spans="51:51">
      <c r="AY1012" s="3"/>
    </row>
    <row r="1013" spans="51:51">
      <c r="AY1013" s="3"/>
    </row>
    <row r="1014" spans="51:51">
      <c r="AY1014" s="3"/>
    </row>
    <row r="1015" spans="51:51">
      <c r="AY1015" s="3"/>
    </row>
    <row r="1016" spans="51:51">
      <c r="AY1016" s="3"/>
    </row>
    <row r="1017" spans="51:51">
      <c r="AY1017" s="3"/>
    </row>
    <row r="1018" spans="51:51">
      <c r="AY1018" s="3"/>
    </row>
    <row r="1019" spans="51:51">
      <c r="AY1019" s="3"/>
    </row>
    <row r="1020" spans="51:51">
      <c r="AY1020" s="3"/>
    </row>
    <row r="1021" spans="51:51">
      <c r="AY1021" s="3"/>
    </row>
    <row r="1022" spans="51:51">
      <c r="AY1022" s="3"/>
    </row>
    <row r="1023" spans="51:51">
      <c r="AY1023" s="3"/>
    </row>
    <row r="1024" spans="51:51">
      <c r="AY1024" s="3"/>
    </row>
    <row r="1025" spans="51:51">
      <c r="AY1025" s="3"/>
    </row>
    <row r="1026" spans="51:51">
      <c r="AY1026" s="3"/>
    </row>
    <row r="1027" spans="51:51">
      <c r="AY1027" s="3"/>
    </row>
    <row r="1028" spans="51:51">
      <c r="AY1028" s="3"/>
    </row>
    <row r="1029" spans="51:51">
      <c r="AY1029" s="3"/>
    </row>
    <row r="1030" spans="51:51">
      <c r="AY1030" s="3"/>
    </row>
    <row r="1031" spans="51:51">
      <c r="AY1031" s="3"/>
    </row>
    <row r="1032" spans="51:51">
      <c r="AY1032" s="3"/>
    </row>
    <row r="1033" spans="51:51">
      <c r="AY1033" s="3"/>
    </row>
    <row r="1034" spans="51:51">
      <c r="AY1034" s="3"/>
    </row>
    <row r="1035" spans="51:51">
      <c r="AY1035" s="3"/>
    </row>
    <row r="1036" spans="51:51">
      <c r="AY1036" s="3"/>
    </row>
    <row r="1037" spans="51:51">
      <c r="AY1037" s="3"/>
    </row>
    <row r="1038" spans="51:51">
      <c r="AY1038" s="3"/>
    </row>
    <row r="1039" spans="51:51">
      <c r="AY1039" s="3"/>
    </row>
    <row r="1040" spans="51:51">
      <c r="AY1040" s="3"/>
    </row>
    <row r="1041" spans="51:51">
      <c r="AY1041" s="3"/>
    </row>
    <row r="1042" spans="51:51">
      <c r="AY1042" s="3"/>
    </row>
    <row r="1043" spans="51:51">
      <c r="AY1043" s="3"/>
    </row>
    <row r="1044" spans="51:51">
      <c r="AY1044" s="3"/>
    </row>
    <row r="1045" spans="51:51">
      <c r="AY1045" s="3"/>
    </row>
    <row r="1046" spans="51:51">
      <c r="AY1046" s="3"/>
    </row>
    <row r="1047" spans="51:51">
      <c r="AY1047" s="3"/>
    </row>
    <row r="1048" spans="51:51">
      <c r="AY1048" s="3"/>
    </row>
    <row r="1049" spans="51:51">
      <c r="AY1049" s="3"/>
    </row>
    <row r="1050" spans="51:51">
      <c r="AY1050" s="3"/>
    </row>
    <row r="1051" spans="51:51">
      <c r="AY1051" s="3"/>
    </row>
    <row r="1052" spans="51:51">
      <c r="AY1052" s="3"/>
    </row>
    <row r="1053" spans="51:51">
      <c r="AY1053" s="3"/>
    </row>
    <row r="1054" spans="51:51">
      <c r="AY1054" s="3"/>
    </row>
    <row r="1055" spans="51:51">
      <c r="AY1055" s="3"/>
    </row>
    <row r="1056" spans="51:51">
      <c r="AY1056" s="3"/>
    </row>
    <row r="1057" spans="51:51">
      <c r="AY1057" s="3"/>
    </row>
    <row r="1058" spans="51:51">
      <c r="AY1058" s="3"/>
    </row>
    <row r="1059" spans="51:51">
      <c r="AY1059" s="3"/>
    </row>
    <row r="1060" spans="51:51">
      <c r="AY1060" s="3"/>
    </row>
    <row r="1061" spans="51:51">
      <c r="AY1061" s="3"/>
    </row>
    <row r="1062" spans="51:51">
      <c r="AY1062" s="3"/>
    </row>
    <row r="1063" spans="51:51">
      <c r="AY1063" s="3"/>
    </row>
    <row r="1064" spans="51:51">
      <c r="AY1064" s="3"/>
    </row>
    <row r="1065" spans="51:51">
      <c r="AY1065" s="3"/>
    </row>
    <row r="1066" spans="51:51">
      <c r="AY1066" s="3"/>
    </row>
    <row r="1067" spans="51:51">
      <c r="AY1067" s="3"/>
    </row>
    <row r="1068" spans="51:51">
      <c r="AY1068" s="3"/>
    </row>
    <row r="1069" spans="51:51">
      <c r="AY1069" s="3"/>
    </row>
    <row r="1070" spans="51:51">
      <c r="AY1070" s="3"/>
    </row>
    <row r="1071" spans="51:51">
      <c r="AY1071" s="3"/>
    </row>
    <row r="1072" spans="51:51">
      <c r="AY1072" s="3"/>
    </row>
    <row r="1073" spans="51:51">
      <c r="AY1073" s="3"/>
    </row>
    <row r="1074" spans="51:51">
      <c r="AY1074" s="3"/>
    </row>
    <row r="1075" spans="51:51">
      <c r="AY1075" s="3"/>
    </row>
    <row r="1076" spans="51:51">
      <c r="AY1076" s="3"/>
    </row>
    <row r="1077" spans="51:51">
      <c r="AY1077" s="3"/>
    </row>
    <row r="1078" spans="51:51">
      <c r="AY1078" s="3"/>
    </row>
    <row r="1079" spans="51:51">
      <c r="AY1079" s="3"/>
    </row>
    <row r="1080" spans="51:51">
      <c r="AY1080" s="3"/>
    </row>
    <row r="1081" spans="51:51">
      <c r="AY1081" s="3"/>
    </row>
    <row r="1082" spans="51:51">
      <c r="AY1082" s="3"/>
    </row>
    <row r="1083" spans="51:51">
      <c r="AY1083" s="3"/>
    </row>
    <row r="1084" spans="51:51">
      <c r="AY1084" s="3"/>
    </row>
    <row r="1085" spans="51:51">
      <c r="AY1085" s="3"/>
    </row>
    <row r="1086" spans="51:51">
      <c r="AY1086" s="3"/>
    </row>
    <row r="1087" spans="51:51">
      <c r="AY1087" s="3"/>
    </row>
    <row r="1088" spans="51:51">
      <c r="AY1088" s="3"/>
    </row>
    <row r="1089" spans="51:51">
      <c r="AY1089" s="3"/>
    </row>
    <row r="1090" spans="51:51">
      <c r="AY1090" s="3"/>
    </row>
    <row r="1091" spans="51:51">
      <c r="AY1091" s="3"/>
    </row>
    <row r="1092" spans="51:51">
      <c r="AY1092" s="3"/>
    </row>
    <row r="1093" spans="51:51">
      <c r="AY1093" s="3"/>
    </row>
    <row r="1094" spans="51:51">
      <c r="AY1094" s="3"/>
    </row>
    <row r="1095" spans="51:51">
      <c r="AY1095" s="3"/>
    </row>
    <row r="1096" spans="51:51">
      <c r="AY1096" s="3"/>
    </row>
    <row r="1097" spans="51:51">
      <c r="AY1097" s="3"/>
    </row>
    <row r="1098" spans="51:51">
      <c r="AY1098" s="3"/>
    </row>
    <row r="1099" spans="51:51">
      <c r="AY1099" s="3"/>
    </row>
    <row r="1100" spans="51:51">
      <c r="AY1100" s="3"/>
    </row>
    <row r="1101" spans="51:51">
      <c r="AY1101" s="3"/>
    </row>
    <row r="1102" spans="51:51">
      <c r="AY1102" s="3"/>
    </row>
    <row r="1103" spans="51:51">
      <c r="AY1103" s="3"/>
    </row>
    <row r="1104" spans="51:51">
      <c r="AY1104" s="3"/>
    </row>
    <row r="1105" spans="51:51">
      <c r="AY1105" s="3"/>
    </row>
    <row r="1106" spans="51:51">
      <c r="AY1106" s="3"/>
    </row>
    <row r="1107" spans="51:51">
      <c r="AY1107" s="3"/>
    </row>
    <row r="1108" spans="51:51">
      <c r="AY1108" s="3"/>
    </row>
  </sheetData>
  <mergeCells count="79">
    <mergeCell ref="BS3:BS4"/>
    <mergeCell ref="C2:C4"/>
    <mergeCell ref="BZ2:BZ5"/>
    <mergeCell ref="K2:K4"/>
    <mergeCell ref="L2:L4"/>
    <mergeCell ref="P3:P4"/>
    <mergeCell ref="Z3:Z4"/>
    <mergeCell ref="U3:U4"/>
    <mergeCell ref="BU2:BU4"/>
    <mergeCell ref="BC3:BC4"/>
    <mergeCell ref="AF3:AF4"/>
    <mergeCell ref="AH3:AH4"/>
    <mergeCell ref="AW3:AW4"/>
    <mergeCell ref="BR3:BR4"/>
    <mergeCell ref="AR3:AR4"/>
    <mergeCell ref="AO3:AO4"/>
    <mergeCell ref="BS2:BT2"/>
    <mergeCell ref="BF3:BF4"/>
    <mergeCell ref="A2:A4"/>
    <mergeCell ref="BT3:BT4"/>
    <mergeCell ref="BK3:BK4"/>
    <mergeCell ref="BA3:BA4"/>
    <mergeCell ref="BM3:BM4"/>
    <mergeCell ref="B2:B4"/>
    <mergeCell ref="G2:G4"/>
    <mergeCell ref="F2:F4"/>
    <mergeCell ref="D2:D4"/>
    <mergeCell ref="E2:E4"/>
    <mergeCell ref="J2:J4"/>
    <mergeCell ref="H2:H4"/>
    <mergeCell ref="I2:I4"/>
    <mergeCell ref="M2:M4"/>
    <mergeCell ref="BQ3:BQ4"/>
    <mergeCell ref="S3:S4"/>
    <mergeCell ref="R3:R4"/>
    <mergeCell ref="AB3:AB4"/>
    <mergeCell ref="AJ3:AJ4"/>
    <mergeCell ref="BG3:BG4"/>
    <mergeCell ref="AT3:AT4"/>
    <mergeCell ref="BH3:BH4"/>
    <mergeCell ref="BI3:BI4"/>
    <mergeCell ref="BJ3:BJ4"/>
    <mergeCell ref="BD3:BD4"/>
    <mergeCell ref="AY3:AY4"/>
    <mergeCell ref="BB3:BB4"/>
    <mergeCell ref="AV3:AV4"/>
    <mergeCell ref="Y3:Y4"/>
    <mergeCell ref="N2:AS2"/>
    <mergeCell ref="BP3:BP4"/>
    <mergeCell ref="T3:T4"/>
    <mergeCell ref="AE3:AE4"/>
    <mergeCell ref="X3:X4"/>
    <mergeCell ref="BE3:BE4"/>
    <mergeCell ref="AP3:AP4"/>
    <mergeCell ref="AN3:AN4"/>
    <mergeCell ref="AI3:AI4"/>
    <mergeCell ref="AZ3:AZ4"/>
    <mergeCell ref="BO3:BO4"/>
    <mergeCell ref="AG3:AG4"/>
    <mergeCell ref="AQ3:AQ4"/>
    <mergeCell ref="AS3:AS4"/>
    <mergeCell ref="BL3:BL4"/>
    <mergeCell ref="Q3:Q4"/>
    <mergeCell ref="BV2:BV5"/>
    <mergeCell ref="BW2:BW5"/>
    <mergeCell ref="BX2:BX5"/>
    <mergeCell ref="BY2:BY5"/>
    <mergeCell ref="N3:N4"/>
    <mergeCell ref="AA3:AA4"/>
    <mergeCell ref="AX3:AX4"/>
    <mergeCell ref="BN2:BR2"/>
    <mergeCell ref="AD3:AD4"/>
    <mergeCell ref="O3:O4"/>
    <mergeCell ref="V3:V4"/>
    <mergeCell ref="W3:W4"/>
    <mergeCell ref="AC3:AC4"/>
    <mergeCell ref="AK3:AK4"/>
    <mergeCell ref="AL3:AL4"/>
    <mergeCell ref="AM3:AM4"/>
  </mergeCells>
  <phoneticPr fontId="20" type="noConversion"/>
  <printOptions headings="1"/>
  <pageMargins left="0" right="0" top="0.59055118110236227" bottom="0.59055118110236227" header="0.51181102362204722" footer="0.51181102362204722"/>
  <pageSetup paperSize="8" scale="85" orientation="landscape" r:id="rId1"/>
  <headerFooter alignWithMargins="0">
    <oddFooter>&amp;R&amp;D&amp;T</oddFooter>
  </headerFooter>
  <cellWatches>
    <cellWatch r="A1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43"/>
  </sheetPr>
  <dimension ref="A1:AA1634"/>
  <sheetViews>
    <sheetView view="pageBreakPreview" zoomScale="70" zoomScaleNormal="75" zoomScaleSheetLayoutView="70" workbookViewId="0">
      <pane xSplit="11" ySplit="6" topLeftCell="L85" activePane="bottomRight" state="frozen"/>
      <selection pane="topRight" activeCell="K1" sqref="K1"/>
      <selection pane="bottomLeft" activeCell="A5" sqref="A5"/>
      <selection pane="bottomRight" activeCell="F78" sqref="F78"/>
    </sheetView>
  </sheetViews>
  <sheetFormatPr defaultRowHeight="16.5"/>
  <cols>
    <col min="1" max="1" width="22.5" style="34" customWidth="1"/>
    <col min="2" max="2" width="7.625" style="34" customWidth="1"/>
    <col min="3" max="3" width="9.625" style="34" customWidth="1"/>
    <col min="4" max="5" width="8" style="35" customWidth="1"/>
    <col min="6" max="7" width="6.625" style="35" customWidth="1"/>
    <col min="8" max="8" width="6.25" style="35" customWidth="1"/>
    <col min="9" max="9" width="6.125" style="31" customWidth="1"/>
    <col min="10" max="10" width="5.625" style="64" customWidth="1"/>
    <col min="11" max="11" width="8.875" style="16" customWidth="1"/>
    <col min="12" max="12" width="20" style="16" customWidth="1"/>
    <col min="13" max="14" width="19.125" style="50" customWidth="1"/>
    <col min="15" max="15" width="18.625" style="50" customWidth="1"/>
    <col min="16" max="16" width="16.375" style="50" customWidth="1"/>
    <col min="17" max="17" width="14.5" style="50" customWidth="1"/>
    <col min="18" max="18" width="16.875" style="50" customWidth="1"/>
    <col min="19" max="19" width="15.5" style="50" customWidth="1"/>
    <col min="20" max="20" width="13.5" style="50" customWidth="1"/>
    <col min="21" max="21" width="7.25" style="50" customWidth="1"/>
    <col min="22" max="22" width="16.75" style="50" customWidth="1"/>
    <col min="23" max="23" width="15.375" style="50" customWidth="1"/>
    <col min="24" max="24" width="18.625" style="50" customWidth="1"/>
    <col min="25" max="25" width="12.625" style="16" customWidth="1"/>
    <col min="26" max="26" width="15" style="16" bestFit="1" customWidth="1"/>
    <col min="27" max="27" width="13" style="16" customWidth="1"/>
    <col min="28" max="16384" width="9" style="16"/>
  </cols>
  <sheetData>
    <row r="1" spans="1:27" ht="36" customHeight="1">
      <c r="A1" s="10" t="s">
        <v>26</v>
      </c>
      <c r="B1" s="11"/>
      <c r="C1" s="11"/>
      <c r="D1" s="12"/>
      <c r="E1" s="12"/>
      <c r="F1" s="12"/>
      <c r="G1" s="12"/>
      <c r="H1" s="12"/>
      <c r="I1" s="13"/>
      <c r="J1" s="61"/>
      <c r="K1" s="14"/>
      <c r="L1" s="15"/>
      <c r="M1" s="48"/>
      <c r="N1" s="48"/>
      <c r="O1" s="48"/>
      <c r="P1" s="406" t="s">
        <v>27</v>
      </c>
      <c r="Q1" s="407"/>
      <c r="R1" s="407"/>
      <c r="S1" s="407"/>
      <c r="T1" s="407"/>
      <c r="U1" s="407"/>
      <c r="V1" s="407"/>
      <c r="W1" s="407"/>
      <c r="X1" s="407"/>
    </row>
    <row r="2" spans="1:27" s="17" customFormat="1" ht="36" customHeight="1">
      <c r="A2" s="398" t="s">
        <v>28</v>
      </c>
      <c r="B2" s="400" t="s">
        <v>112</v>
      </c>
      <c r="C2" s="400" t="s">
        <v>110</v>
      </c>
      <c r="D2" s="402" t="s">
        <v>118</v>
      </c>
      <c r="E2" s="404" t="s">
        <v>335</v>
      </c>
      <c r="F2" s="396" t="s">
        <v>336</v>
      </c>
      <c r="G2" s="396" t="s">
        <v>337</v>
      </c>
      <c r="H2" s="396" t="s">
        <v>338</v>
      </c>
      <c r="I2" s="410" t="s">
        <v>343</v>
      </c>
      <c r="J2" s="400" t="s">
        <v>117</v>
      </c>
      <c r="K2" s="412" t="s">
        <v>163</v>
      </c>
      <c r="L2" s="408" t="s">
        <v>164</v>
      </c>
      <c r="M2" s="56">
        <v>13</v>
      </c>
      <c r="N2" s="56">
        <v>14</v>
      </c>
      <c r="O2" s="56">
        <v>15</v>
      </c>
      <c r="P2" s="56">
        <v>16</v>
      </c>
      <c r="Q2" s="56">
        <v>17</v>
      </c>
      <c r="R2" s="56">
        <v>18</v>
      </c>
      <c r="S2" s="56">
        <v>19</v>
      </c>
      <c r="T2" s="57">
        <v>20</v>
      </c>
      <c r="U2" s="57">
        <v>21</v>
      </c>
      <c r="V2" s="57">
        <v>22</v>
      </c>
      <c r="W2" s="57">
        <v>23</v>
      </c>
      <c r="X2" s="57"/>
    </row>
    <row r="3" spans="1:27" s="17" customFormat="1" ht="67.5" customHeight="1">
      <c r="A3" s="399"/>
      <c r="B3" s="401"/>
      <c r="C3" s="401"/>
      <c r="D3" s="403"/>
      <c r="E3" s="405"/>
      <c r="F3" s="397"/>
      <c r="G3" s="397"/>
      <c r="H3" s="397"/>
      <c r="I3" s="411"/>
      <c r="J3" s="401"/>
      <c r="K3" s="413"/>
      <c r="L3" s="409"/>
      <c r="M3" s="56" t="s">
        <v>1</v>
      </c>
      <c r="N3" s="58" t="s">
        <v>352</v>
      </c>
      <c r="O3" s="56" t="s">
        <v>2</v>
      </c>
      <c r="P3" s="56" t="s">
        <v>3</v>
      </c>
      <c r="Q3" s="56" t="s">
        <v>4</v>
      </c>
      <c r="R3" s="56" t="s">
        <v>5</v>
      </c>
      <c r="S3" s="58" t="s">
        <v>6</v>
      </c>
      <c r="T3" s="57" t="s">
        <v>100</v>
      </c>
      <c r="U3" s="57" t="s">
        <v>345</v>
      </c>
      <c r="V3" s="57" t="s">
        <v>7</v>
      </c>
      <c r="W3" s="57" t="s">
        <v>8</v>
      </c>
      <c r="X3" s="57" t="s">
        <v>104</v>
      </c>
    </row>
    <row r="4" spans="1:27" s="17" customFormat="1" ht="42" customHeight="1">
      <c r="A4" s="90" t="s">
        <v>247</v>
      </c>
      <c r="B4" s="91"/>
      <c r="C4" s="91"/>
      <c r="D4" s="92"/>
      <c r="E4" s="93"/>
      <c r="F4" s="89"/>
      <c r="G4" s="89"/>
      <c r="H4" s="89"/>
      <c r="I4" s="95"/>
      <c r="J4" s="91"/>
      <c r="K4" s="96"/>
      <c r="L4" s="94"/>
      <c r="M4" s="56" t="s">
        <v>249</v>
      </c>
      <c r="N4" s="56" t="s">
        <v>249</v>
      </c>
      <c r="O4" s="56" t="s">
        <v>249</v>
      </c>
      <c r="P4" s="56" t="s">
        <v>249</v>
      </c>
      <c r="Q4" s="56" t="s">
        <v>249</v>
      </c>
      <c r="R4" s="56" t="s">
        <v>249</v>
      </c>
      <c r="S4" s="56" t="s">
        <v>249</v>
      </c>
      <c r="T4" s="56" t="s">
        <v>249</v>
      </c>
      <c r="U4" s="57"/>
      <c r="V4" s="56" t="s">
        <v>249</v>
      </c>
      <c r="W4" s="56" t="s">
        <v>249</v>
      </c>
      <c r="X4" s="57"/>
    </row>
    <row r="5" spans="1:27" s="17" customFormat="1" ht="42" customHeight="1">
      <c r="A5" s="90" t="s">
        <v>248</v>
      </c>
      <c r="B5" s="91"/>
      <c r="C5" s="91"/>
      <c r="D5" s="92"/>
      <c r="E5" s="93"/>
      <c r="F5" s="89"/>
      <c r="G5" s="89"/>
      <c r="H5" s="89"/>
      <c r="I5" s="95"/>
      <c r="J5" s="91"/>
      <c r="K5" s="96"/>
      <c r="L5" s="94"/>
      <c r="M5" s="56">
        <v>113</v>
      </c>
      <c r="N5" s="56">
        <v>114</v>
      </c>
      <c r="O5" s="56">
        <v>161</v>
      </c>
      <c r="P5" s="56">
        <v>181</v>
      </c>
      <c r="Q5" s="56">
        <v>181</v>
      </c>
      <c r="R5" s="56">
        <v>181</v>
      </c>
      <c r="S5" s="58">
        <v>161</v>
      </c>
      <c r="T5" s="57" t="s">
        <v>250</v>
      </c>
      <c r="U5" s="57"/>
      <c r="V5" s="57">
        <v>151</v>
      </c>
      <c r="W5" s="57">
        <v>152</v>
      </c>
      <c r="X5" s="57"/>
    </row>
    <row r="6" spans="1:27" s="19" customFormat="1" ht="36" customHeight="1">
      <c r="A6" s="53" t="s">
        <v>107</v>
      </c>
      <c r="B6" s="39">
        <f t="shared" ref="B6:I6" si="0">SUM(B7:B107)</f>
        <v>1062</v>
      </c>
      <c r="C6" s="39">
        <f t="shared" si="0"/>
        <v>13342</v>
      </c>
      <c r="D6" s="41">
        <f t="shared" si="0"/>
        <v>2214</v>
      </c>
      <c r="E6" s="40">
        <f t="shared" si="0"/>
        <v>171</v>
      </c>
      <c r="F6" s="40">
        <f t="shared" si="0"/>
        <v>19</v>
      </c>
      <c r="G6" s="40">
        <f t="shared" si="0"/>
        <v>60</v>
      </c>
      <c r="H6" s="40">
        <f t="shared" si="0"/>
        <v>1</v>
      </c>
      <c r="I6" s="40">
        <f t="shared" si="0"/>
        <v>54</v>
      </c>
      <c r="J6" s="62"/>
      <c r="K6" s="18"/>
      <c r="L6" s="51">
        <f>SUM(L7:L107)</f>
        <v>2607085524</v>
      </c>
      <c r="M6" s="52">
        <f>SUM(M7:M107)</f>
        <v>1815987019</v>
      </c>
      <c r="N6" s="52">
        <f>SUM(N7:N107)</f>
        <v>21469536</v>
      </c>
      <c r="O6" s="52">
        <f t="shared" ref="O6:X6" si="1">SUM(O7:O107)</f>
        <v>133195592</v>
      </c>
      <c r="P6" s="52">
        <f t="shared" si="1"/>
        <v>45951478</v>
      </c>
      <c r="Q6" s="52">
        <f t="shared" si="1"/>
        <v>96957635</v>
      </c>
      <c r="R6" s="52">
        <f t="shared" si="1"/>
        <v>26515049</v>
      </c>
      <c r="S6" s="52">
        <f t="shared" si="1"/>
        <v>20793816</v>
      </c>
      <c r="T6" s="52">
        <f t="shared" si="1"/>
        <v>26396700</v>
      </c>
      <c r="U6" s="52">
        <f t="shared" si="1"/>
        <v>0</v>
      </c>
      <c r="V6" s="52">
        <f t="shared" si="1"/>
        <v>197599780</v>
      </c>
      <c r="W6" s="52">
        <f t="shared" si="1"/>
        <v>222218919</v>
      </c>
      <c r="X6" s="52">
        <f t="shared" si="1"/>
        <v>2607085524</v>
      </c>
    </row>
    <row r="7" spans="1:27" s="21" customFormat="1" ht="27.95" customHeight="1">
      <c r="A7" s="54" t="s">
        <v>108</v>
      </c>
      <c r="B7" s="68">
        <v>16</v>
      </c>
      <c r="C7" s="69">
        <v>187</v>
      </c>
      <c r="D7" s="86">
        <v>27</v>
      </c>
      <c r="E7" s="126">
        <v>5</v>
      </c>
      <c r="F7" s="81">
        <v>2</v>
      </c>
      <c r="G7" s="81">
        <v>0</v>
      </c>
      <c r="H7" s="81">
        <v>0</v>
      </c>
      <c r="I7" s="82">
        <v>0</v>
      </c>
      <c r="J7" s="65">
        <f t="shared" ref="J7:J38" si="2">+IF(B7&lt;=10,B7,0)</f>
        <v>0</v>
      </c>
      <c r="K7" s="20"/>
      <c r="L7" s="51">
        <f>SUM(X7)</f>
        <v>31831832</v>
      </c>
      <c r="M7" s="74">
        <v>22594503</v>
      </c>
      <c r="N7" s="74">
        <v>0</v>
      </c>
      <c r="O7" s="74">
        <v>1685654</v>
      </c>
      <c r="P7" s="74">
        <v>581540</v>
      </c>
      <c r="Q7" s="74">
        <v>1204070</v>
      </c>
      <c r="R7" s="74">
        <v>341320</v>
      </c>
      <c r="S7" s="74">
        <v>286116</v>
      </c>
      <c r="T7" s="75">
        <v>221600</v>
      </c>
      <c r="U7" s="75">
        <v>0</v>
      </c>
      <c r="V7" s="75">
        <v>2175240</v>
      </c>
      <c r="W7" s="74">
        <v>2741789</v>
      </c>
      <c r="X7" s="74">
        <f>SUM(M7:W7)</f>
        <v>31831832</v>
      </c>
    </row>
    <row r="8" spans="1:27" s="21" customFormat="1" ht="27.95" customHeight="1">
      <c r="A8" s="54" t="s">
        <v>9</v>
      </c>
      <c r="B8" s="68">
        <v>65</v>
      </c>
      <c r="C8" s="69">
        <v>1414</v>
      </c>
      <c r="D8" s="86">
        <v>120</v>
      </c>
      <c r="E8" s="126">
        <v>8</v>
      </c>
      <c r="F8" s="81">
        <v>3</v>
      </c>
      <c r="G8" s="81">
        <v>0</v>
      </c>
      <c r="H8" s="81">
        <v>1</v>
      </c>
      <c r="I8" s="82">
        <v>3</v>
      </c>
      <c r="J8" s="65">
        <f t="shared" si="2"/>
        <v>0</v>
      </c>
      <c r="K8" s="20"/>
      <c r="L8" s="51">
        <f t="shared" ref="L8:L69" si="3">SUM(X8)</f>
        <v>156096573</v>
      </c>
      <c r="M8" s="74">
        <v>108052248</v>
      </c>
      <c r="N8" s="74">
        <v>1170900</v>
      </c>
      <c r="O8" s="74">
        <v>9131223</v>
      </c>
      <c r="P8" s="74">
        <v>3150373</v>
      </c>
      <c r="Q8" s="74">
        <v>5787398</v>
      </c>
      <c r="R8" s="74">
        <v>732168</v>
      </c>
      <c r="S8" s="74">
        <v>545832</v>
      </c>
      <c r="T8" s="75">
        <v>838000</v>
      </c>
      <c r="U8" s="75">
        <v>0</v>
      </c>
      <c r="V8" s="75">
        <v>13395755</v>
      </c>
      <c r="W8" s="74">
        <v>13292676</v>
      </c>
      <c r="X8" s="74">
        <f t="shared" ref="X8:X71" si="4">SUM(M8:W8)</f>
        <v>156096573</v>
      </c>
    </row>
    <row r="9" spans="1:27" s="23" customFormat="1" ht="27.95" customHeight="1">
      <c r="A9" s="54" t="s">
        <v>10</v>
      </c>
      <c r="B9" s="68">
        <v>26</v>
      </c>
      <c r="C9" s="69">
        <v>485</v>
      </c>
      <c r="D9" s="86">
        <v>46</v>
      </c>
      <c r="E9" s="126">
        <v>7</v>
      </c>
      <c r="F9" s="81">
        <v>1</v>
      </c>
      <c r="G9" s="81">
        <v>1</v>
      </c>
      <c r="H9" s="81">
        <v>0</v>
      </c>
      <c r="I9" s="82">
        <v>2</v>
      </c>
      <c r="J9" s="65">
        <f t="shared" si="2"/>
        <v>0</v>
      </c>
      <c r="K9" s="20"/>
      <c r="L9" s="51">
        <f t="shared" si="3"/>
        <v>59619097</v>
      </c>
      <c r="M9" s="74">
        <v>40697889</v>
      </c>
      <c r="N9" s="74">
        <v>780600</v>
      </c>
      <c r="O9" s="74">
        <v>3455137</v>
      </c>
      <c r="P9" s="74">
        <v>1192004</v>
      </c>
      <c r="Q9" s="74">
        <v>2205374</v>
      </c>
      <c r="R9" s="74">
        <v>275268</v>
      </c>
      <c r="S9" s="74">
        <v>180792</v>
      </c>
      <c r="T9" s="75">
        <v>511600</v>
      </c>
      <c r="U9" s="75">
        <v>0</v>
      </c>
      <c r="V9" s="75">
        <v>5289870</v>
      </c>
      <c r="W9" s="74">
        <v>5030563</v>
      </c>
      <c r="X9" s="74">
        <f t="shared" si="4"/>
        <v>59619097</v>
      </c>
      <c r="Z9" s="21"/>
      <c r="AA9" s="21"/>
    </row>
    <row r="10" spans="1:27" s="23" customFormat="1" ht="27.95" customHeight="1">
      <c r="A10" s="54" t="s">
        <v>152</v>
      </c>
      <c r="B10" s="68">
        <v>20</v>
      </c>
      <c r="C10" s="69">
        <v>225</v>
      </c>
      <c r="D10" s="86">
        <v>37</v>
      </c>
      <c r="E10" s="126">
        <v>5</v>
      </c>
      <c r="F10" s="81">
        <v>1</v>
      </c>
      <c r="G10" s="81">
        <v>0</v>
      </c>
      <c r="H10" s="81">
        <v>0</v>
      </c>
      <c r="I10" s="82">
        <v>0</v>
      </c>
      <c r="J10" s="65">
        <f t="shared" si="2"/>
        <v>0</v>
      </c>
      <c r="K10" s="20"/>
      <c r="L10" s="51">
        <f t="shared" si="3"/>
        <v>44404757</v>
      </c>
      <c r="M10" s="74">
        <v>31477508</v>
      </c>
      <c r="N10" s="74"/>
      <c r="O10" s="74">
        <v>2356883</v>
      </c>
      <c r="P10" s="74">
        <v>813112</v>
      </c>
      <c r="Q10" s="74">
        <v>1659303</v>
      </c>
      <c r="R10" s="74">
        <v>386316</v>
      </c>
      <c r="S10" s="74">
        <v>333072</v>
      </c>
      <c r="T10" s="75">
        <v>353600</v>
      </c>
      <c r="U10" s="75"/>
      <c r="V10" s="75">
        <v>3227510</v>
      </c>
      <c r="W10" s="74">
        <v>3797453</v>
      </c>
      <c r="X10" s="74">
        <f t="shared" si="4"/>
        <v>44404757</v>
      </c>
      <c r="Y10" s="71"/>
      <c r="Z10" s="21"/>
      <c r="AA10" s="21"/>
    </row>
    <row r="11" spans="1:27" s="21" customFormat="1" ht="30" customHeight="1">
      <c r="A11" s="54" t="s">
        <v>11</v>
      </c>
      <c r="B11" s="68">
        <v>39</v>
      </c>
      <c r="C11" s="69">
        <v>984</v>
      </c>
      <c r="D11" s="86">
        <v>75</v>
      </c>
      <c r="E11" s="126">
        <v>0</v>
      </c>
      <c r="F11" s="81">
        <v>0</v>
      </c>
      <c r="G11" s="81">
        <v>0</v>
      </c>
      <c r="H11" s="81">
        <v>0</v>
      </c>
      <c r="I11" s="82">
        <v>1</v>
      </c>
      <c r="J11" s="65">
        <f t="shared" si="2"/>
        <v>0</v>
      </c>
      <c r="K11" s="20"/>
      <c r="L11" s="51">
        <f t="shared" si="3"/>
        <v>91096404</v>
      </c>
      <c r="M11" s="74">
        <v>63848498</v>
      </c>
      <c r="N11" s="74">
        <v>390300</v>
      </c>
      <c r="O11" s="74">
        <v>5052451</v>
      </c>
      <c r="P11" s="74">
        <v>1743081</v>
      </c>
      <c r="Q11" s="74">
        <v>3404260</v>
      </c>
      <c r="R11" s="74">
        <v>715776</v>
      </c>
      <c r="S11" s="74">
        <v>551394</v>
      </c>
      <c r="T11" s="75">
        <v>514200</v>
      </c>
      <c r="U11" s="75"/>
      <c r="V11" s="75">
        <v>7047520</v>
      </c>
      <c r="W11" s="74">
        <v>7828924</v>
      </c>
      <c r="X11" s="74">
        <f t="shared" si="4"/>
        <v>91096404</v>
      </c>
    </row>
    <row r="12" spans="1:27" s="21" customFormat="1" ht="30" customHeight="1">
      <c r="A12" s="54" t="s">
        <v>52</v>
      </c>
      <c r="B12" s="68">
        <v>7</v>
      </c>
      <c r="C12" s="69">
        <v>74</v>
      </c>
      <c r="D12" s="86">
        <v>14</v>
      </c>
      <c r="E12" s="126">
        <v>2</v>
      </c>
      <c r="F12" s="81">
        <v>0</v>
      </c>
      <c r="G12" s="81">
        <v>1</v>
      </c>
      <c r="H12" s="81">
        <v>0</v>
      </c>
      <c r="I12" s="82">
        <v>0</v>
      </c>
      <c r="J12" s="65">
        <f t="shared" si="2"/>
        <v>7</v>
      </c>
      <c r="K12" s="20"/>
      <c r="L12" s="51">
        <f t="shared" si="3"/>
        <v>18508260</v>
      </c>
      <c r="M12" s="74">
        <v>12870926</v>
      </c>
      <c r="N12" s="74"/>
      <c r="O12" s="74">
        <v>1111073</v>
      </c>
      <c r="P12" s="74">
        <v>383304</v>
      </c>
      <c r="Q12" s="74">
        <v>685328</v>
      </c>
      <c r="R12" s="74">
        <v>42924</v>
      </c>
      <c r="S12" s="74">
        <v>34704</v>
      </c>
      <c r="T12" s="75">
        <v>224000</v>
      </c>
      <c r="U12" s="75"/>
      <c r="V12" s="75">
        <v>1591270</v>
      </c>
      <c r="W12" s="74">
        <v>1564731</v>
      </c>
      <c r="X12" s="74">
        <f t="shared" si="4"/>
        <v>18508260</v>
      </c>
    </row>
    <row r="13" spans="1:27" s="21" customFormat="1" ht="30" customHeight="1">
      <c r="A13" s="54" t="s">
        <v>53</v>
      </c>
      <c r="B13" s="68">
        <v>6</v>
      </c>
      <c r="C13" s="69">
        <v>95</v>
      </c>
      <c r="D13" s="86">
        <v>14</v>
      </c>
      <c r="E13" s="126">
        <v>0</v>
      </c>
      <c r="F13" s="81">
        <v>0</v>
      </c>
      <c r="G13" s="81">
        <v>0</v>
      </c>
      <c r="H13" s="81">
        <v>0</v>
      </c>
      <c r="I13" s="82">
        <v>1</v>
      </c>
      <c r="J13" s="65">
        <f t="shared" si="2"/>
        <v>6</v>
      </c>
      <c r="K13" s="20"/>
      <c r="L13" s="51">
        <f t="shared" si="3"/>
        <v>19246606</v>
      </c>
      <c r="M13" s="74">
        <v>12890861</v>
      </c>
      <c r="N13" s="74">
        <v>390300</v>
      </c>
      <c r="O13" s="74">
        <v>1063064</v>
      </c>
      <c r="P13" s="74">
        <v>366784</v>
      </c>
      <c r="Q13" s="74">
        <v>700405</v>
      </c>
      <c r="R13" s="74">
        <v>115284</v>
      </c>
      <c r="S13" s="74">
        <v>66312</v>
      </c>
      <c r="T13" s="75">
        <v>227200</v>
      </c>
      <c r="U13" s="75"/>
      <c r="V13" s="75">
        <v>1805115</v>
      </c>
      <c r="W13" s="74">
        <v>1621281</v>
      </c>
      <c r="X13" s="74">
        <f t="shared" si="4"/>
        <v>19246606</v>
      </c>
    </row>
    <row r="14" spans="1:27" s="22" customFormat="1" ht="30" customHeight="1">
      <c r="A14" s="54" t="s">
        <v>54</v>
      </c>
      <c r="B14" s="68">
        <v>16</v>
      </c>
      <c r="C14" s="69">
        <v>298</v>
      </c>
      <c r="D14" s="86">
        <v>34</v>
      </c>
      <c r="E14" s="126">
        <v>2</v>
      </c>
      <c r="F14" s="81">
        <v>1</v>
      </c>
      <c r="G14" s="81">
        <v>0</v>
      </c>
      <c r="H14" s="81">
        <v>0</v>
      </c>
      <c r="I14" s="68">
        <v>1</v>
      </c>
      <c r="J14" s="65">
        <f t="shared" si="2"/>
        <v>0</v>
      </c>
      <c r="K14" s="20"/>
      <c r="L14" s="51">
        <f t="shared" si="3"/>
        <v>42361438</v>
      </c>
      <c r="M14" s="74">
        <v>28887515</v>
      </c>
      <c r="N14" s="74">
        <v>390300</v>
      </c>
      <c r="O14" s="74">
        <v>2305628</v>
      </c>
      <c r="P14" s="74">
        <v>795428</v>
      </c>
      <c r="Q14" s="74">
        <v>1555315</v>
      </c>
      <c r="R14" s="74">
        <v>326352</v>
      </c>
      <c r="S14" s="74">
        <v>254376</v>
      </c>
      <c r="T14" s="75">
        <v>448000</v>
      </c>
      <c r="U14" s="75"/>
      <c r="V14" s="75">
        <v>3815345</v>
      </c>
      <c r="W14" s="74">
        <v>3583179</v>
      </c>
      <c r="X14" s="74">
        <f t="shared" si="4"/>
        <v>42361438</v>
      </c>
      <c r="Z14" s="21"/>
      <c r="AA14" s="21"/>
    </row>
    <row r="15" spans="1:27" s="21" customFormat="1" ht="27.95" customHeight="1">
      <c r="A15" s="54" t="s">
        <v>153</v>
      </c>
      <c r="B15" s="68">
        <v>21</v>
      </c>
      <c r="C15" s="69">
        <v>469</v>
      </c>
      <c r="D15" s="86">
        <v>43</v>
      </c>
      <c r="E15" s="126">
        <v>3</v>
      </c>
      <c r="F15" s="81">
        <v>1</v>
      </c>
      <c r="G15" s="81">
        <v>0</v>
      </c>
      <c r="H15" s="81">
        <v>0</v>
      </c>
      <c r="I15" s="82">
        <v>0</v>
      </c>
      <c r="J15" s="65">
        <f t="shared" si="2"/>
        <v>0</v>
      </c>
      <c r="K15" s="20"/>
      <c r="L15" s="51">
        <f t="shared" si="3"/>
        <v>52804102</v>
      </c>
      <c r="M15" s="74">
        <v>37032315</v>
      </c>
      <c r="N15" s="74"/>
      <c r="O15" s="74">
        <v>2998862</v>
      </c>
      <c r="P15" s="74">
        <v>1034544</v>
      </c>
      <c r="Q15" s="74">
        <v>1959730</v>
      </c>
      <c r="R15" s="74">
        <v>334500</v>
      </c>
      <c r="S15" s="74">
        <v>268776</v>
      </c>
      <c r="T15" s="75">
        <v>472800</v>
      </c>
      <c r="U15" s="75"/>
      <c r="V15" s="75">
        <v>4188955</v>
      </c>
      <c r="W15" s="74">
        <v>4513620</v>
      </c>
      <c r="X15" s="74">
        <f t="shared" si="4"/>
        <v>52804102</v>
      </c>
    </row>
    <row r="16" spans="1:27" s="21" customFormat="1" ht="27.95" customHeight="1">
      <c r="A16" s="54" t="s">
        <v>29</v>
      </c>
      <c r="B16" s="68">
        <v>7</v>
      </c>
      <c r="C16" s="69">
        <v>123</v>
      </c>
      <c r="D16" s="86">
        <v>14</v>
      </c>
      <c r="E16" s="126">
        <v>2</v>
      </c>
      <c r="F16" s="81">
        <v>0</v>
      </c>
      <c r="G16" s="81">
        <v>1</v>
      </c>
      <c r="H16" s="81">
        <v>0</v>
      </c>
      <c r="I16" s="82">
        <v>0</v>
      </c>
      <c r="J16" s="65">
        <f t="shared" si="2"/>
        <v>7</v>
      </c>
      <c r="K16" s="20"/>
      <c r="L16" s="51">
        <f t="shared" si="3"/>
        <v>19378510</v>
      </c>
      <c r="M16" s="74">
        <v>13549320</v>
      </c>
      <c r="N16" s="74">
        <v>0</v>
      </c>
      <c r="O16" s="74">
        <v>1215568</v>
      </c>
      <c r="P16" s="74">
        <v>419358</v>
      </c>
      <c r="Q16" s="74">
        <v>719377</v>
      </c>
      <c r="R16" s="74">
        <v>0</v>
      </c>
      <c r="S16" s="74">
        <v>0</v>
      </c>
      <c r="T16" s="75">
        <v>224000</v>
      </c>
      <c r="U16" s="75">
        <v>0</v>
      </c>
      <c r="V16" s="75">
        <v>1608810</v>
      </c>
      <c r="W16" s="74">
        <v>1642077</v>
      </c>
      <c r="X16" s="74">
        <f t="shared" si="4"/>
        <v>19378510</v>
      </c>
    </row>
    <row r="17" spans="1:27" s="21" customFormat="1" ht="27.95" customHeight="1">
      <c r="A17" s="54" t="s">
        <v>12</v>
      </c>
      <c r="B17" s="68">
        <v>27</v>
      </c>
      <c r="C17" s="69">
        <v>507</v>
      </c>
      <c r="D17" s="86">
        <v>52</v>
      </c>
      <c r="E17" s="126">
        <v>3</v>
      </c>
      <c r="F17" s="81">
        <v>1</v>
      </c>
      <c r="G17" s="81">
        <v>0</v>
      </c>
      <c r="H17" s="81">
        <v>0</v>
      </c>
      <c r="I17" s="82">
        <v>2</v>
      </c>
      <c r="J17" s="65">
        <f t="shared" si="2"/>
        <v>0</v>
      </c>
      <c r="K17" s="20"/>
      <c r="L17" s="51">
        <f t="shared" si="3"/>
        <v>63145427</v>
      </c>
      <c r="M17" s="74">
        <v>43829453</v>
      </c>
      <c r="N17" s="74">
        <v>780600</v>
      </c>
      <c r="O17" s="74">
        <v>3463467</v>
      </c>
      <c r="P17" s="74">
        <v>1194847</v>
      </c>
      <c r="Q17" s="74">
        <v>2360275</v>
      </c>
      <c r="R17" s="74">
        <v>532812</v>
      </c>
      <c r="S17" s="74">
        <v>390744</v>
      </c>
      <c r="T17" s="75">
        <v>524400</v>
      </c>
      <c r="U17" s="75"/>
      <c r="V17" s="75">
        <v>4640690</v>
      </c>
      <c r="W17" s="74">
        <v>5428139</v>
      </c>
      <c r="X17" s="74">
        <f t="shared" si="4"/>
        <v>63145427</v>
      </c>
    </row>
    <row r="18" spans="1:27" s="21" customFormat="1" ht="27.95" customHeight="1">
      <c r="A18" s="54" t="s">
        <v>30</v>
      </c>
      <c r="B18" s="68">
        <v>7</v>
      </c>
      <c r="C18" s="69">
        <v>34</v>
      </c>
      <c r="D18" s="86">
        <v>14</v>
      </c>
      <c r="E18" s="126">
        <v>2</v>
      </c>
      <c r="F18" s="81">
        <v>0</v>
      </c>
      <c r="G18" s="81">
        <v>1</v>
      </c>
      <c r="H18" s="81">
        <v>0</v>
      </c>
      <c r="I18" s="82">
        <v>1</v>
      </c>
      <c r="J18" s="65">
        <f t="shared" si="2"/>
        <v>7</v>
      </c>
      <c r="K18" s="20"/>
      <c r="L18" s="51">
        <f t="shared" si="3"/>
        <v>18657623</v>
      </c>
      <c r="M18" s="74">
        <v>12581039</v>
      </c>
      <c r="N18" s="74">
        <v>390300</v>
      </c>
      <c r="O18" s="74">
        <v>1026691</v>
      </c>
      <c r="P18" s="74">
        <v>354199</v>
      </c>
      <c r="Q18" s="74">
        <v>688260</v>
      </c>
      <c r="R18" s="74">
        <v>117060</v>
      </c>
      <c r="S18" s="74">
        <v>74592</v>
      </c>
      <c r="T18" s="75">
        <v>252000</v>
      </c>
      <c r="U18" s="75"/>
      <c r="V18" s="75">
        <v>1593795</v>
      </c>
      <c r="W18" s="74">
        <v>1579687</v>
      </c>
      <c r="X18" s="74">
        <f t="shared" si="4"/>
        <v>18657623</v>
      </c>
    </row>
    <row r="19" spans="1:27" s="21" customFormat="1" ht="27.95" customHeight="1">
      <c r="A19" s="54" t="s">
        <v>55</v>
      </c>
      <c r="B19" s="68">
        <v>18</v>
      </c>
      <c r="C19" s="69">
        <v>227</v>
      </c>
      <c r="D19" s="86">
        <v>33</v>
      </c>
      <c r="E19" s="126">
        <v>3</v>
      </c>
      <c r="F19" s="81">
        <v>0</v>
      </c>
      <c r="G19" s="81">
        <v>1</v>
      </c>
      <c r="H19" s="81">
        <v>0</v>
      </c>
      <c r="I19" s="82">
        <v>0</v>
      </c>
      <c r="J19" s="65">
        <f t="shared" si="2"/>
        <v>0</v>
      </c>
      <c r="K19" s="20"/>
      <c r="L19" s="51">
        <f t="shared" si="3"/>
        <v>37535777</v>
      </c>
      <c r="M19" s="74">
        <v>26414347</v>
      </c>
      <c r="N19" s="74"/>
      <c r="O19" s="74">
        <v>1953941</v>
      </c>
      <c r="P19" s="74">
        <v>674087</v>
      </c>
      <c r="Q19" s="74">
        <v>1404321</v>
      </c>
      <c r="R19" s="74">
        <v>339840</v>
      </c>
      <c r="S19" s="74">
        <v>280080</v>
      </c>
      <c r="T19" s="75">
        <v>385400</v>
      </c>
      <c r="U19" s="75"/>
      <c r="V19" s="75">
        <v>2886025</v>
      </c>
      <c r="W19" s="74">
        <v>3197736</v>
      </c>
      <c r="X19" s="74">
        <f t="shared" si="4"/>
        <v>37535777</v>
      </c>
    </row>
    <row r="20" spans="1:27" s="23" customFormat="1" ht="27.95" customHeight="1">
      <c r="A20" s="54" t="s">
        <v>106</v>
      </c>
      <c r="B20" s="68">
        <v>24</v>
      </c>
      <c r="C20" s="69">
        <v>416</v>
      </c>
      <c r="D20" s="86">
        <v>47</v>
      </c>
      <c r="E20" s="126">
        <v>4</v>
      </c>
      <c r="F20" s="81">
        <v>1</v>
      </c>
      <c r="G20" s="81">
        <v>0</v>
      </c>
      <c r="H20" s="81">
        <v>0</v>
      </c>
      <c r="I20" s="82">
        <v>0</v>
      </c>
      <c r="J20" s="65">
        <f t="shared" si="2"/>
        <v>0</v>
      </c>
      <c r="K20" s="20"/>
      <c r="L20" s="51">
        <f t="shared" si="3"/>
        <v>59484853</v>
      </c>
      <c r="M20" s="74">
        <v>41459562</v>
      </c>
      <c r="N20" s="74"/>
      <c r="O20" s="74">
        <v>3488333</v>
      </c>
      <c r="P20" s="74">
        <v>1203448</v>
      </c>
      <c r="Q20" s="74">
        <v>2204624</v>
      </c>
      <c r="R20" s="74">
        <v>257544</v>
      </c>
      <c r="S20" s="74">
        <v>223776</v>
      </c>
      <c r="T20" s="75">
        <v>502800</v>
      </c>
      <c r="U20" s="75"/>
      <c r="V20" s="75">
        <v>5113170</v>
      </c>
      <c r="W20" s="74">
        <v>5031596</v>
      </c>
      <c r="X20" s="74">
        <f t="shared" si="4"/>
        <v>59484853</v>
      </c>
      <c r="Z20" s="21"/>
      <c r="AA20" s="21"/>
    </row>
    <row r="21" spans="1:27" s="21" customFormat="1" ht="27.95" customHeight="1">
      <c r="A21" s="54" t="s">
        <v>13</v>
      </c>
      <c r="B21" s="68">
        <v>8</v>
      </c>
      <c r="C21" s="69">
        <v>86</v>
      </c>
      <c r="D21" s="86">
        <v>17</v>
      </c>
      <c r="E21" s="126">
        <v>2</v>
      </c>
      <c r="F21" s="81">
        <v>0</v>
      </c>
      <c r="G21" s="81">
        <v>1</v>
      </c>
      <c r="H21" s="81">
        <v>0</v>
      </c>
      <c r="I21" s="82">
        <v>1</v>
      </c>
      <c r="J21" s="65">
        <f t="shared" si="2"/>
        <v>8</v>
      </c>
      <c r="K21" s="20"/>
      <c r="L21" s="51">
        <f t="shared" si="3"/>
        <v>19720746</v>
      </c>
      <c r="M21" s="74">
        <v>13556507</v>
      </c>
      <c r="N21" s="74">
        <v>390300</v>
      </c>
      <c r="O21" s="74">
        <v>978053</v>
      </c>
      <c r="P21" s="74">
        <v>337437</v>
      </c>
      <c r="Q21" s="74">
        <v>737892</v>
      </c>
      <c r="R21" s="74">
        <v>245832</v>
      </c>
      <c r="S21" s="74">
        <v>178704</v>
      </c>
      <c r="T21" s="75">
        <v>249600</v>
      </c>
      <c r="U21" s="75"/>
      <c r="V21" s="75">
        <v>1316785</v>
      </c>
      <c r="W21" s="74">
        <v>1729636</v>
      </c>
      <c r="X21" s="74">
        <f t="shared" si="4"/>
        <v>19720746</v>
      </c>
    </row>
    <row r="22" spans="1:27" s="21" customFormat="1" ht="27.95" customHeight="1">
      <c r="A22" s="54" t="s">
        <v>14</v>
      </c>
      <c r="B22" s="68">
        <v>6</v>
      </c>
      <c r="C22" s="69">
        <v>75</v>
      </c>
      <c r="D22" s="86">
        <v>14</v>
      </c>
      <c r="E22" s="126">
        <v>0</v>
      </c>
      <c r="F22" s="81">
        <v>0</v>
      </c>
      <c r="G22" s="81">
        <v>0</v>
      </c>
      <c r="H22" s="81">
        <v>0</v>
      </c>
      <c r="I22" s="82">
        <v>2</v>
      </c>
      <c r="J22" s="65">
        <f t="shared" si="2"/>
        <v>6</v>
      </c>
      <c r="K22" s="20"/>
      <c r="L22" s="51">
        <f t="shared" si="3"/>
        <v>18873003</v>
      </c>
      <c r="M22" s="74">
        <v>12130659</v>
      </c>
      <c r="N22" s="74">
        <v>780600</v>
      </c>
      <c r="O22" s="74">
        <v>974198</v>
      </c>
      <c r="P22" s="74">
        <v>336089</v>
      </c>
      <c r="Q22" s="74">
        <v>675804</v>
      </c>
      <c r="R22" s="74">
        <v>189420</v>
      </c>
      <c r="S22" s="74">
        <v>106200</v>
      </c>
      <c r="T22" s="75">
        <v>280000</v>
      </c>
      <c r="U22" s="75"/>
      <c r="V22" s="75">
        <v>1816850</v>
      </c>
      <c r="W22" s="74">
        <v>1583183</v>
      </c>
      <c r="X22" s="74">
        <f t="shared" si="4"/>
        <v>18873003</v>
      </c>
    </row>
    <row r="23" spans="1:27" s="24" customFormat="1" ht="27.95" customHeight="1">
      <c r="A23" s="54" t="s">
        <v>56</v>
      </c>
      <c r="B23" s="68">
        <v>15</v>
      </c>
      <c r="C23" s="69">
        <v>239</v>
      </c>
      <c r="D23" s="86">
        <v>28</v>
      </c>
      <c r="E23" s="126">
        <v>4</v>
      </c>
      <c r="F23" s="81">
        <v>1</v>
      </c>
      <c r="G23" s="81">
        <v>0</v>
      </c>
      <c r="H23" s="81">
        <v>0</v>
      </c>
      <c r="I23" s="82">
        <v>1</v>
      </c>
      <c r="J23" s="65">
        <f t="shared" si="2"/>
        <v>0</v>
      </c>
      <c r="K23" s="20"/>
      <c r="L23" s="51">
        <f t="shared" si="3"/>
        <v>35502421</v>
      </c>
      <c r="M23" s="74">
        <v>24628871</v>
      </c>
      <c r="N23" s="74">
        <v>390300</v>
      </c>
      <c r="O23" s="74">
        <v>1937232</v>
      </c>
      <c r="P23" s="74">
        <v>668315</v>
      </c>
      <c r="Q23" s="74">
        <v>1301772</v>
      </c>
      <c r="R23" s="74">
        <v>245832</v>
      </c>
      <c r="S23" s="74">
        <v>223848</v>
      </c>
      <c r="T23" s="75">
        <v>340600</v>
      </c>
      <c r="U23" s="75">
        <v>0</v>
      </c>
      <c r="V23" s="75">
        <v>2731315</v>
      </c>
      <c r="W23" s="74">
        <v>3034336</v>
      </c>
      <c r="X23" s="74">
        <f t="shared" si="4"/>
        <v>35502421</v>
      </c>
      <c r="Z23" s="21"/>
      <c r="AA23" s="21"/>
    </row>
    <row r="24" spans="1:27" s="23" customFormat="1" ht="27.95" customHeight="1">
      <c r="A24" s="54" t="s">
        <v>15</v>
      </c>
      <c r="B24" s="68">
        <v>45</v>
      </c>
      <c r="C24" s="69">
        <v>824</v>
      </c>
      <c r="D24" s="86">
        <v>87</v>
      </c>
      <c r="E24" s="126">
        <v>3</v>
      </c>
      <c r="F24" s="81">
        <v>0</v>
      </c>
      <c r="G24" s="81">
        <v>1</v>
      </c>
      <c r="H24" s="81">
        <v>0</v>
      </c>
      <c r="I24" s="82">
        <v>1</v>
      </c>
      <c r="J24" s="65">
        <f t="shared" si="2"/>
        <v>0</v>
      </c>
      <c r="K24" s="20"/>
      <c r="L24" s="51">
        <f t="shared" si="3"/>
        <v>102185931</v>
      </c>
      <c r="M24" s="74">
        <v>72089781</v>
      </c>
      <c r="N24" s="74">
        <v>390300</v>
      </c>
      <c r="O24" s="74">
        <v>5591196</v>
      </c>
      <c r="P24" s="74">
        <v>1928898</v>
      </c>
      <c r="Q24" s="74">
        <v>3836945</v>
      </c>
      <c r="R24" s="74">
        <v>870156</v>
      </c>
      <c r="S24" s="74">
        <v>670392</v>
      </c>
      <c r="T24" s="75">
        <v>752200</v>
      </c>
      <c r="U24" s="75"/>
      <c r="V24" s="75">
        <v>7234940</v>
      </c>
      <c r="W24" s="74">
        <v>8821123</v>
      </c>
      <c r="X24" s="74">
        <f t="shared" si="4"/>
        <v>102185931</v>
      </c>
      <c r="Z24" s="21"/>
      <c r="AA24" s="21"/>
    </row>
    <row r="25" spans="1:27" s="24" customFormat="1" ht="27.95" customHeight="1">
      <c r="A25" s="54" t="s">
        <v>57</v>
      </c>
      <c r="B25" s="68">
        <v>35</v>
      </c>
      <c r="C25" s="69">
        <v>828</v>
      </c>
      <c r="D25" s="86">
        <v>65</v>
      </c>
      <c r="E25" s="126">
        <v>4</v>
      </c>
      <c r="F25" s="81">
        <v>1</v>
      </c>
      <c r="G25" s="81">
        <v>0</v>
      </c>
      <c r="H25" s="81">
        <v>0</v>
      </c>
      <c r="I25" s="82">
        <v>2</v>
      </c>
      <c r="J25" s="65">
        <f t="shared" si="2"/>
        <v>0</v>
      </c>
      <c r="K25" s="20"/>
      <c r="L25" s="51">
        <f t="shared" si="3"/>
        <v>81470486</v>
      </c>
      <c r="M25" s="74">
        <v>55955474</v>
      </c>
      <c r="N25" s="74">
        <v>780600</v>
      </c>
      <c r="O25" s="74">
        <v>4646814</v>
      </c>
      <c r="P25" s="74">
        <v>1603202</v>
      </c>
      <c r="Q25" s="74">
        <v>3010171</v>
      </c>
      <c r="R25" s="74">
        <v>446964</v>
      </c>
      <c r="S25" s="74">
        <v>309240</v>
      </c>
      <c r="T25" s="75">
        <v>532000</v>
      </c>
      <c r="U25" s="75"/>
      <c r="V25" s="75">
        <v>7271975</v>
      </c>
      <c r="W25" s="74">
        <v>6914046</v>
      </c>
      <c r="X25" s="74">
        <f t="shared" si="4"/>
        <v>81470486</v>
      </c>
      <c r="Z25" s="21"/>
      <c r="AA25" s="21"/>
    </row>
    <row r="26" spans="1:27" s="21" customFormat="1" ht="27.95" customHeight="1">
      <c r="A26" s="54" t="s">
        <v>58</v>
      </c>
      <c r="B26" s="68">
        <v>8</v>
      </c>
      <c r="C26" s="69">
        <v>71</v>
      </c>
      <c r="D26" s="86">
        <v>14</v>
      </c>
      <c r="E26" s="126">
        <v>4</v>
      </c>
      <c r="F26" s="81">
        <v>1</v>
      </c>
      <c r="G26" s="81">
        <v>0</v>
      </c>
      <c r="H26" s="81">
        <v>0</v>
      </c>
      <c r="I26" s="82">
        <v>0</v>
      </c>
      <c r="J26" s="65">
        <f t="shared" si="2"/>
        <v>8</v>
      </c>
      <c r="K26" s="20"/>
      <c r="L26" s="51">
        <f t="shared" si="3"/>
        <v>19551013</v>
      </c>
      <c r="M26" s="74">
        <v>13590075</v>
      </c>
      <c r="N26" s="74"/>
      <c r="O26" s="74">
        <v>1231378</v>
      </c>
      <c r="P26" s="74">
        <v>424814</v>
      </c>
      <c r="Q26" s="74">
        <v>720445</v>
      </c>
      <c r="R26" s="74"/>
      <c r="S26" s="74"/>
      <c r="T26" s="75">
        <v>224000</v>
      </c>
      <c r="U26" s="75"/>
      <c r="V26" s="75">
        <v>1711415</v>
      </c>
      <c r="W26" s="74">
        <v>1648886</v>
      </c>
      <c r="X26" s="74">
        <f t="shared" si="4"/>
        <v>19551013</v>
      </c>
    </row>
    <row r="27" spans="1:27" s="21" customFormat="1" ht="27.95" customHeight="1">
      <c r="A27" s="54" t="s">
        <v>59</v>
      </c>
      <c r="B27" s="68">
        <v>15</v>
      </c>
      <c r="C27" s="69">
        <v>276</v>
      </c>
      <c r="D27" s="86">
        <v>32</v>
      </c>
      <c r="E27" s="126">
        <v>2</v>
      </c>
      <c r="F27" s="81">
        <v>0</v>
      </c>
      <c r="G27" s="81">
        <v>1</v>
      </c>
      <c r="H27" s="81">
        <v>0</v>
      </c>
      <c r="I27" s="82">
        <v>0</v>
      </c>
      <c r="J27" s="65">
        <f t="shared" si="2"/>
        <v>0</v>
      </c>
      <c r="K27" s="20"/>
      <c r="L27" s="51">
        <f t="shared" si="3"/>
        <v>39083386</v>
      </c>
      <c r="M27" s="74">
        <v>27143959</v>
      </c>
      <c r="N27" s="74"/>
      <c r="O27" s="74">
        <v>2076075</v>
      </c>
      <c r="P27" s="74">
        <v>716229</v>
      </c>
      <c r="Q27" s="74">
        <v>1437612</v>
      </c>
      <c r="R27" s="74">
        <v>341616</v>
      </c>
      <c r="S27" s="74">
        <v>286632</v>
      </c>
      <c r="T27" s="75">
        <v>425200</v>
      </c>
      <c r="U27" s="75"/>
      <c r="V27" s="75">
        <v>3338595</v>
      </c>
      <c r="W27" s="74">
        <v>3317468</v>
      </c>
      <c r="X27" s="74">
        <f t="shared" si="4"/>
        <v>39083386</v>
      </c>
    </row>
    <row r="28" spans="1:27" s="24" customFormat="1" ht="27.95" customHeight="1">
      <c r="A28" s="54" t="s">
        <v>60</v>
      </c>
      <c r="B28" s="68">
        <v>7</v>
      </c>
      <c r="C28" s="69">
        <v>69</v>
      </c>
      <c r="D28" s="86">
        <v>15</v>
      </c>
      <c r="E28" s="126">
        <v>1</v>
      </c>
      <c r="F28" s="81">
        <v>0</v>
      </c>
      <c r="G28" s="81">
        <v>1</v>
      </c>
      <c r="H28" s="81">
        <v>0</v>
      </c>
      <c r="I28" s="82">
        <v>2</v>
      </c>
      <c r="J28" s="65">
        <f t="shared" si="2"/>
        <v>7</v>
      </c>
      <c r="K28" s="20"/>
      <c r="L28" s="51">
        <f t="shared" si="3"/>
        <v>20126858</v>
      </c>
      <c r="M28" s="74">
        <v>13260121</v>
      </c>
      <c r="N28" s="74">
        <v>780600</v>
      </c>
      <c r="O28" s="74">
        <v>1097165</v>
      </c>
      <c r="P28" s="74">
        <v>378513</v>
      </c>
      <c r="Q28" s="74">
        <v>739321</v>
      </c>
      <c r="R28" s="74">
        <v>148272</v>
      </c>
      <c r="S28" s="74">
        <v>79776</v>
      </c>
      <c r="T28" s="75">
        <v>274600</v>
      </c>
      <c r="U28" s="75"/>
      <c r="V28" s="75">
        <v>1656720</v>
      </c>
      <c r="W28" s="74">
        <v>1711770</v>
      </c>
      <c r="X28" s="74">
        <f t="shared" si="4"/>
        <v>20126858</v>
      </c>
      <c r="Z28" s="21"/>
      <c r="AA28" s="21"/>
    </row>
    <row r="29" spans="1:27" s="24" customFormat="1" ht="27.95" customHeight="1">
      <c r="A29" s="54" t="s">
        <v>154</v>
      </c>
      <c r="B29" s="68">
        <v>16</v>
      </c>
      <c r="C29" s="69">
        <v>215</v>
      </c>
      <c r="D29" s="314">
        <v>29</v>
      </c>
      <c r="E29" s="126">
        <v>5</v>
      </c>
      <c r="F29" s="81">
        <v>1</v>
      </c>
      <c r="G29" s="81">
        <v>0</v>
      </c>
      <c r="H29" s="81">
        <v>0</v>
      </c>
      <c r="I29" s="82">
        <v>0</v>
      </c>
      <c r="J29" s="65">
        <f t="shared" si="2"/>
        <v>0</v>
      </c>
      <c r="K29" s="20"/>
      <c r="L29" s="51">
        <f t="shared" si="3"/>
        <v>37022979</v>
      </c>
      <c r="M29" s="74">
        <v>25728060</v>
      </c>
      <c r="N29" s="74"/>
      <c r="O29" s="74">
        <v>2119176</v>
      </c>
      <c r="P29" s="74">
        <v>731040</v>
      </c>
      <c r="Q29" s="74">
        <v>1347156</v>
      </c>
      <c r="R29" s="74">
        <v>171696</v>
      </c>
      <c r="S29" s="74">
        <v>149184</v>
      </c>
      <c r="T29" s="75">
        <v>413400</v>
      </c>
      <c r="U29" s="75"/>
      <c r="V29" s="75">
        <v>3261845</v>
      </c>
      <c r="W29" s="74">
        <v>3101422</v>
      </c>
      <c r="X29" s="74">
        <f t="shared" si="4"/>
        <v>37022979</v>
      </c>
      <c r="Z29" s="21"/>
      <c r="AA29" s="21"/>
    </row>
    <row r="30" spans="1:27" s="25" customFormat="1" ht="27.95" customHeight="1">
      <c r="A30" s="55" t="s">
        <v>61</v>
      </c>
      <c r="B30" s="68">
        <v>19</v>
      </c>
      <c r="C30" s="69">
        <v>330</v>
      </c>
      <c r="D30" s="86">
        <v>37</v>
      </c>
      <c r="E30" s="126">
        <v>3</v>
      </c>
      <c r="F30" s="81">
        <v>1</v>
      </c>
      <c r="G30" s="81">
        <v>0</v>
      </c>
      <c r="H30" s="81">
        <v>0</v>
      </c>
      <c r="I30" s="82">
        <v>1</v>
      </c>
      <c r="J30" s="65">
        <f t="shared" si="2"/>
        <v>0</v>
      </c>
      <c r="K30" s="20"/>
      <c r="L30" s="51">
        <f t="shared" si="3"/>
        <v>44370567</v>
      </c>
      <c r="M30" s="74">
        <v>30700674</v>
      </c>
      <c r="N30" s="74">
        <v>390300</v>
      </c>
      <c r="O30" s="74">
        <v>2260045</v>
      </c>
      <c r="P30" s="74">
        <v>779742</v>
      </c>
      <c r="Q30" s="74">
        <v>1649425</v>
      </c>
      <c r="R30" s="74">
        <v>503376</v>
      </c>
      <c r="S30" s="74">
        <v>399024</v>
      </c>
      <c r="T30" s="75">
        <v>393000</v>
      </c>
      <c r="U30" s="75"/>
      <c r="V30" s="75">
        <v>3495955</v>
      </c>
      <c r="W30" s="74">
        <v>3799026</v>
      </c>
      <c r="X30" s="74">
        <f t="shared" si="4"/>
        <v>44370567</v>
      </c>
      <c r="Z30" s="21"/>
      <c r="AA30" s="21"/>
    </row>
    <row r="31" spans="1:27" s="27" customFormat="1" ht="27.95" customHeight="1">
      <c r="A31" s="55" t="s">
        <v>62</v>
      </c>
      <c r="B31" s="68">
        <v>6</v>
      </c>
      <c r="C31" s="69">
        <v>39</v>
      </c>
      <c r="D31" s="86">
        <v>15</v>
      </c>
      <c r="E31" s="126">
        <v>0</v>
      </c>
      <c r="F31" s="81">
        <v>0</v>
      </c>
      <c r="G31" s="81">
        <v>0</v>
      </c>
      <c r="H31" s="81">
        <v>0</v>
      </c>
      <c r="I31" s="82">
        <v>2</v>
      </c>
      <c r="J31" s="65">
        <f t="shared" si="2"/>
        <v>6</v>
      </c>
      <c r="K31" s="26"/>
      <c r="L31" s="51">
        <f t="shared" si="3"/>
        <v>19364137</v>
      </c>
      <c r="M31" s="74">
        <v>12729713</v>
      </c>
      <c r="N31" s="74">
        <v>780600</v>
      </c>
      <c r="O31" s="74">
        <v>1016402</v>
      </c>
      <c r="P31" s="74">
        <v>350625</v>
      </c>
      <c r="Q31" s="74">
        <v>711751</v>
      </c>
      <c r="R31" s="74">
        <v>189420</v>
      </c>
      <c r="S31" s="74">
        <v>130176</v>
      </c>
      <c r="T31" s="75">
        <v>252000</v>
      </c>
      <c r="U31" s="75">
        <v>0</v>
      </c>
      <c r="V31" s="75">
        <v>1547960</v>
      </c>
      <c r="W31" s="74">
        <v>1655490</v>
      </c>
      <c r="X31" s="74">
        <f t="shared" si="4"/>
        <v>19364137</v>
      </c>
      <c r="Z31" s="21"/>
      <c r="AA31" s="21"/>
    </row>
    <row r="32" spans="1:27" s="27" customFormat="1" ht="27.95" customHeight="1">
      <c r="A32" s="55" t="s">
        <v>63</v>
      </c>
      <c r="B32" s="68">
        <v>10</v>
      </c>
      <c r="C32" s="69">
        <v>142</v>
      </c>
      <c r="D32" s="86">
        <v>20</v>
      </c>
      <c r="E32" s="126">
        <v>1</v>
      </c>
      <c r="F32" s="81">
        <v>0</v>
      </c>
      <c r="G32" s="81">
        <v>1</v>
      </c>
      <c r="H32" s="81">
        <v>0</v>
      </c>
      <c r="I32" s="82">
        <v>0</v>
      </c>
      <c r="J32" s="65">
        <f t="shared" si="2"/>
        <v>10</v>
      </c>
      <c r="K32" s="26"/>
      <c r="L32" s="51">
        <f t="shared" si="3"/>
        <v>24353230</v>
      </c>
      <c r="M32" s="74">
        <v>17014340</v>
      </c>
      <c r="N32" s="74">
        <v>0</v>
      </c>
      <c r="O32" s="74">
        <v>1361147</v>
      </c>
      <c r="P32" s="74">
        <v>469559</v>
      </c>
      <c r="Q32" s="74">
        <v>901147</v>
      </c>
      <c r="R32" s="74">
        <v>169920</v>
      </c>
      <c r="S32" s="74">
        <v>137448</v>
      </c>
      <c r="T32" s="75">
        <v>240000</v>
      </c>
      <c r="U32" s="75">
        <v>0</v>
      </c>
      <c r="V32" s="75">
        <v>1991670</v>
      </c>
      <c r="W32" s="74">
        <v>2067999</v>
      </c>
      <c r="X32" s="74">
        <f t="shared" si="4"/>
        <v>24353230</v>
      </c>
      <c r="Z32" s="21"/>
      <c r="AA32" s="21"/>
    </row>
    <row r="33" spans="1:27" s="27" customFormat="1" ht="27.95" customHeight="1">
      <c r="A33" s="55" t="s">
        <v>64</v>
      </c>
      <c r="B33" s="68">
        <v>6</v>
      </c>
      <c r="C33" s="69">
        <v>74</v>
      </c>
      <c r="D33" s="86">
        <v>15</v>
      </c>
      <c r="E33" s="126">
        <v>0</v>
      </c>
      <c r="F33" s="81">
        <v>0</v>
      </c>
      <c r="G33" s="81">
        <v>0</v>
      </c>
      <c r="H33" s="81">
        <v>0</v>
      </c>
      <c r="I33" s="82">
        <v>0</v>
      </c>
      <c r="J33" s="65">
        <f t="shared" si="2"/>
        <v>6</v>
      </c>
      <c r="K33" s="26"/>
      <c r="L33" s="51">
        <f t="shared" si="3"/>
        <v>18754874</v>
      </c>
      <c r="M33" s="74">
        <v>13118522</v>
      </c>
      <c r="N33" s="74">
        <v>0</v>
      </c>
      <c r="O33" s="74">
        <v>1050229</v>
      </c>
      <c r="P33" s="74">
        <v>362337</v>
      </c>
      <c r="Q33" s="74">
        <v>697489</v>
      </c>
      <c r="R33" s="74">
        <v>126996</v>
      </c>
      <c r="S33" s="74">
        <v>111384</v>
      </c>
      <c r="T33" s="75">
        <v>190600</v>
      </c>
      <c r="U33" s="75">
        <v>0</v>
      </c>
      <c r="V33" s="75">
        <v>1484060</v>
      </c>
      <c r="W33" s="74">
        <v>1613257</v>
      </c>
      <c r="X33" s="74">
        <f t="shared" si="4"/>
        <v>18754874</v>
      </c>
      <c r="Z33" s="21"/>
      <c r="AA33" s="21"/>
    </row>
    <row r="34" spans="1:27" s="29" customFormat="1" ht="27.95" customHeight="1">
      <c r="A34" s="54" t="s">
        <v>16</v>
      </c>
      <c r="B34" s="68">
        <v>7</v>
      </c>
      <c r="C34" s="69">
        <v>67</v>
      </c>
      <c r="D34" s="86">
        <v>16</v>
      </c>
      <c r="E34" s="126">
        <v>2</v>
      </c>
      <c r="F34" s="81">
        <v>0</v>
      </c>
      <c r="G34" s="81">
        <v>1</v>
      </c>
      <c r="H34" s="81">
        <v>0</v>
      </c>
      <c r="I34" s="82">
        <v>0</v>
      </c>
      <c r="J34" s="65">
        <f t="shared" si="2"/>
        <v>7</v>
      </c>
      <c r="K34" s="28"/>
      <c r="L34" s="51">
        <f t="shared" si="3"/>
        <v>18042833</v>
      </c>
      <c r="M34" s="74">
        <v>12710965</v>
      </c>
      <c r="N34" s="74">
        <v>0</v>
      </c>
      <c r="O34" s="74">
        <v>936980</v>
      </c>
      <c r="P34" s="74">
        <v>323241</v>
      </c>
      <c r="Q34" s="74">
        <v>677256</v>
      </c>
      <c r="R34" s="74">
        <v>211068</v>
      </c>
      <c r="S34" s="74">
        <v>167328</v>
      </c>
      <c r="T34" s="75">
        <v>166800</v>
      </c>
      <c r="U34" s="75">
        <v>0</v>
      </c>
      <c r="V34" s="75">
        <v>1283125</v>
      </c>
      <c r="W34" s="74">
        <v>1566070</v>
      </c>
      <c r="X34" s="74">
        <f t="shared" si="4"/>
        <v>18042833</v>
      </c>
      <c r="Z34" s="21"/>
      <c r="AA34" s="21"/>
    </row>
    <row r="35" spans="1:27" s="29" customFormat="1" ht="27.95" customHeight="1">
      <c r="A35" s="54" t="s">
        <v>65</v>
      </c>
      <c r="B35" s="68">
        <v>8</v>
      </c>
      <c r="C35" s="69">
        <v>132</v>
      </c>
      <c r="D35" s="86">
        <v>15</v>
      </c>
      <c r="E35" s="126">
        <v>2</v>
      </c>
      <c r="F35" s="81">
        <v>0</v>
      </c>
      <c r="G35" s="81">
        <v>1</v>
      </c>
      <c r="H35" s="81">
        <v>0</v>
      </c>
      <c r="I35" s="82">
        <v>0</v>
      </c>
      <c r="J35" s="65">
        <f t="shared" si="2"/>
        <v>8</v>
      </c>
      <c r="K35" s="28"/>
      <c r="L35" s="51">
        <f t="shared" si="3"/>
        <v>19771409</v>
      </c>
      <c r="M35" s="74">
        <v>13786151</v>
      </c>
      <c r="N35" s="74"/>
      <c r="O35" s="74">
        <v>1177647</v>
      </c>
      <c r="P35" s="74">
        <v>406291</v>
      </c>
      <c r="Q35" s="74">
        <v>732860</v>
      </c>
      <c r="R35" s="74">
        <v>42924</v>
      </c>
      <c r="S35" s="74">
        <v>34704</v>
      </c>
      <c r="T35" s="75">
        <v>224000</v>
      </c>
      <c r="U35" s="75">
        <v>0</v>
      </c>
      <c r="V35" s="75">
        <v>1698495</v>
      </c>
      <c r="W35" s="74">
        <v>1668337</v>
      </c>
      <c r="X35" s="74">
        <f t="shared" si="4"/>
        <v>19771409</v>
      </c>
      <c r="Z35" s="21"/>
      <c r="AA35" s="21"/>
    </row>
    <row r="36" spans="1:27" s="29" customFormat="1" ht="27.95" customHeight="1">
      <c r="A36" s="54" t="s">
        <v>66</v>
      </c>
      <c r="B36" s="68">
        <v>6</v>
      </c>
      <c r="C36" s="69">
        <v>28</v>
      </c>
      <c r="D36" s="86">
        <v>13</v>
      </c>
      <c r="E36" s="126">
        <v>0</v>
      </c>
      <c r="F36" s="81">
        <v>0</v>
      </c>
      <c r="G36" s="81">
        <v>0</v>
      </c>
      <c r="H36" s="81">
        <v>0</v>
      </c>
      <c r="I36" s="82">
        <v>1</v>
      </c>
      <c r="J36" s="65">
        <f t="shared" si="2"/>
        <v>6</v>
      </c>
      <c r="K36" s="28"/>
      <c r="L36" s="51">
        <f t="shared" si="3"/>
        <v>15968706</v>
      </c>
      <c r="M36" s="74">
        <v>10726330</v>
      </c>
      <c r="N36" s="74">
        <v>390300</v>
      </c>
      <c r="O36" s="74">
        <v>833035</v>
      </c>
      <c r="P36" s="74">
        <v>287400</v>
      </c>
      <c r="Q36" s="74">
        <v>590460</v>
      </c>
      <c r="R36" s="74">
        <v>160116</v>
      </c>
      <c r="S36" s="74">
        <v>109296</v>
      </c>
      <c r="T36" s="75">
        <v>203600</v>
      </c>
      <c r="U36" s="75"/>
      <c r="V36" s="75">
        <v>1300740</v>
      </c>
      <c r="W36" s="74">
        <v>1367429</v>
      </c>
      <c r="X36" s="74">
        <f t="shared" si="4"/>
        <v>15968706</v>
      </c>
      <c r="Z36" s="21"/>
      <c r="AA36" s="21"/>
    </row>
    <row r="37" spans="1:27" s="29" customFormat="1" ht="27.95" customHeight="1">
      <c r="A37" s="54" t="s">
        <v>67</v>
      </c>
      <c r="B37" s="68">
        <v>7</v>
      </c>
      <c r="C37" s="69">
        <v>29</v>
      </c>
      <c r="D37" s="86">
        <v>14</v>
      </c>
      <c r="E37" s="126">
        <v>1</v>
      </c>
      <c r="F37" s="81">
        <v>0</v>
      </c>
      <c r="G37" s="81">
        <v>1</v>
      </c>
      <c r="H37" s="81">
        <v>0</v>
      </c>
      <c r="I37" s="82">
        <v>0</v>
      </c>
      <c r="J37" s="65">
        <f t="shared" si="2"/>
        <v>7</v>
      </c>
      <c r="K37" s="28"/>
      <c r="L37" s="51">
        <f>SUM(X37)</f>
        <v>17959089</v>
      </c>
      <c r="M37" s="74">
        <v>12647190</v>
      </c>
      <c r="N37" s="74"/>
      <c r="O37" s="74">
        <v>1068844</v>
      </c>
      <c r="P37" s="74">
        <v>368742</v>
      </c>
      <c r="Q37" s="74">
        <v>661964</v>
      </c>
      <c r="R37" s="74">
        <v>42924</v>
      </c>
      <c r="S37" s="74">
        <v>39888</v>
      </c>
      <c r="T37" s="75">
        <v>189600</v>
      </c>
      <c r="U37" s="75"/>
      <c r="V37" s="75">
        <v>1409560</v>
      </c>
      <c r="W37" s="74">
        <v>1530377</v>
      </c>
      <c r="X37" s="74">
        <f t="shared" si="4"/>
        <v>17959089</v>
      </c>
      <c r="Z37" s="21"/>
      <c r="AA37" s="21"/>
    </row>
    <row r="38" spans="1:27" s="29" customFormat="1" ht="27.95" customHeight="1">
      <c r="A38" s="54" t="s">
        <v>68</v>
      </c>
      <c r="B38" s="68">
        <v>5</v>
      </c>
      <c r="C38" s="69">
        <v>23</v>
      </c>
      <c r="D38" s="86">
        <v>12</v>
      </c>
      <c r="E38" s="126">
        <v>0</v>
      </c>
      <c r="F38" s="81">
        <v>0</v>
      </c>
      <c r="G38" s="81">
        <v>0</v>
      </c>
      <c r="H38" s="81">
        <v>0</v>
      </c>
      <c r="I38" s="82">
        <v>0</v>
      </c>
      <c r="J38" s="65">
        <f t="shared" si="2"/>
        <v>5</v>
      </c>
      <c r="K38" s="28"/>
      <c r="L38" s="51">
        <f t="shared" si="3"/>
        <v>15422523</v>
      </c>
      <c r="M38" s="74">
        <v>10645781</v>
      </c>
      <c r="N38" s="74"/>
      <c r="O38" s="74">
        <v>920201</v>
      </c>
      <c r="P38" s="74">
        <v>317455</v>
      </c>
      <c r="Q38" s="74">
        <v>563243</v>
      </c>
      <c r="R38" s="74">
        <v>42924</v>
      </c>
      <c r="S38" s="74">
        <v>34704</v>
      </c>
      <c r="T38" s="75">
        <v>196000</v>
      </c>
      <c r="U38" s="75">
        <v>0</v>
      </c>
      <c r="V38" s="75">
        <v>1399235</v>
      </c>
      <c r="W38" s="74">
        <v>1302980</v>
      </c>
      <c r="X38" s="74">
        <f t="shared" si="4"/>
        <v>15422523</v>
      </c>
      <c r="Z38" s="21"/>
      <c r="AA38" s="21"/>
    </row>
    <row r="39" spans="1:27" s="29" customFormat="1" ht="27.95" customHeight="1">
      <c r="A39" s="54" t="s">
        <v>69</v>
      </c>
      <c r="B39" s="68">
        <v>13</v>
      </c>
      <c r="C39" s="69">
        <v>163</v>
      </c>
      <c r="D39" s="86">
        <v>26</v>
      </c>
      <c r="E39" s="126">
        <v>1</v>
      </c>
      <c r="F39" s="81">
        <v>0</v>
      </c>
      <c r="G39" s="81">
        <v>1</v>
      </c>
      <c r="H39" s="81">
        <v>0</v>
      </c>
      <c r="I39" s="82">
        <v>0</v>
      </c>
      <c r="J39" s="65">
        <f t="shared" ref="J39:J70" si="5">+IF(B39&lt;=10,B39,0)</f>
        <v>0</v>
      </c>
      <c r="K39" s="28"/>
      <c r="L39" s="51">
        <f t="shared" si="3"/>
        <v>31866996</v>
      </c>
      <c r="M39" s="74">
        <v>22255858</v>
      </c>
      <c r="N39" s="74">
        <v>0</v>
      </c>
      <c r="O39" s="74">
        <v>1654603</v>
      </c>
      <c r="P39" s="74">
        <v>570852</v>
      </c>
      <c r="Q39" s="74">
        <v>1182529</v>
      </c>
      <c r="R39" s="74">
        <v>339840</v>
      </c>
      <c r="S39" s="74">
        <v>273168</v>
      </c>
      <c r="T39" s="75">
        <v>280000</v>
      </c>
      <c r="U39" s="75">
        <v>0</v>
      </c>
      <c r="V39" s="75">
        <v>2599150</v>
      </c>
      <c r="W39" s="74">
        <v>2710996</v>
      </c>
      <c r="X39" s="74">
        <f t="shared" si="4"/>
        <v>31866996</v>
      </c>
      <c r="Z39" s="21"/>
      <c r="AA39" s="21"/>
    </row>
    <row r="40" spans="1:27" s="29" customFormat="1" ht="27.95" customHeight="1">
      <c r="A40" s="54" t="s">
        <v>33</v>
      </c>
      <c r="B40" s="68">
        <v>7</v>
      </c>
      <c r="C40" s="69">
        <v>51</v>
      </c>
      <c r="D40" s="86">
        <v>16</v>
      </c>
      <c r="E40" s="126">
        <v>2</v>
      </c>
      <c r="F40" s="81">
        <v>0</v>
      </c>
      <c r="G40" s="81">
        <v>1</v>
      </c>
      <c r="H40" s="81">
        <v>0</v>
      </c>
      <c r="I40" s="82">
        <v>1</v>
      </c>
      <c r="J40" s="65">
        <f t="shared" si="5"/>
        <v>7</v>
      </c>
      <c r="K40" s="28"/>
      <c r="L40" s="51">
        <f t="shared" si="3"/>
        <v>16941035</v>
      </c>
      <c r="M40" s="74">
        <v>11174456</v>
      </c>
      <c r="N40" s="74">
        <v>390300</v>
      </c>
      <c r="O40" s="74">
        <v>819993</v>
      </c>
      <c r="P40" s="74">
        <v>282872</v>
      </c>
      <c r="Q40" s="74">
        <v>664560</v>
      </c>
      <c r="R40" s="74">
        <v>286980</v>
      </c>
      <c r="S40" s="74">
        <v>208584</v>
      </c>
      <c r="T40" s="75">
        <v>249600</v>
      </c>
      <c r="U40" s="75">
        <v>0</v>
      </c>
      <c r="V40" s="75">
        <v>1315200</v>
      </c>
      <c r="W40" s="74">
        <v>1548490</v>
      </c>
      <c r="X40" s="74">
        <f t="shared" si="4"/>
        <v>16941035</v>
      </c>
      <c r="Z40" s="21"/>
      <c r="AA40" s="21"/>
    </row>
    <row r="41" spans="1:27" s="29" customFormat="1" ht="27.95" customHeight="1">
      <c r="A41" s="54" t="s">
        <v>155</v>
      </c>
      <c r="B41" s="68">
        <v>7</v>
      </c>
      <c r="C41" s="69">
        <v>31</v>
      </c>
      <c r="D41" s="86">
        <v>16</v>
      </c>
      <c r="E41" s="126">
        <v>2</v>
      </c>
      <c r="F41" s="81">
        <v>0</v>
      </c>
      <c r="G41" s="81">
        <v>1</v>
      </c>
      <c r="H41" s="81">
        <v>0</v>
      </c>
      <c r="I41" s="82">
        <v>0</v>
      </c>
      <c r="J41" s="65">
        <f t="shared" si="5"/>
        <v>7</v>
      </c>
      <c r="K41" s="28"/>
      <c r="L41" s="51">
        <f t="shared" si="3"/>
        <v>14260413</v>
      </c>
      <c r="M41" s="74">
        <v>10101287</v>
      </c>
      <c r="N41" s="74">
        <v>0</v>
      </c>
      <c r="O41" s="74">
        <v>548387</v>
      </c>
      <c r="P41" s="74">
        <v>189188</v>
      </c>
      <c r="Q41" s="74">
        <v>535596</v>
      </c>
      <c r="R41" s="74">
        <v>341616</v>
      </c>
      <c r="S41" s="74">
        <v>274536</v>
      </c>
      <c r="T41" s="75">
        <v>156000</v>
      </c>
      <c r="U41" s="75">
        <v>0</v>
      </c>
      <c r="V41" s="75">
        <v>858585</v>
      </c>
      <c r="W41" s="74">
        <v>1255218</v>
      </c>
      <c r="X41" s="74">
        <f t="shared" si="4"/>
        <v>14260413</v>
      </c>
      <c r="Z41" s="21"/>
      <c r="AA41" s="21"/>
    </row>
    <row r="42" spans="1:27" s="29" customFormat="1" ht="27.95" customHeight="1">
      <c r="A42" s="54" t="s">
        <v>32</v>
      </c>
      <c r="B42" s="68">
        <v>7</v>
      </c>
      <c r="C42" s="69">
        <v>32</v>
      </c>
      <c r="D42" s="86">
        <v>16</v>
      </c>
      <c r="E42" s="126">
        <v>1</v>
      </c>
      <c r="F42" s="81">
        <v>0</v>
      </c>
      <c r="G42" s="81">
        <v>1</v>
      </c>
      <c r="H42" s="81">
        <v>0</v>
      </c>
      <c r="I42" s="82">
        <v>0</v>
      </c>
      <c r="J42" s="65">
        <f t="shared" si="5"/>
        <v>7</v>
      </c>
      <c r="K42" s="28"/>
      <c r="L42" s="51">
        <f t="shared" si="3"/>
        <v>19178095</v>
      </c>
      <c r="M42" s="74">
        <v>13495865</v>
      </c>
      <c r="N42" s="74"/>
      <c r="O42" s="74">
        <v>1009973</v>
      </c>
      <c r="P42" s="74">
        <v>348441</v>
      </c>
      <c r="Q42" s="74">
        <v>710364</v>
      </c>
      <c r="R42" s="74">
        <v>169920</v>
      </c>
      <c r="S42" s="74">
        <v>146088</v>
      </c>
      <c r="T42" s="75">
        <v>199200</v>
      </c>
      <c r="U42" s="75">
        <v>0</v>
      </c>
      <c r="V42" s="75">
        <v>1445755</v>
      </c>
      <c r="W42" s="74">
        <v>1652489</v>
      </c>
      <c r="X42" s="74">
        <f t="shared" si="4"/>
        <v>19178095</v>
      </c>
      <c r="Z42" s="21"/>
      <c r="AA42" s="21"/>
    </row>
    <row r="43" spans="1:27" s="29" customFormat="1" ht="27.95" customHeight="1">
      <c r="A43" s="54" t="s">
        <v>31</v>
      </c>
      <c r="B43" s="68">
        <v>6</v>
      </c>
      <c r="C43" s="69">
        <v>21</v>
      </c>
      <c r="D43" s="86">
        <v>13</v>
      </c>
      <c r="E43" s="126">
        <v>0</v>
      </c>
      <c r="F43" s="81">
        <v>0</v>
      </c>
      <c r="G43" s="81">
        <v>0</v>
      </c>
      <c r="H43" s="81">
        <v>0</v>
      </c>
      <c r="I43" s="82">
        <v>0</v>
      </c>
      <c r="J43" s="65">
        <f t="shared" si="5"/>
        <v>6</v>
      </c>
      <c r="K43" s="28"/>
      <c r="L43" s="51">
        <f t="shared" si="3"/>
        <v>17128521</v>
      </c>
      <c r="M43" s="74">
        <v>11957723</v>
      </c>
      <c r="N43" s="74"/>
      <c r="O43" s="74">
        <v>1001603</v>
      </c>
      <c r="P43" s="74">
        <v>345572</v>
      </c>
      <c r="Q43" s="74">
        <v>633948</v>
      </c>
      <c r="R43" s="74">
        <v>42924</v>
      </c>
      <c r="S43" s="74">
        <v>39888</v>
      </c>
      <c r="T43" s="75">
        <v>194800</v>
      </c>
      <c r="U43" s="75">
        <v>0</v>
      </c>
      <c r="V43" s="75">
        <v>1454185</v>
      </c>
      <c r="W43" s="74">
        <v>1457878</v>
      </c>
      <c r="X43" s="74">
        <f t="shared" si="4"/>
        <v>17128521</v>
      </c>
      <c r="Z43" s="21"/>
      <c r="AA43" s="21"/>
    </row>
    <row r="44" spans="1:27" s="29" customFormat="1" ht="27.95" customHeight="1">
      <c r="A44" s="54" t="s">
        <v>17</v>
      </c>
      <c r="B44" s="68">
        <v>6</v>
      </c>
      <c r="C44" s="69">
        <v>59</v>
      </c>
      <c r="D44" s="86">
        <v>15</v>
      </c>
      <c r="E44" s="126">
        <v>0</v>
      </c>
      <c r="F44" s="81">
        <v>0</v>
      </c>
      <c r="G44" s="81">
        <v>0</v>
      </c>
      <c r="H44" s="81">
        <v>0</v>
      </c>
      <c r="I44" s="82">
        <v>2</v>
      </c>
      <c r="J44" s="65">
        <f t="shared" si="5"/>
        <v>6</v>
      </c>
      <c r="K44" s="28"/>
      <c r="L44" s="51">
        <f t="shared" si="3"/>
        <v>19568761</v>
      </c>
      <c r="M44" s="74">
        <v>12876387</v>
      </c>
      <c r="N44" s="74">
        <v>780600</v>
      </c>
      <c r="O44" s="74">
        <v>1072922</v>
      </c>
      <c r="P44" s="74">
        <v>370115</v>
      </c>
      <c r="Q44" s="74">
        <v>718867</v>
      </c>
      <c r="R44" s="74">
        <v>144720</v>
      </c>
      <c r="S44" s="74">
        <v>63216</v>
      </c>
      <c r="T44" s="75">
        <v>250800</v>
      </c>
      <c r="U44" s="75"/>
      <c r="V44" s="75">
        <v>1621965</v>
      </c>
      <c r="W44" s="74">
        <v>1669169</v>
      </c>
      <c r="X44" s="74">
        <f t="shared" si="4"/>
        <v>19568761</v>
      </c>
      <c r="Z44" s="21"/>
      <c r="AA44" s="21"/>
    </row>
    <row r="45" spans="1:27" s="29" customFormat="1" ht="27.95" customHeight="1">
      <c r="A45" s="54" t="s">
        <v>18</v>
      </c>
      <c r="B45" s="68">
        <v>10</v>
      </c>
      <c r="C45" s="69">
        <v>127</v>
      </c>
      <c r="D45" s="86">
        <v>21</v>
      </c>
      <c r="E45" s="126">
        <v>2</v>
      </c>
      <c r="F45" s="81">
        <v>0</v>
      </c>
      <c r="G45" s="81">
        <v>1</v>
      </c>
      <c r="H45" s="81">
        <v>0</v>
      </c>
      <c r="I45" s="82">
        <v>1</v>
      </c>
      <c r="J45" s="65">
        <f t="shared" si="5"/>
        <v>10</v>
      </c>
      <c r="K45" s="28"/>
      <c r="L45" s="51">
        <f t="shared" si="3"/>
        <v>24016921</v>
      </c>
      <c r="M45" s="74">
        <v>16424232</v>
      </c>
      <c r="N45" s="74">
        <v>390300</v>
      </c>
      <c r="O45" s="74">
        <v>1237555</v>
      </c>
      <c r="P45" s="74">
        <v>426920</v>
      </c>
      <c r="Q45" s="74">
        <v>894139</v>
      </c>
      <c r="R45" s="74">
        <v>242280</v>
      </c>
      <c r="S45" s="74">
        <v>191304</v>
      </c>
      <c r="T45" s="75">
        <v>255200</v>
      </c>
      <c r="U45" s="75"/>
      <c r="V45" s="75">
        <v>1906265</v>
      </c>
      <c r="W45" s="74">
        <v>2048726</v>
      </c>
      <c r="X45" s="74">
        <f t="shared" si="4"/>
        <v>24016921</v>
      </c>
      <c r="Z45" s="21"/>
      <c r="AA45" s="21"/>
    </row>
    <row r="46" spans="1:27" s="29" customFormat="1" ht="27.95" customHeight="1">
      <c r="A46" s="54" t="s">
        <v>35</v>
      </c>
      <c r="B46" s="68">
        <v>7</v>
      </c>
      <c r="C46" s="69">
        <v>91</v>
      </c>
      <c r="D46" s="86">
        <v>17</v>
      </c>
      <c r="E46" s="126">
        <v>2</v>
      </c>
      <c r="F46" s="81">
        <v>0</v>
      </c>
      <c r="G46" s="81">
        <v>1</v>
      </c>
      <c r="H46" s="81">
        <v>0</v>
      </c>
      <c r="I46" s="82">
        <v>1</v>
      </c>
      <c r="J46" s="65">
        <f t="shared" si="5"/>
        <v>7</v>
      </c>
      <c r="K46" s="28"/>
      <c r="L46" s="51">
        <f t="shared" si="3"/>
        <v>19001262</v>
      </c>
      <c r="M46" s="74">
        <v>12859490</v>
      </c>
      <c r="N46" s="74">
        <v>390300</v>
      </c>
      <c r="O46" s="74">
        <v>917267</v>
      </c>
      <c r="P46" s="74">
        <v>316436</v>
      </c>
      <c r="Q46" s="74">
        <v>702564</v>
      </c>
      <c r="R46" s="74">
        <v>285204</v>
      </c>
      <c r="S46" s="74">
        <v>205488</v>
      </c>
      <c r="T46" s="75">
        <v>222800</v>
      </c>
      <c r="U46" s="75"/>
      <c r="V46" s="75">
        <v>1462305</v>
      </c>
      <c r="W46" s="74">
        <v>1639408</v>
      </c>
      <c r="X46" s="74">
        <f t="shared" si="4"/>
        <v>19001262</v>
      </c>
      <c r="Z46" s="21"/>
      <c r="AA46" s="21"/>
    </row>
    <row r="47" spans="1:27" s="29" customFormat="1" ht="27.95" customHeight="1">
      <c r="A47" s="54" t="s">
        <v>19</v>
      </c>
      <c r="B47" s="68">
        <v>8</v>
      </c>
      <c r="C47" s="69">
        <v>118</v>
      </c>
      <c r="D47" s="86">
        <v>16</v>
      </c>
      <c r="E47" s="126">
        <v>3</v>
      </c>
      <c r="F47" s="81">
        <v>0</v>
      </c>
      <c r="G47" s="81">
        <v>1</v>
      </c>
      <c r="H47" s="81">
        <v>0</v>
      </c>
      <c r="I47" s="82">
        <v>1</v>
      </c>
      <c r="J47" s="65">
        <f t="shared" si="5"/>
        <v>8</v>
      </c>
      <c r="K47" s="28"/>
      <c r="L47" s="51">
        <f t="shared" si="3"/>
        <v>19906919</v>
      </c>
      <c r="M47" s="74">
        <v>13401809</v>
      </c>
      <c r="N47" s="74">
        <v>390300</v>
      </c>
      <c r="O47" s="74">
        <v>989172</v>
      </c>
      <c r="P47" s="74">
        <v>341263</v>
      </c>
      <c r="Q47" s="74">
        <v>724932</v>
      </c>
      <c r="R47" s="74">
        <v>242280</v>
      </c>
      <c r="S47" s="74">
        <v>167328</v>
      </c>
      <c r="T47" s="75">
        <v>248600</v>
      </c>
      <c r="U47" s="75"/>
      <c r="V47" s="75">
        <v>1706570</v>
      </c>
      <c r="W47" s="74">
        <v>1694665</v>
      </c>
      <c r="X47" s="74">
        <f t="shared" si="4"/>
        <v>19906919</v>
      </c>
      <c r="Z47" s="21"/>
      <c r="AA47" s="21"/>
    </row>
    <row r="48" spans="1:27" s="29" customFormat="1" ht="27.95" customHeight="1">
      <c r="A48" s="54" t="s">
        <v>70</v>
      </c>
      <c r="B48" s="68">
        <v>17</v>
      </c>
      <c r="C48" s="69">
        <v>215</v>
      </c>
      <c r="D48" s="86">
        <v>35</v>
      </c>
      <c r="E48" s="126">
        <v>2</v>
      </c>
      <c r="F48" s="81">
        <v>0</v>
      </c>
      <c r="G48" s="81">
        <v>1</v>
      </c>
      <c r="H48" s="81">
        <v>0</v>
      </c>
      <c r="I48" s="82">
        <v>0</v>
      </c>
      <c r="J48" s="65">
        <f t="shared" si="5"/>
        <v>0</v>
      </c>
      <c r="K48" s="28"/>
      <c r="L48" s="51">
        <f t="shared" si="3"/>
        <v>37160013</v>
      </c>
      <c r="M48" s="74">
        <v>26473471</v>
      </c>
      <c r="N48" s="74"/>
      <c r="O48" s="74">
        <v>1875700</v>
      </c>
      <c r="P48" s="74">
        <v>647049</v>
      </c>
      <c r="Q48" s="74">
        <v>1408140</v>
      </c>
      <c r="R48" s="74">
        <v>429240</v>
      </c>
      <c r="S48" s="74">
        <v>352224</v>
      </c>
      <c r="T48" s="75">
        <v>423200</v>
      </c>
      <c r="U48" s="75"/>
      <c r="V48" s="75">
        <v>2339150</v>
      </c>
      <c r="W48" s="74">
        <v>3211839</v>
      </c>
      <c r="X48" s="74">
        <f t="shared" si="4"/>
        <v>37160013</v>
      </c>
      <c r="Z48" s="21"/>
      <c r="AA48" s="21"/>
    </row>
    <row r="49" spans="1:27" s="29" customFormat="1" ht="27.95" customHeight="1">
      <c r="A49" s="54" t="s">
        <v>39</v>
      </c>
      <c r="B49" s="68">
        <v>7</v>
      </c>
      <c r="C49" s="69">
        <v>43</v>
      </c>
      <c r="D49" s="86">
        <v>16</v>
      </c>
      <c r="E49" s="126">
        <v>2</v>
      </c>
      <c r="F49" s="81">
        <v>0</v>
      </c>
      <c r="G49" s="81">
        <v>1</v>
      </c>
      <c r="H49" s="81">
        <v>0</v>
      </c>
      <c r="I49" s="82">
        <v>0</v>
      </c>
      <c r="J49" s="65">
        <f t="shared" si="5"/>
        <v>7</v>
      </c>
      <c r="K49" s="28"/>
      <c r="L49" s="51">
        <f t="shared" si="3"/>
        <v>15032919</v>
      </c>
      <c r="M49" s="74">
        <v>10703928</v>
      </c>
      <c r="N49" s="74"/>
      <c r="O49" s="74">
        <v>576252</v>
      </c>
      <c r="P49" s="74">
        <v>198811</v>
      </c>
      <c r="Q49" s="74">
        <v>559656</v>
      </c>
      <c r="R49" s="74">
        <v>339840</v>
      </c>
      <c r="S49" s="74">
        <v>287424</v>
      </c>
      <c r="T49" s="75">
        <v>179200</v>
      </c>
      <c r="U49" s="75"/>
      <c r="V49" s="75">
        <v>864095</v>
      </c>
      <c r="W49" s="74">
        <v>1323713</v>
      </c>
      <c r="X49" s="74">
        <f t="shared" si="4"/>
        <v>15032919</v>
      </c>
      <c r="Z49" s="21"/>
      <c r="AA49" s="21"/>
    </row>
    <row r="50" spans="1:27" s="29" customFormat="1" ht="27.95" customHeight="1">
      <c r="A50" s="54" t="s">
        <v>40</v>
      </c>
      <c r="B50" s="68">
        <v>6</v>
      </c>
      <c r="C50" s="69">
        <v>14</v>
      </c>
      <c r="D50" s="86">
        <v>14</v>
      </c>
      <c r="E50" s="126">
        <v>0</v>
      </c>
      <c r="F50" s="81">
        <v>0</v>
      </c>
      <c r="G50" s="81">
        <v>0</v>
      </c>
      <c r="H50" s="81">
        <v>0</v>
      </c>
      <c r="I50" s="82">
        <v>0</v>
      </c>
      <c r="J50" s="65">
        <f t="shared" si="5"/>
        <v>6</v>
      </c>
      <c r="K50" s="28"/>
      <c r="L50" s="51">
        <f t="shared" si="3"/>
        <v>12329873</v>
      </c>
      <c r="M50" s="74">
        <v>9143130</v>
      </c>
      <c r="N50" s="74">
        <v>0</v>
      </c>
      <c r="O50" s="74">
        <v>366783</v>
      </c>
      <c r="P50" s="74">
        <v>126537</v>
      </c>
      <c r="Q50" s="74">
        <v>448844</v>
      </c>
      <c r="R50" s="74">
        <v>341616</v>
      </c>
      <c r="S50" s="74">
        <v>284904</v>
      </c>
      <c r="T50" s="75">
        <v>118800</v>
      </c>
      <c r="U50" s="75">
        <v>0</v>
      </c>
      <c r="V50" s="75">
        <v>467675</v>
      </c>
      <c r="W50" s="74">
        <v>1031584</v>
      </c>
      <c r="X50" s="74">
        <f t="shared" si="4"/>
        <v>12329873</v>
      </c>
      <c r="Z50" s="21"/>
      <c r="AA50" s="21"/>
    </row>
    <row r="51" spans="1:27" s="29" customFormat="1" ht="27.95" customHeight="1">
      <c r="A51" s="54" t="s">
        <v>42</v>
      </c>
      <c r="B51" s="68">
        <v>5</v>
      </c>
      <c r="C51" s="69">
        <v>21</v>
      </c>
      <c r="D51" s="86">
        <v>12</v>
      </c>
      <c r="E51" s="126">
        <v>0</v>
      </c>
      <c r="F51" s="81">
        <v>0</v>
      </c>
      <c r="G51" s="81">
        <v>0</v>
      </c>
      <c r="H51" s="81">
        <v>0</v>
      </c>
      <c r="I51" s="88">
        <v>0</v>
      </c>
      <c r="J51" s="65">
        <f t="shared" si="5"/>
        <v>5</v>
      </c>
      <c r="K51" s="28"/>
      <c r="L51" s="51">
        <f t="shared" si="3"/>
        <v>12917791</v>
      </c>
      <c r="M51" s="74">
        <v>9054228</v>
      </c>
      <c r="N51" s="74"/>
      <c r="O51" s="74">
        <v>675345</v>
      </c>
      <c r="P51" s="74">
        <v>232978</v>
      </c>
      <c r="Q51" s="74">
        <v>481135</v>
      </c>
      <c r="R51" s="74">
        <v>128772</v>
      </c>
      <c r="S51" s="74">
        <v>104112</v>
      </c>
      <c r="T51" s="75">
        <v>181000</v>
      </c>
      <c r="U51" s="75"/>
      <c r="V51" s="75">
        <v>944815</v>
      </c>
      <c r="W51" s="74">
        <v>1115406</v>
      </c>
      <c r="X51" s="74">
        <f t="shared" si="4"/>
        <v>12917791</v>
      </c>
      <c r="Z51" s="21"/>
      <c r="AA51" s="21"/>
    </row>
    <row r="52" spans="1:27" s="29" customFormat="1" ht="27.95" customHeight="1">
      <c r="A52" s="54" t="s">
        <v>41</v>
      </c>
      <c r="B52" s="68">
        <v>7</v>
      </c>
      <c r="C52" s="69">
        <v>15</v>
      </c>
      <c r="D52" s="86">
        <v>14</v>
      </c>
      <c r="E52" s="126">
        <v>1</v>
      </c>
      <c r="F52" s="81">
        <v>0</v>
      </c>
      <c r="G52" s="81">
        <v>1</v>
      </c>
      <c r="H52" s="81">
        <v>0</v>
      </c>
      <c r="I52" s="82">
        <v>1</v>
      </c>
      <c r="J52" s="65">
        <f t="shared" si="5"/>
        <v>7</v>
      </c>
      <c r="K52" s="28"/>
      <c r="L52" s="51">
        <f t="shared" si="3"/>
        <v>16390685</v>
      </c>
      <c r="M52" s="74">
        <v>11218165</v>
      </c>
      <c r="N52" s="74">
        <v>464148</v>
      </c>
      <c r="O52" s="74">
        <v>644657</v>
      </c>
      <c r="P52" s="74">
        <v>222407</v>
      </c>
      <c r="Q52" s="74">
        <v>619872</v>
      </c>
      <c r="R52" s="74">
        <v>295128</v>
      </c>
      <c r="S52" s="74">
        <v>220320</v>
      </c>
      <c r="T52" s="75">
        <v>249600</v>
      </c>
      <c r="U52" s="75"/>
      <c r="V52" s="75">
        <v>1138538</v>
      </c>
      <c r="W52" s="74">
        <v>1317850</v>
      </c>
      <c r="X52" s="74">
        <f t="shared" si="4"/>
        <v>16390685</v>
      </c>
      <c r="Z52" s="21"/>
      <c r="AA52" s="21"/>
    </row>
    <row r="53" spans="1:27" s="29" customFormat="1" ht="27.95" customHeight="1">
      <c r="A53" s="54" t="s">
        <v>43</v>
      </c>
      <c r="B53" s="68">
        <v>7</v>
      </c>
      <c r="C53" s="69">
        <v>66</v>
      </c>
      <c r="D53" s="86">
        <v>16</v>
      </c>
      <c r="E53" s="126">
        <v>2</v>
      </c>
      <c r="F53" s="81">
        <v>0</v>
      </c>
      <c r="G53" s="81">
        <v>1</v>
      </c>
      <c r="H53" s="81">
        <v>0</v>
      </c>
      <c r="I53" s="82">
        <v>0</v>
      </c>
      <c r="J53" s="65">
        <f t="shared" si="5"/>
        <v>7</v>
      </c>
      <c r="K53" s="28"/>
      <c r="L53" s="51">
        <f t="shared" si="3"/>
        <v>17815681</v>
      </c>
      <c r="M53" s="74">
        <v>12416638</v>
      </c>
      <c r="N53" s="74"/>
      <c r="O53" s="74">
        <v>836628</v>
      </c>
      <c r="P53" s="74">
        <v>288612</v>
      </c>
      <c r="Q53" s="74">
        <v>656472</v>
      </c>
      <c r="R53" s="74">
        <v>255768</v>
      </c>
      <c r="S53" s="74">
        <v>222840</v>
      </c>
      <c r="T53" s="75">
        <v>199200</v>
      </c>
      <c r="U53" s="75"/>
      <c r="V53" s="75">
        <v>1405690</v>
      </c>
      <c r="W53" s="74">
        <v>1533833</v>
      </c>
      <c r="X53" s="74">
        <f t="shared" si="4"/>
        <v>17815681</v>
      </c>
      <c r="Z53" s="21"/>
      <c r="AA53" s="21"/>
    </row>
    <row r="54" spans="1:27" s="29" customFormat="1" ht="27.95" customHeight="1">
      <c r="A54" s="54" t="s">
        <v>38</v>
      </c>
      <c r="B54" s="68">
        <v>7</v>
      </c>
      <c r="C54" s="69">
        <v>40</v>
      </c>
      <c r="D54" s="86">
        <v>16</v>
      </c>
      <c r="E54" s="126">
        <v>2</v>
      </c>
      <c r="F54" s="81">
        <v>0</v>
      </c>
      <c r="G54" s="81">
        <v>1</v>
      </c>
      <c r="H54" s="81">
        <v>0</v>
      </c>
      <c r="I54" s="82">
        <v>1</v>
      </c>
      <c r="J54" s="65">
        <f t="shared" si="5"/>
        <v>7</v>
      </c>
      <c r="K54" s="28"/>
      <c r="L54" s="51">
        <f t="shared" si="3"/>
        <v>15657353</v>
      </c>
      <c r="M54" s="74">
        <v>10758059</v>
      </c>
      <c r="N54" s="74">
        <v>390300</v>
      </c>
      <c r="O54" s="74">
        <v>605802</v>
      </c>
      <c r="P54" s="74">
        <v>208969</v>
      </c>
      <c r="Q54" s="74">
        <v>593180</v>
      </c>
      <c r="R54" s="74">
        <v>353907</v>
      </c>
      <c r="S54" s="74">
        <v>261726</v>
      </c>
      <c r="T54" s="75">
        <v>212000</v>
      </c>
      <c r="U54" s="75"/>
      <c r="V54" s="75">
        <v>885060</v>
      </c>
      <c r="W54" s="74">
        <v>1388350</v>
      </c>
      <c r="X54" s="74">
        <f t="shared" si="4"/>
        <v>15657353</v>
      </c>
      <c r="Z54" s="21"/>
      <c r="AA54" s="21"/>
    </row>
    <row r="55" spans="1:27" s="29" customFormat="1" ht="27.95" customHeight="1">
      <c r="A55" s="54" t="s">
        <v>156</v>
      </c>
      <c r="B55" s="68">
        <v>8</v>
      </c>
      <c r="C55" s="69">
        <v>57</v>
      </c>
      <c r="D55" s="314">
        <v>17</v>
      </c>
      <c r="E55" s="126">
        <v>2</v>
      </c>
      <c r="F55" s="81">
        <v>0</v>
      </c>
      <c r="G55" s="81">
        <v>1</v>
      </c>
      <c r="H55" s="81">
        <v>0</v>
      </c>
      <c r="I55" s="82">
        <v>0</v>
      </c>
      <c r="J55" s="65">
        <f t="shared" si="5"/>
        <v>8</v>
      </c>
      <c r="K55" s="28"/>
      <c r="L55" s="51">
        <f t="shared" si="3"/>
        <v>17410925</v>
      </c>
      <c r="M55" s="74">
        <v>12405642</v>
      </c>
      <c r="N55" s="74"/>
      <c r="O55" s="74">
        <v>691819</v>
      </c>
      <c r="P55" s="74">
        <v>238664</v>
      </c>
      <c r="Q55" s="74">
        <v>658741</v>
      </c>
      <c r="R55" s="74">
        <v>343392</v>
      </c>
      <c r="S55" s="74">
        <v>301356</v>
      </c>
      <c r="T55" s="75">
        <v>204000</v>
      </c>
      <c r="U55" s="75"/>
      <c r="V55" s="75">
        <v>1101345</v>
      </c>
      <c r="W55" s="74">
        <v>1465966</v>
      </c>
      <c r="X55" s="74">
        <f t="shared" si="4"/>
        <v>17410925</v>
      </c>
      <c r="Z55" s="21"/>
      <c r="AA55" s="21"/>
    </row>
    <row r="56" spans="1:27" s="29" customFormat="1" ht="27.95" customHeight="1">
      <c r="A56" s="54" t="s">
        <v>157</v>
      </c>
      <c r="B56" s="68">
        <v>5</v>
      </c>
      <c r="C56" s="69">
        <v>16</v>
      </c>
      <c r="D56" s="86">
        <v>12</v>
      </c>
      <c r="E56" s="126">
        <v>0</v>
      </c>
      <c r="F56" s="81">
        <v>0</v>
      </c>
      <c r="G56" s="81">
        <v>0</v>
      </c>
      <c r="H56" s="81">
        <v>0</v>
      </c>
      <c r="I56" s="82">
        <v>0</v>
      </c>
      <c r="J56" s="65">
        <f t="shared" si="5"/>
        <v>5</v>
      </c>
      <c r="K56" s="28"/>
      <c r="L56" s="51">
        <f t="shared" si="3"/>
        <v>13023106</v>
      </c>
      <c r="M56" s="74">
        <v>9396090</v>
      </c>
      <c r="N56" s="74"/>
      <c r="O56" s="74">
        <v>526200</v>
      </c>
      <c r="P56" s="74">
        <v>181543</v>
      </c>
      <c r="Q56" s="74">
        <v>477018</v>
      </c>
      <c r="R56" s="74">
        <v>214620</v>
      </c>
      <c r="S56" s="74">
        <v>182160</v>
      </c>
      <c r="T56" s="75">
        <v>176800</v>
      </c>
      <c r="U56" s="75"/>
      <c r="V56" s="75">
        <v>785940</v>
      </c>
      <c r="W56" s="74">
        <v>1082735</v>
      </c>
      <c r="X56" s="74">
        <f t="shared" si="4"/>
        <v>13023106</v>
      </c>
      <c r="Z56" s="21"/>
      <c r="AA56" s="21"/>
    </row>
    <row r="57" spans="1:27" s="29" customFormat="1" ht="27.95" customHeight="1">
      <c r="A57" s="54" t="s">
        <v>71</v>
      </c>
      <c r="B57" s="68">
        <v>7</v>
      </c>
      <c r="C57" s="69">
        <v>12</v>
      </c>
      <c r="D57" s="86">
        <v>14</v>
      </c>
      <c r="E57" s="126">
        <v>1</v>
      </c>
      <c r="F57" s="81">
        <v>0</v>
      </c>
      <c r="G57" s="81">
        <v>1</v>
      </c>
      <c r="H57" s="81">
        <v>0</v>
      </c>
      <c r="I57" s="82">
        <v>0</v>
      </c>
      <c r="J57" s="65">
        <f t="shared" si="5"/>
        <v>7</v>
      </c>
      <c r="K57" s="28"/>
      <c r="L57" s="51">
        <f t="shared" si="3"/>
        <v>14105796</v>
      </c>
      <c r="M57" s="74">
        <v>10159959</v>
      </c>
      <c r="N57" s="74"/>
      <c r="O57" s="74">
        <v>654579</v>
      </c>
      <c r="P57" s="74">
        <v>225796</v>
      </c>
      <c r="Q57" s="74">
        <v>542322</v>
      </c>
      <c r="R57" s="74">
        <v>171696</v>
      </c>
      <c r="S57" s="74">
        <v>150912</v>
      </c>
      <c r="T57" s="75">
        <v>180800</v>
      </c>
      <c r="U57" s="75"/>
      <c r="V57" s="75">
        <v>828358</v>
      </c>
      <c r="W57" s="74">
        <v>1191374</v>
      </c>
      <c r="X57" s="74">
        <f t="shared" si="4"/>
        <v>14105796</v>
      </c>
      <c r="Z57" s="21"/>
      <c r="AA57" s="21"/>
    </row>
    <row r="58" spans="1:27" s="29" customFormat="1" ht="27.95" customHeight="1">
      <c r="A58" s="54" t="s">
        <v>20</v>
      </c>
      <c r="B58" s="68">
        <v>7</v>
      </c>
      <c r="C58" s="69">
        <v>26</v>
      </c>
      <c r="D58" s="86">
        <v>14</v>
      </c>
      <c r="E58" s="126">
        <v>1</v>
      </c>
      <c r="F58" s="81">
        <v>0</v>
      </c>
      <c r="G58" s="81">
        <v>1</v>
      </c>
      <c r="H58" s="81">
        <v>0</v>
      </c>
      <c r="I58" s="82">
        <v>0</v>
      </c>
      <c r="J58" s="65">
        <f t="shared" si="5"/>
        <v>7</v>
      </c>
      <c r="K58" s="28"/>
      <c r="L58" s="51">
        <f t="shared" si="3"/>
        <v>14329024</v>
      </c>
      <c r="M58" s="74">
        <v>10213896</v>
      </c>
      <c r="N58" s="74"/>
      <c r="O58" s="74">
        <v>596970</v>
      </c>
      <c r="P58" s="74">
        <v>205960</v>
      </c>
      <c r="Q58" s="74">
        <v>534756</v>
      </c>
      <c r="R58" s="74">
        <v>257544</v>
      </c>
      <c r="S58" s="74">
        <v>215136</v>
      </c>
      <c r="T58" s="75">
        <v>162400</v>
      </c>
      <c r="U58" s="75"/>
      <c r="V58" s="75">
        <v>931810</v>
      </c>
      <c r="W58" s="74">
        <v>1210552</v>
      </c>
      <c r="X58" s="74">
        <f t="shared" si="4"/>
        <v>14329024</v>
      </c>
      <c r="Z58" s="21"/>
      <c r="AA58" s="21"/>
    </row>
    <row r="59" spans="1:27" s="29" customFormat="1" ht="27.95" customHeight="1">
      <c r="A59" s="54" t="s">
        <v>72</v>
      </c>
      <c r="B59" s="68">
        <v>23</v>
      </c>
      <c r="C59" s="69">
        <v>279</v>
      </c>
      <c r="D59" s="86">
        <v>48</v>
      </c>
      <c r="E59" s="126">
        <v>2</v>
      </c>
      <c r="F59" s="81">
        <v>1</v>
      </c>
      <c r="G59" s="81">
        <v>0</v>
      </c>
      <c r="H59" s="81">
        <v>0</v>
      </c>
      <c r="I59" s="82">
        <v>2</v>
      </c>
      <c r="J59" s="65">
        <f t="shared" si="5"/>
        <v>0</v>
      </c>
      <c r="K59" s="28"/>
      <c r="L59" s="51">
        <f t="shared" si="3"/>
        <v>56831777</v>
      </c>
      <c r="M59" s="74">
        <v>39361696</v>
      </c>
      <c r="N59" s="74">
        <v>780600</v>
      </c>
      <c r="O59" s="74">
        <v>2959144</v>
      </c>
      <c r="P59" s="74">
        <v>1020900</v>
      </c>
      <c r="Q59" s="74">
        <v>2130012</v>
      </c>
      <c r="R59" s="74">
        <v>573960</v>
      </c>
      <c r="S59" s="74">
        <v>420192</v>
      </c>
      <c r="T59" s="75">
        <v>520000</v>
      </c>
      <c r="U59" s="75">
        <v>0</v>
      </c>
      <c r="V59" s="75">
        <v>4196880</v>
      </c>
      <c r="W59" s="74">
        <v>4868393</v>
      </c>
      <c r="X59" s="74">
        <f t="shared" si="4"/>
        <v>56831777</v>
      </c>
      <c r="Z59" s="21"/>
      <c r="AA59" s="21"/>
    </row>
    <row r="60" spans="1:27" s="29" customFormat="1" ht="27.95" customHeight="1">
      <c r="A60" s="54" t="s">
        <v>73</v>
      </c>
      <c r="B60" s="68">
        <v>7</v>
      </c>
      <c r="C60" s="69">
        <v>50</v>
      </c>
      <c r="D60" s="86">
        <v>17</v>
      </c>
      <c r="E60" s="126">
        <v>2</v>
      </c>
      <c r="F60" s="81">
        <v>0</v>
      </c>
      <c r="G60" s="81">
        <v>1</v>
      </c>
      <c r="H60" s="81">
        <v>0</v>
      </c>
      <c r="I60" s="82">
        <v>1</v>
      </c>
      <c r="J60" s="65">
        <f t="shared" si="5"/>
        <v>7</v>
      </c>
      <c r="K60" s="28"/>
      <c r="L60" s="51">
        <f t="shared" si="3"/>
        <v>17787354</v>
      </c>
      <c r="M60" s="74">
        <v>12222260</v>
      </c>
      <c r="N60" s="74">
        <v>390300</v>
      </c>
      <c r="O60" s="74">
        <v>715007</v>
      </c>
      <c r="P60" s="74">
        <v>246659</v>
      </c>
      <c r="Q60" s="74">
        <v>668484</v>
      </c>
      <c r="R60" s="74">
        <v>372828</v>
      </c>
      <c r="S60" s="74">
        <v>298728</v>
      </c>
      <c r="T60" s="75">
        <v>224800</v>
      </c>
      <c r="U60" s="75">
        <v>0</v>
      </c>
      <c r="V60" s="75">
        <v>1080695</v>
      </c>
      <c r="W60" s="74">
        <v>1567593</v>
      </c>
      <c r="X60" s="74">
        <f t="shared" si="4"/>
        <v>17787354</v>
      </c>
      <c r="Z60" s="21"/>
      <c r="AA60" s="21"/>
    </row>
    <row r="61" spans="1:27" s="29" customFormat="1" ht="27.95" customHeight="1">
      <c r="A61" s="54" t="s">
        <v>158</v>
      </c>
      <c r="B61" s="68">
        <v>7</v>
      </c>
      <c r="C61" s="69">
        <v>33</v>
      </c>
      <c r="D61" s="86">
        <v>17</v>
      </c>
      <c r="E61" s="126">
        <v>1</v>
      </c>
      <c r="F61" s="81">
        <v>0</v>
      </c>
      <c r="G61" s="81">
        <v>1</v>
      </c>
      <c r="H61" s="81">
        <v>0</v>
      </c>
      <c r="I61" s="82">
        <v>0</v>
      </c>
      <c r="J61" s="65">
        <f t="shared" si="5"/>
        <v>7</v>
      </c>
      <c r="K61" s="28"/>
      <c r="L61" s="51">
        <f t="shared" si="3"/>
        <v>16254814</v>
      </c>
      <c r="M61" s="74">
        <v>11488127</v>
      </c>
      <c r="N61" s="74"/>
      <c r="O61" s="74">
        <v>718892</v>
      </c>
      <c r="P61" s="74">
        <v>248008</v>
      </c>
      <c r="Q61" s="74">
        <v>613580</v>
      </c>
      <c r="R61" s="74">
        <v>300468</v>
      </c>
      <c r="S61" s="74">
        <v>242928</v>
      </c>
      <c r="T61" s="75">
        <v>128000</v>
      </c>
      <c r="U61" s="75"/>
      <c r="V61" s="75">
        <v>1088460</v>
      </c>
      <c r="W61" s="74">
        <v>1426351</v>
      </c>
      <c r="X61" s="74">
        <f t="shared" si="4"/>
        <v>16254814</v>
      </c>
      <c r="Z61" s="21"/>
      <c r="AA61" s="21"/>
    </row>
    <row r="62" spans="1:27" s="29" customFormat="1" ht="27.95" customHeight="1">
      <c r="A62" s="54" t="s">
        <v>21</v>
      </c>
      <c r="B62" s="68">
        <v>6</v>
      </c>
      <c r="C62" s="69">
        <v>12</v>
      </c>
      <c r="D62" s="86">
        <v>13</v>
      </c>
      <c r="E62" s="126">
        <v>0</v>
      </c>
      <c r="F62" s="81">
        <v>0</v>
      </c>
      <c r="G62" s="81">
        <v>0</v>
      </c>
      <c r="H62" s="81">
        <v>0</v>
      </c>
      <c r="I62" s="82">
        <v>0</v>
      </c>
      <c r="J62" s="65">
        <f t="shared" si="5"/>
        <v>6</v>
      </c>
      <c r="K62" s="28"/>
      <c r="L62" s="51">
        <f t="shared" si="3"/>
        <v>13583404</v>
      </c>
      <c r="M62" s="74">
        <v>9636528</v>
      </c>
      <c r="N62" s="74"/>
      <c r="O62" s="74">
        <v>659041</v>
      </c>
      <c r="P62" s="74">
        <v>227356</v>
      </c>
      <c r="Q62" s="74">
        <v>513792</v>
      </c>
      <c r="R62" s="74">
        <v>171696</v>
      </c>
      <c r="S62" s="74">
        <v>149184</v>
      </c>
      <c r="T62" s="75">
        <v>162400</v>
      </c>
      <c r="U62" s="75"/>
      <c r="V62" s="75">
        <v>879075</v>
      </c>
      <c r="W62" s="74">
        <v>1184332</v>
      </c>
      <c r="X62" s="74">
        <f t="shared" si="4"/>
        <v>13583404</v>
      </c>
      <c r="Z62" s="21"/>
      <c r="AA62" s="21"/>
    </row>
    <row r="63" spans="1:27" s="29" customFormat="1" ht="27.95" customHeight="1">
      <c r="A63" s="54" t="s">
        <v>22</v>
      </c>
      <c r="B63" s="68">
        <v>7</v>
      </c>
      <c r="C63" s="69">
        <v>44</v>
      </c>
      <c r="D63" s="86">
        <v>16</v>
      </c>
      <c r="E63" s="126">
        <v>2</v>
      </c>
      <c r="F63" s="81">
        <v>0</v>
      </c>
      <c r="G63" s="81">
        <v>1</v>
      </c>
      <c r="H63" s="81">
        <v>0</v>
      </c>
      <c r="I63" s="82">
        <v>0</v>
      </c>
      <c r="J63" s="65">
        <f t="shared" si="5"/>
        <v>7</v>
      </c>
      <c r="K63" s="28"/>
      <c r="L63" s="51">
        <f t="shared" si="3"/>
        <v>13307240</v>
      </c>
      <c r="M63" s="74">
        <v>9974940</v>
      </c>
      <c r="N63" s="74"/>
      <c r="O63" s="74">
        <v>264903</v>
      </c>
      <c r="P63" s="74">
        <v>91382</v>
      </c>
      <c r="Q63" s="74">
        <v>476601</v>
      </c>
      <c r="R63" s="74">
        <v>511536</v>
      </c>
      <c r="S63" s="74">
        <v>427536</v>
      </c>
      <c r="T63" s="75">
        <v>131300</v>
      </c>
      <c r="U63" s="75"/>
      <c r="V63" s="75">
        <v>266785</v>
      </c>
      <c r="W63" s="74">
        <v>1162257</v>
      </c>
      <c r="X63" s="74">
        <f t="shared" si="4"/>
        <v>13307240</v>
      </c>
      <c r="Z63" s="21"/>
      <c r="AA63" s="21"/>
    </row>
    <row r="64" spans="1:27" s="30" customFormat="1" ht="27.95" customHeight="1">
      <c r="A64" s="54" t="s">
        <v>23</v>
      </c>
      <c r="B64" s="68">
        <v>7</v>
      </c>
      <c r="C64" s="69">
        <v>37</v>
      </c>
      <c r="D64" s="86">
        <v>16</v>
      </c>
      <c r="E64" s="126">
        <v>2</v>
      </c>
      <c r="F64" s="81">
        <v>0</v>
      </c>
      <c r="G64" s="81">
        <v>1</v>
      </c>
      <c r="H64" s="81">
        <v>0</v>
      </c>
      <c r="I64" s="82">
        <v>0</v>
      </c>
      <c r="J64" s="65">
        <f t="shared" si="5"/>
        <v>7</v>
      </c>
      <c r="K64" s="28"/>
      <c r="L64" s="51">
        <f t="shared" si="3"/>
        <v>14120042</v>
      </c>
      <c r="M64" s="74">
        <v>10213479</v>
      </c>
      <c r="N64" s="74"/>
      <c r="O64" s="74">
        <v>474927</v>
      </c>
      <c r="P64" s="74">
        <v>163862</v>
      </c>
      <c r="Q64" s="74">
        <v>542995</v>
      </c>
      <c r="R64" s="74">
        <v>380988</v>
      </c>
      <c r="S64" s="74">
        <v>318600</v>
      </c>
      <c r="T64" s="75">
        <v>182400</v>
      </c>
      <c r="U64" s="75"/>
      <c r="V64" s="75">
        <v>568590</v>
      </c>
      <c r="W64" s="74">
        <v>1274201</v>
      </c>
      <c r="X64" s="74">
        <f t="shared" si="4"/>
        <v>14120042</v>
      </c>
      <c r="Y64" s="29"/>
      <c r="Z64" s="21"/>
      <c r="AA64" s="21"/>
    </row>
    <row r="65" spans="1:27" s="29" customFormat="1" ht="27.95" customHeight="1">
      <c r="A65" s="54" t="s">
        <v>24</v>
      </c>
      <c r="B65" s="68">
        <v>6</v>
      </c>
      <c r="C65" s="69">
        <v>17</v>
      </c>
      <c r="D65" s="86">
        <v>13</v>
      </c>
      <c r="E65" s="126">
        <v>0</v>
      </c>
      <c r="F65" s="81">
        <v>0</v>
      </c>
      <c r="G65" s="81">
        <v>0</v>
      </c>
      <c r="H65" s="81">
        <v>0</v>
      </c>
      <c r="I65" s="82">
        <v>1</v>
      </c>
      <c r="J65" s="65">
        <f t="shared" si="5"/>
        <v>6</v>
      </c>
      <c r="K65" s="28"/>
      <c r="L65" s="51">
        <f t="shared" si="3"/>
        <v>13143696</v>
      </c>
      <c r="M65" s="74">
        <v>8949715</v>
      </c>
      <c r="N65" s="74">
        <v>390300</v>
      </c>
      <c r="O65" s="74">
        <v>520780</v>
      </c>
      <c r="P65" s="74">
        <v>179672</v>
      </c>
      <c r="Q65" s="74">
        <v>490863</v>
      </c>
      <c r="R65" s="74">
        <v>285204</v>
      </c>
      <c r="S65" s="74">
        <v>226944</v>
      </c>
      <c r="T65" s="75">
        <v>193800</v>
      </c>
      <c r="U65" s="75"/>
      <c r="V65" s="75">
        <v>751635</v>
      </c>
      <c r="W65" s="74">
        <v>1154783</v>
      </c>
      <c r="X65" s="74">
        <f t="shared" si="4"/>
        <v>13143696</v>
      </c>
      <c r="Z65" s="21"/>
      <c r="AA65" s="21"/>
    </row>
    <row r="66" spans="1:27" s="29" customFormat="1" ht="27.95" customHeight="1">
      <c r="A66" s="54" t="s">
        <v>159</v>
      </c>
      <c r="B66" s="68">
        <v>17</v>
      </c>
      <c r="C66" s="69">
        <v>322</v>
      </c>
      <c r="D66" s="86">
        <v>34</v>
      </c>
      <c r="E66" s="126">
        <v>5</v>
      </c>
      <c r="F66" s="81">
        <v>1</v>
      </c>
      <c r="G66" s="81">
        <v>0</v>
      </c>
      <c r="H66" s="81">
        <v>0</v>
      </c>
      <c r="I66" s="82">
        <v>1</v>
      </c>
      <c r="J66" s="65">
        <f t="shared" si="5"/>
        <v>0</v>
      </c>
      <c r="K66" s="28"/>
      <c r="L66" s="51">
        <f t="shared" si="3"/>
        <v>38524679</v>
      </c>
      <c r="M66" s="74">
        <v>26727782</v>
      </c>
      <c r="N66" s="74">
        <v>390300</v>
      </c>
      <c r="O66" s="74">
        <v>1843076</v>
      </c>
      <c r="P66" s="74">
        <v>635901</v>
      </c>
      <c r="Q66" s="74">
        <v>1436797</v>
      </c>
      <c r="R66" s="74">
        <v>539196</v>
      </c>
      <c r="S66" s="74">
        <v>419616</v>
      </c>
      <c r="T66" s="75">
        <v>408200</v>
      </c>
      <c r="U66" s="75">
        <v>0</v>
      </c>
      <c r="V66" s="75">
        <v>2790500</v>
      </c>
      <c r="W66" s="74">
        <v>3333311</v>
      </c>
      <c r="X66" s="74">
        <f t="shared" si="4"/>
        <v>38524679</v>
      </c>
      <c r="Z66" s="21"/>
      <c r="AA66" s="21"/>
    </row>
    <row r="67" spans="1:27" s="29" customFormat="1" ht="27.95" customHeight="1">
      <c r="A67" s="54" t="s">
        <v>74</v>
      </c>
      <c r="B67" s="68">
        <v>7</v>
      </c>
      <c r="C67" s="69">
        <v>25</v>
      </c>
      <c r="D67" s="86">
        <v>14</v>
      </c>
      <c r="E67" s="126">
        <v>2</v>
      </c>
      <c r="F67" s="81">
        <v>0</v>
      </c>
      <c r="G67" s="81">
        <v>1</v>
      </c>
      <c r="H67" s="81">
        <v>0</v>
      </c>
      <c r="I67" s="82">
        <v>0</v>
      </c>
      <c r="J67" s="65">
        <f t="shared" si="5"/>
        <v>7</v>
      </c>
      <c r="K67" s="28"/>
      <c r="L67" s="51">
        <f t="shared" si="3"/>
        <v>12628384</v>
      </c>
      <c r="M67" s="74">
        <v>9110166</v>
      </c>
      <c r="N67" s="74"/>
      <c r="O67" s="74">
        <v>479591</v>
      </c>
      <c r="P67" s="74">
        <v>165450</v>
      </c>
      <c r="Q67" s="74">
        <v>483384</v>
      </c>
      <c r="R67" s="74">
        <v>298692</v>
      </c>
      <c r="S67" s="74">
        <v>243288</v>
      </c>
      <c r="T67" s="75">
        <v>152800</v>
      </c>
      <c r="U67" s="75">
        <v>0</v>
      </c>
      <c r="V67" s="75">
        <v>569855</v>
      </c>
      <c r="W67" s="74">
        <v>1125158</v>
      </c>
      <c r="X67" s="74">
        <f t="shared" si="4"/>
        <v>12628384</v>
      </c>
      <c r="Z67" s="21"/>
      <c r="AA67" s="21"/>
    </row>
    <row r="68" spans="1:27" s="29" customFormat="1" ht="27.95" customHeight="1">
      <c r="A68" s="54" t="s">
        <v>75</v>
      </c>
      <c r="B68" s="68">
        <v>7</v>
      </c>
      <c r="C68" s="69">
        <v>38</v>
      </c>
      <c r="D68" s="86">
        <v>16</v>
      </c>
      <c r="E68" s="126">
        <v>2</v>
      </c>
      <c r="F68" s="81">
        <v>0</v>
      </c>
      <c r="G68" s="81">
        <v>1</v>
      </c>
      <c r="H68" s="81">
        <v>0</v>
      </c>
      <c r="I68" s="82">
        <v>0</v>
      </c>
      <c r="J68" s="65">
        <f t="shared" si="5"/>
        <v>7</v>
      </c>
      <c r="K68" s="28"/>
      <c r="L68" s="51">
        <f t="shared" si="3"/>
        <v>15930824</v>
      </c>
      <c r="M68" s="74">
        <v>11344511</v>
      </c>
      <c r="N68" s="74"/>
      <c r="O68" s="74">
        <v>657483</v>
      </c>
      <c r="P68" s="74">
        <v>226823</v>
      </c>
      <c r="Q68" s="74">
        <v>602948</v>
      </c>
      <c r="R68" s="74">
        <v>339840</v>
      </c>
      <c r="S68" s="74">
        <v>285264</v>
      </c>
      <c r="T68" s="75">
        <v>213200</v>
      </c>
      <c r="U68" s="75"/>
      <c r="V68" s="75">
        <v>852470</v>
      </c>
      <c r="W68" s="74">
        <v>1408285</v>
      </c>
      <c r="X68" s="74">
        <f t="shared" si="4"/>
        <v>15930824</v>
      </c>
      <c r="Z68" s="21"/>
      <c r="AA68" s="21"/>
    </row>
    <row r="69" spans="1:27" s="29" customFormat="1" ht="27.95" customHeight="1">
      <c r="A69" s="54" t="s">
        <v>76</v>
      </c>
      <c r="B69" s="68">
        <v>7</v>
      </c>
      <c r="C69" s="69">
        <v>44</v>
      </c>
      <c r="D69" s="86">
        <v>16</v>
      </c>
      <c r="E69" s="126">
        <v>2</v>
      </c>
      <c r="F69" s="81">
        <v>0</v>
      </c>
      <c r="G69" s="81">
        <v>1</v>
      </c>
      <c r="H69" s="81">
        <v>0</v>
      </c>
      <c r="I69" s="82">
        <v>1</v>
      </c>
      <c r="J69" s="65">
        <f t="shared" si="5"/>
        <v>7</v>
      </c>
      <c r="K69" s="28"/>
      <c r="L69" s="51">
        <f t="shared" si="3"/>
        <v>18027100</v>
      </c>
      <c r="M69" s="74">
        <v>12174381</v>
      </c>
      <c r="N69" s="74">
        <v>390300</v>
      </c>
      <c r="O69" s="74">
        <v>848033</v>
      </c>
      <c r="P69" s="74">
        <v>292536</v>
      </c>
      <c r="Q69" s="74">
        <v>664141</v>
      </c>
      <c r="R69" s="74">
        <v>285204</v>
      </c>
      <c r="S69" s="74">
        <v>208944</v>
      </c>
      <c r="T69" s="75">
        <v>222800</v>
      </c>
      <c r="U69" s="75"/>
      <c r="V69" s="75">
        <v>1385905</v>
      </c>
      <c r="W69" s="74">
        <v>1554856</v>
      </c>
      <c r="X69" s="74">
        <f t="shared" si="4"/>
        <v>18027100</v>
      </c>
      <c r="Z69" s="21"/>
      <c r="AA69" s="21"/>
    </row>
    <row r="70" spans="1:27" s="29" customFormat="1" ht="27.95" customHeight="1">
      <c r="A70" s="54" t="s">
        <v>51</v>
      </c>
      <c r="B70" s="68">
        <v>7</v>
      </c>
      <c r="C70" s="69">
        <v>30</v>
      </c>
      <c r="D70" s="86">
        <v>14</v>
      </c>
      <c r="E70" s="126">
        <v>2</v>
      </c>
      <c r="F70" s="81">
        <v>0</v>
      </c>
      <c r="G70" s="81">
        <v>1</v>
      </c>
      <c r="H70" s="81">
        <v>0</v>
      </c>
      <c r="I70" s="82">
        <v>0</v>
      </c>
      <c r="J70" s="65">
        <f t="shared" si="5"/>
        <v>7</v>
      </c>
      <c r="K70" s="28"/>
      <c r="L70" s="51">
        <f t="shared" ref="L70:L107" si="6">SUM(X70)</f>
        <v>15688465</v>
      </c>
      <c r="M70" s="74">
        <v>10972766</v>
      </c>
      <c r="N70" s="74"/>
      <c r="O70" s="74">
        <v>736032</v>
      </c>
      <c r="P70" s="74">
        <v>253932</v>
      </c>
      <c r="Q70" s="74">
        <v>587880</v>
      </c>
      <c r="R70" s="74">
        <v>214620</v>
      </c>
      <c r="S70" s="74">
        <v>189072</v>
      </c>
      <c r="T70" s="75">
        <v>196000</v>
      </c>
      <c r="U70" s="75">
        <v>0</v>
      </c>
      <c r="V70" s="75">
        <v>1182650</v>
      </c>
      <c r="W70" s="74">
        <v>1355513</v>
      </c>
      <c r="X70" s="74">
        <f t="shared" si="4"/>
        <v>15688465</v>
      </c>
      <c r="Z70" s="21"/>
      <c r="AA70" s="21"/>
    </row>
    <row r="71" spans="1:27" s="29" customFormat="1" ht="27.95" customHeight="1">
      <c r="A71" s="54" t="s">
        <v>160</v>
      </c>
      <c r="B71" s="68">
        <v>9</v>
      </c>
      <c r="C71" s="69">
        <v>98</v>
      </c>
      <c r="D71" s="86">
        <v>20</v>
      </c>
      <c r="E71" s="126">
        <v>2</v>
      </c>
      <c r="F71" s="81">
        <v>0</v>
      </c>
      <c r="G71" s="81">
        <v>1</v>
      </c>
      <c r="H71" s="81">
        <v>0</v>
      </c>
      <c r="I71" s="82">
        <v>0</v>
      </c>
      <c r="J71" s="65">
        <f t="shared" ref="J71:J107" si="7">+IF(B71&lt;=10,B71,0)</f>
        <v>9</v>
      </c>
      <c r="K71" s="28"/>
      <c r="L71" s="51">
        <f t="shared" si="6"/>
        <v>20574675</v>
      </c>
      <c r="M71" s="74">
        <v>14732578</v>
      </c>
      <c r="N71" s="74"/>
      <c r="O71" s="74">
        <v>982473</v>
      </c>
      <c r="P71" s="74">
        <v>338931</v>
      </c>
      <c r="Q71" s="74">
        <v>785089</v>
      </c>
      <c r="R71" s="74">
        <v>253992</v>
      </c>
      <c r="S71" s="74">
        <v>221040</v>
      </c>
      <c r="T71" s="75">
        <v>240000</v>
      </c>
      <c r="U71" s="75"/>
      <c r="V71" s="75">
        <v>1223600</v>
      </c>
      <c r="W71" s="74">
        <v>1796972</v>
      </c>
      <c r="X71" s="74">
        <f t="shared" si="4"/>
        <v>20574675</v>
      </c>
      <c r="Z71" s="21"/>
      <c r="AA71" s="21"/>
    </row>
    <row r="72" spans="1:27" s="29" customFormat="1" ht="27.95" customHeight="1">
      <c r="A72" s="54" t="s">
        <v>161</v>
      </c>
      <c r="B72" s="68">
        <v>6</v>
      </c>
      <c r="C72" s="69">
        <v>15</v>
      </c>
      <c r="D72" s="86">
        <v>13</v>
      </c>
      <c r="E72" s="126">
        <v>0</v>
      </c>
      <c r="F72" s="81">
        <v>0</v>
      </c>
      <c r="G72" s="81">
        <v>0</v>
      </c>
      <c r="H72" s="81">
        <v>0</v>
      </c>
      <c r="I72" s="82">
        <v>1</v>
      </c>
      <c r="J72" s="65">
        <f t="shared" si="7"/>
        <v>6</v>
      </c>
      <c r="K72" s="28"/>
      <c r="L72" s="51">
        <f t="shared" si="6"/>
        <v>14175162</v>
      </c>
      <c r="M72" s="74">
        <v>9588920</v>
      </c>
      <c r="N72" s="74">
        <v>390300</v>
      </c>
      <c r="O72" s="74">
        <v>642845</v>
      </c>
      <c r="P72" s="74">
        <v>221779</v>
      </c>
      <c r="Q72" s="74">
        <v>529532</v>
      </c>
      <c r="R72" s="74">
        <v>202908</v>
      </c>
      <c r="S72" s="74">
        <v>154368</v>
      </c>
      <c r="T72" s="75">
        <v>199200</v>
      </c>
      <c r="U72" s="75">
        <v>0</v>
      </c>
      <c r="V72" s="75">
        <v>1015655</v>
      </c>
      <c r="W72" s="74">
        <v>1229655</v>
      </c>
      <c r="X72" s="74">
        <f t="shared" ref="X72:X106" si="8">SUM(M72:W72)</f>
        <v>14175162</v>
      </c>
      <c r="Z72" s="21"/>
      <c r="AA72" s="21"/>
    </row>
    <row r="73" spans="1:27" s="29" customFormat="1" ht="27.95" customHeight="1">
      <c r="A73" s="54" t="s">
        <v>77</v>
      </c>
      <c r="B73" s="68">
        <v>7</v>
      </c>
      <c r="C73" s="69">
        <v>22</v>
      </c>
      <c r="D73" s="86">
        <v>14</v>
      </c>
      <c r="E73" s="126">
        <v>1</v>
      </c>
      <c r="F73" s="81">
        <v>0</v>
      </c>
      <c r="G73" s="81">
        <v>1</v>
      </c>
      <c r="H73" s="81">
        <v>0</v>
      </c>
      <c r="I73" s="82">
        <v>0</v>
      </c>
      <c r="J73" s="65">
        <f t="shared" si="7"/>
        <v>7</v>
      </c>
      <c r="K73" s="28"/>
      <c r="L73" s="51">
        <f t="shared" si="6"/>
        <v>13679334</v>
      </c>
      <c r="M73" s="74">
        <v>9869247</v>
      </c>
      <c r="N73" s="74"/>
      <c r="O73" s="74">
        <v>518553</v>
      </c>
      <c r="P73" s="74">
        <v>178896</v>
      </c>
      <c r="Q73" s="74">
        <v>521148</v>
      </c>
      <c r="R73" s="74">
        <v>339840</v>
      </c>
      <c r="S73" s="74">
        <v>274896</v>
      </c>
      <c r="T73" s="75">
        <v>187200</v>
      </c>
      <c r="U73" s="75"/>
      <c r="V73" s="75">
        <v>582795</v>
      </c>
      <c r="W73" s="74">
        <v>1206759</v>
      </c>
      <c r="X73" s="74">
        <f t="shared" si="8"/>
        <v>13679334</v>
      </c>
      <c r="Z73" s="21"/>
      <c r="AA73" s="21"/>
    </row>
    <row r="74" spans="1:27" s="29" customFormat="1" ht="27.95" customHeight="1">
      <c r="A74" s="54" t="s">
        <v>78</v>
      </c>
      <c r="B74" s="68">
        <v>7</v>
      </c>
      <c r="C74" s="69">
        <v>30</v>
      </c>
      <c r="D74" s="86">
        <v>14</v>
      </c>
      <c r="E74" s="126">
        <v>1</v>
      </c>
      <c r="F74" s="81">
        <v>0</v>
      </c>
      <c r="G74" s="81">
        <v>1</v>
      </c>
      <c r="H74" s="81">
        <v>0</v>
      </c>
      <c r="I74" s="82">
        <v>0</v>
      </c>
      <c r="J74" s="65">
        <f t="shared" si="7"/>
        <v>7</v>
      </c>
      <c r="K74" s="28"/>
      <c r="L74" s="51">
        <f t="shared" si="6"/>
        <v>15890121</v>
      </c>
      <c r="M74" s="74">
        <v>11147583</v>
      </c>
      <c r="N74" s="74"/>
      <c r="O74" s="74">
        <v>681249</v>
      </c>
      <c r="P74" s="74">
        <v>235066</v>
      </c>
      <c r="Q74" s="74">
        <v>593040</v>
      </c>
      <c r="R74" s="74">
        <v>300468</v>
      </c>
      <c r="S74" s="74">
        <v>251568</v>
      </c>
      <c r="T74" s="75">
        <v>169600</v>
      </c>
      <c r="U74" s="75"/>
      <c r="V74" s="75">
        <v>1129445</v>
      </c>
      <c r="W74" s="74">
        <v>1382102</v>
      </c>
      <c r="X74" s="74">
        <f t="shared" si="8"/>
        <v>15890121</v>
      </c>
      <c r="Z74" s="21"/>
      <c r="AA74" s="21"/>
    </row>
    <row r="75" spans="1:27" s="29" customFormat="1" ht="27.95" customHeight="1">
      <c r="A75" s="54" t="s">
        <v>79</v>
      </c>
      <c r="B75" s="68">
        <v>7</v>
      </c>
      <c r="C75" s="69">
        <v>57</v>
      </c>
      <c r="D75" s="86">
        <v>16</v>
      </c>
      <c r="E75" s="126">
        <v>2</v>
      </c>
      <c r="F75" s="81">
        <v>0</v>
      </c>
      <c r="G75" s="81">
        <v>1</v>
      </c>
      <c r="H75" s="81">
        <v>0</v>
      </c>
      <c r="I75" s="82">
        <v>1</v>
      </c>
      <c r="J75" s="65">
        <f t="shared" si="7"/>
        <v>7</v>
      </c>
      <c r="K75" s="28"/>
      <c r="L75" s="51">
        <f t="shared" si="6"/>
        <v>14734508</v>
      </c>
      <c r="M75" s="74">
        <v>10168918</v>
      </c>
      <c r="N75" s="74">
        <v>390300</v>
      </c>
      <c r="O75" s="74">
        <v>555826</v>
      </c>
      <c r="P75" s="74">
        <v>191757</v>
      </c>
      <c r="Q75" s="74">
        <v>553896</v>
      </c>
      <c r="R75" s="74">
        <v>328128</v>
      </c>
      <c r="S75" s="74">
        <v>250992</v>
      </c>
      <c r="T75" s="75">
        <v>216200</v>
      </c>
      <c r="U75" s="75"/>
      <c r="V75" s="75">
        <v>778905</v>
      </c>
      <c r="W75" s="74">
        <v>1299586</v>
      </c>
      <c r="X75" s="74">
        <f t="shared" si="8"/>
        <v>14734508</v>
      </c>
      <c r="Z75" s="21"/>
      <c r="AA75" s="21"/>
    </row>
    <row r="76" spans="1:27" s="29" customFormat="1" ht="27.95" customHeight="1">
      <c r="A76" s="54" t="s">
        <v>80</v>
      </c>
      <c r="B76" s="68">
        <v>7</v>
      </c>
      <c r="C76" s="69">
        <v>62</v>
      </c>
      <c r="D76" s="86">
        <v>16</v>
      </c>
      <c r="E76" s="126">
        <v>2</v>
      </c>
      <c r="F76" s="81">
        <v>0</v>
      </c>
      <c r="G76" s="81">
        <v>1</v>
      </c>
      <c r="H76" s="81">
        <v>0</v>
      </c>
      <c r="I76" s="82">
        <v>1</v>
      </c>
      <c r="J76" s="65">
        <f t="shared" si="7"/>
        <v>7</v>
      </c>
      <c r="K76" s="28"/>
      <c r="L76" s="51">
        <f t="shared" si="6"/>
        <v>15496784</v>
      </c>
      <c r="M76" s="74">
        <v>10658224</v>
      </c>
      <c r="N76" s="74">
        <v>390300</v>
      </c>
      <c r="O76" s="74">
        <v>535530</v>
      </c>
      <c r="P76" s="74">
        <v>184760</v>
      </c>
      <c r="Q76" s="74">
        <v>586098</v>
      </c>
      <c r="R76" s="74">
        <v>415752</v>
      </c>
      <c r="S76" s="74">
        <v>322056</v>
      </c>
      <c r="T76" s="75">
        <v>206000</v>
      </c>
      <c r="U76" s="75">
        <v>0</v>
      </c>
      <c r="V76" s="75">
        <v>824905</v>
      </c>
      <c r="W76" s="74">
        <v>1373159</v>
      </c>
      <c r="X76" s="74">
        <f t="shared" si="8"/>
        <v>15496784</v>
      </c>
      <c r="Z76" s="21"/>
      <c r="AA76" s="21"/>
    </row>
    <row r="77" spans="1:27" s="29" customFormat="1" ht="27.95" customHeight="1">
      <c r="A77" s="54" t="s">
        <v>25</v>
      </c>
      <c r="B77" s="68">
        <v>7</v>
      </c>
      <c r="C77" s="69">
        <v>30</v>
      </c>
      <c r="D77" s="314">
        <v>15</v>
      </c>
      <c r="E77" s="126">
        <v>1</v>
      </c>
      <c r="F77" s="81">
        <v>0</v>
      </c>
      <c r="G77" s="81">
        <v>1</v>
      </c>
      <c r="H77" s="81">
        <v>0</v>
      </c>
      <c r="I77" s="82">
        <v>1</v>
      </c>
      <c r="J77" s="65">
        <f t="shared" si="7"/>
        <v>7</v>
      </c>
      <c r="K77" s="28"/>
      <c r="L77" s="51">
        <f t="shared" si="6"/>
        <v>15067180</v>
      </c>
      <c r="M77" s="74">
        <v>10307423</v>
      </c>
      <c r="N77" s="74">
        <v>390300</v>
      </c>
      <c r="O77" s="74">
        <v>551861</v>
      </c>
      <c r="P77" s="74">
        <v>190380</v>
      </c>
      <c r="Q77" s="74">
        <v>569071</v>
      </c>
      <c r="R77" s="74">
        <v>374604</v>
      </c>
      <c r="S77" s="74">
        <v>291456</v>
      </c>
      <c r="T77" s="75">
        <v>224000</v>
      </c>
      <c r="U77" s="75"/>
      <c r="V77" s="75">
        <v>832355</v>
      </c>
      <c r="W77" s="74">
        <v>1335730</v>
      </c>
      <c r="X77" s="74">
        <f t="shared" si="8"/>
        <v>15067180</v>
      </c>
      <c r="Z77" s="21"/>
      <c r="AA77" s="21"/>
    </row>
    <row r="78" spans="1:27" s="29" customFormat="1" ht="27.95" customHeight="1">
      <c r="A78" s="54" t="s">
        <v>34</v>
      </c>
      <c r="B78" s="68">
        <v>6</v>
      </c>
      <c r="C78" s="69">
        <v>28</v>
      </c>
      <c r="D78" s="86">
        <v>13</v>
      </c>
      <c r="E78" s="126">
        <v>0</v>
      </c>
      <c r="F78" s="81">
        <v>0</v>
      </c>
      <c r="G78" s="81">
        <v>0</v>
      </c>
      <c r="H78" s="81">
        <v>0</v>
      </c>
      <c r="I78" s="82">
        <v>0</v>
      </c>
      <c r="J78" s="65">
        <f t="shared" si="7"/>
        <v>6</v>
      </c>
      <c r="K78" s="28"/>
      <c r="L78" s="51">
        <f t="shared" si="6"/>
        <v>14994403</v>
      </c>
      <c r="M78" s="74">
        <v>10484619</v>
      </c>
      <c r="N78" s="74"/>
      <c r="O78" s="74">
        <v>760067</v>
      </c>
      <c r="P78" s="74">
        <v>262240</v>
      </c>
      <c r="Q78" s="74">
        <v>558972</v>
      </c>
      <c r="R78" s="74">
        <v>168144</v>
      </c>
      <c r="S78" s="74">
        <v>132624</v>
      </c>
      <c r="T78" s="75">
        <v>196000</v>
      </c>
      <c r="U78" s="75"/>
      <c r="V78" s="75">
        <v>1141505</v>
      </c>
      <c r="W78" s="74">
        <v>1290232</v>
      </c>
      <c r="X78" s="74">
        <f t="shared" si="8"/>
        <v>14994403</v>
      </c>
      <c r="Z78" s="21"/>
      <c r="AA78" s="21"/>
    </row>
    <row r="79" spans="1:27" s="29" customFormat="1" ht="27.95" customHeight="1">
      <c r="A79" s="54" t="s">
        <v>81</v>
      </c>
      <c r="B79" s="68">
        <v>9</v>
      </c>
      <c r="C79" s="69">
        <v>76</v>
      </c>
      <c r="D79" s="86">
        <v>19</v>
      </c>
      <c r="E79" s="126">
        <v>2</v>
      </c>
      <c r="F79" s="81">
        <v>0</v>
      </c>
      <c r="G79" s="81">
        <v>1</v>
      </c>
      <c r="H79" s="81">
        <v>0</v>
      </c>
      <c r="I79" s="82">
        <v>0</v>
      </c>
      <c r="J79" s="65">
        <f t="shared" si="7"/>
        <v>9</v>
      </c>
      <c r="K79" s="28"/>
      <c r="L79" s="51">
        <f t="shared" si="6"/>
        <v>22313137</v>
      </c>
      <c r="M79" s="74">
        <v>16070679</v>
      </c>
      <c r="N79" s="74"/>
      <c r="O79" s="74">
        <v>1041041</v>
      </c>
      <c r="P79" s="74">
        <v>359133</v>
      </c>
      <c r="Q79" s="74">
        <v>858637</v>
      </c>
      <c r="R79" s="74">
        <v>257544</v>
      </c>
      <c r="S79" s="74">
        <v>227232</v>
      </c>
      <c r="T79" s="75">
        <v>218600</v>
      </c>
      <c r="U79" s="75"/>
      <c r="V79" s="75">
        <v>1449256</v>
      </c>
      <c r="W79" s="74">
        <v>1831015</v>
      </c>
      <c r="X79" s="74">
        <f t="shared" si="8"/>
        <v>22313137</v>
      </c>
      <c r="Z79" s="21"/>
      <c r="AA79" s="21"/>
    </row>
    <row r="80" spans="1:27" s="29" customFormat="1" ht="27.95" customHeight="1">
      <c r="A80" s="54" t="s">
        <v>82</v>
      </c>
      <c r="B80" s="68">
        <v>7</v>
      </c>
      <c r="C80" s="69">
        <v>67</v>
      </c>
      <c r="D80" s="86">
        <v>16</v>
      </c>
      <c r="E80" s="126">
        <v>2</v>
      </c>
      <c r="F80" s="81">
        <v>0</v>
      </c>
      <c r="G80" s="81">
        <v>1</v>
      </c>
      <c r="H80" s="81">
        <v>0</v>
      </c>
      <c r="I80" s="82">
        <v>0</v>
      </c>
      <c r="J80" s="65">
        <f t="shared" si="7"/>
        <v>7</v>
      </c>
      <c r="K80" s="28"/>
      <c r="L80" s="51">
        <f t="shared" si="6"/>
        <v>20044686</v>
      </c>
      <c r="M80" s="74">
        <v>14149742</v>
      </c>
      <c r="N80" s="74"/>
      <c r="O80" s="74">
        <v>1022844</v>
      </c>
      <c r="P80" s="74">
        <v>352860</v>
      </c>
      <c r="Q80" s="74">
        <v>752759</v>
      </c>
      <c r="R80" s="74">
        <v>168588</v>
      </c>
      <c r="S80" s="74">
        <v>133110</v>
      </c>
      <c r="T80" s="75">
        <v>224000</v>
      </c>
      <c r="U80" s="75"/>
      <c r="V80" s="75">
        <v>1646833</v>
      </c>
      <c r="W80" s="74">
        <v>1593950</v>
      </c>
      <c r="X80" s="74">
        <f t="shared" si="8"/>
        <v>20044686</v>
      </c>
      <c r="Z80" s="21"/>
      <c r="AA80" s="21"/>
    </row>
    <row r="81" spans="1:27" s="29" customFormat="1" ht="27.95" customHeight="1">
      <c r="A81" s="54" t="s">
        <v>83</v>
      </c>
      <c r="B81" s="68">
        <v>8</v>
      </c>
      <c r="C81" s="69">
        <v>87</v>
      </c>
      <c r="D81" s="86">
        <v>18</v>
      </c>
      <c r="E81" s="126">
        <v>2</v>
      </c>
      <c r="F81" s="81">
        <v>0</v>
      </c>
      <c r="G81" s="81">
        <v>1</v>
      </c>
      <c r="H81" s="81">
        <v>0</v>
      </c>
      <c r="I81" s="82">
        <v>1</v>
      </c>
      <c r="J81" s="65">
        <f t="shared" si="7"/>
        <v>8</v>
      </c>
      <c r="K81" s="28"/>
      <c r="L81" s="51">
        <f t="shared" si="6"/>
        <v>20104970</v>
      </c>
      <c r="M81" s="74">
        <v>14052707</v>
      </c>
      <c r="N81" s="74">
        <v>390300</v>
      </c>
      <c r="O81" s="74">
        <v>878435</v>
      </c>
      <c r="P81" s="74">
        <v>303036</v>
      </c>
      <c r="Q81" s="74">
        <v>764067</v>
      </c>
      <c r="R81" s="74">
        <v>288756</v>
      </c>
      <c r="S81" s="74">
        <v>215136</v>
      </c>
      <c r="T81" s="75">
        <v>226000</v>
      </c>
      <c r="U81" s="75"/>
      <c r="V81" s="75">
        <v>1353061</v>
      </c>
      <c r="W81" s="74">
        <v>1633472</v>
      </c>
      <c r="X81" s="74">
        <f t="shared" si="8"/>
        <v>20104970</v>
      </c>
      <c r="Z81" s="21"/>
      <c r="AA81" s="21"/>
    </row>
    <row r="82" spans="1:27" s="29" customFormat="1" ht="27.95" customHeight="1">
      <c r="A82" s="54" t="s">
        <v>84</v>
      </c>
      <c r="B82" s="68">
        <v>6</v>
      </c>
      <c r="C82" s="69">
        <v>34</v>
      </c>
      <c r="D82" s="86">
        <v>13</v>
      </c>
      <c r="E82" s="126">
        <v>0</v>
      </c>
      <c r="F82" s="81">
        <v>0</v>
      </c>
      <c r="G82" s="81">
        <v>0</v>
      </c>
      <c r="H82" s="81">
        <v>0</v>
      </c>
      <c r="I82" s="82">
        <v>0</v>
      </c>
      <c r="J82" s="65">
        <f t="shared" si="7"/>
        <v>6</v>
      </c>
      <c r="K82" s="28"/>
      <c r="L82" s="51">
        <f t="shared" si="6"/>
        <v>17294414</v>
      </c>
      <c r="M82" s="74">
        <v>12175547</v>
      </c>
      <c r="N82" s="74"/>
      <c r="O82" s="74">
        <v>862420</v>
      </c>
      <c r="P82" s="74">
        <v>297546</v>
      </c>
      <c r="Q82" s="74">
        <v>647154</v>
      </c>
      <c r="R82" s="74">
        <v>128772</v>
      </c>
      <c r="S82" s="74">
        <v>117936</v>
      </c>
      <c r="T82" s="75">
        <v>168000</v>
      </c>
      <c r="U82" s="75">
        <v>0</v>
      </c>
      <c r="V82" s="75">
        <v>1506945</v>
      </c>
      <c r="W82" s="74">
        <v>1390094</v>
      </c>
      <c r="X82" s="74">
        <f t="shared" si="8"/>
        <v>17294414</v>
      </c>
      <c r="Z82" s="21"/>
      <c r="AA82" s="21"/>
    </row>
    <row r="83" spans="1:27" s="29" customFormat="1" ht="27.95" customHeight="1">
      <c r="A83" s="54" t="s">
        <v>85</v>
      </c>
      <c r="B83" s="68">
        <v>7</v>
      </c>
      <c r="C83" s="69">
        <v>68</v>
      </c>
      <c r="D83" s="86">
        <v>16</v>
      </c>
      <c r="E83" s="126">
        <v>2</v>
      </c>
      <c r="F83" s="81">
        <v>0</v>
      </c>
      <c r="G83" s="81">
        <v>1</v>
      </c>
      <c r="H83" s="81">
        <v>0</v>
      </c>
      <c r="I83" s="82">
        <v>0</v>
      </c>
      <c r="J83" s="65">
        <f t="shared" si="7"/>
        <v>7</v>
      </c>
      <c r="K83" s="28"/>
      <c r="L83" s="51">
        <f t="shared" si="6"/>
        <v>19702095</v>
      </c>
      <c r="M83" s="74">
        <v>14057832</v>
      </c>
      <c r="N83" s="74">
        <v>0</v>
      </c>
      <c r="O83" s="74">
        <v>989586</v>
      </c>
      <c r="P83" s="74">
        <v>341387</v>
      </c>
      <c r="Q83" s="74">
        <v>750876</v>
      </c>
      <c r="R83" s="74">
        <v>171696</v>
      </c>
      <c r="S83" s="74">
        <v>140544</v>
      </c>
      <c r="T83" s="75">
        <v>214400</v>
      </c>
      <c r="U83" s="75">
        <v>0</v>
      </c>
      <c r="V83" s="75">
        <v>1445167</v>
      </c>
      <c r="W83" s="74">
        <v>1590607</v>
      </c>
      <c r="X83" s="74">
        <f t="shared" si="8"/>
        <v>19702095</v>
      </c>
      <c r="Z83" s="21"/>
      <c r="AA83" s="21"/>
    </row>
    <row r="84" spans="1:27" s="29" customFormat="1" ht="27.95" customHeight="1">
      <c r="A84" s="54" t="s">
        <v>86</v>
      </c>
      <c r="B84" s="68">
        <v>7</v>
      </c>
      <c r="C84" s="69">
        <v>87</v>
      </c>
      <c r="D84" s="86">
        <v>15</v>
      </c>
      <c r="E84" s="126">
        <v>2</v>
      </c>
      <c r="F84" s="81">
        <v>0</v>
      </c>
      <c r="G84" s="81">
        <v>1</v>
      </c>
      <c r="H84" s="81">
        <v>0</v>
      </c>
      <c r="I84" s="82">
        <v>0</v>
      </c>
      <c r="J84" s="65">
        <f t="shared" si="7"/>
        <v>7</v>
      </c>
      <c r="K84" s="28"/>
      <c r="L84" s="51">
        <f t="shared" si="6"/>
        <v>20016938</v>
      </c>
      <c r="M84" s="74">
        <v>14116167</v>
      </c>
      <c r="N84" s="74"/>
      <c r="O84" s="74">
        <v>1047644</v>
      </c>
      <c r="P84" s="74">
        <v>361410</v>
      </c>
      <c r="Q84" s="74">
        <v>741241</v>
      </c>
      <c r="R84" s="74">
        <v>128772</v>
      </c>
      <c r="S84" s="74">
        <v>117936</v>
      </c>
      <c r="T84" s="75">
        <v>171200</v>
      </c>
      <c r="U84" s="75"/>
      <c r="V84" s="75">
        <v>1723760</v>
      </c>
      <c r="W84" s="74">
        <v>1608808</v>
      </c>
      <c r="X84" s="74">
        <f t="shared" si="8"/>
        <v>20016938</v>
      </c>
      <c r="Z84" s="21"/>
      <c r="AA84" s="21"/>
    </row>
    <row r="85" spans="1:27" s="29" customFormat="1" ht="27.95" customHeight="1">
      <c r="A85" s="54" t="s">
        <v>87</v>
      </c>
      <c r="B85" s="68">
        <v>7</v>
      </c>
      <c r="C85" s="69">
        <v>76</v>
      </c>
      <c r="D85" s="86">
        <v>16</v>
      </c>
      <c r="E85" s="126">
        <v>2</v>
      </c>
      <c r="F85" s="81">
        <v>0</v>
      </c>
      <c r="G85" s="81">
        <v>1</v>
      </c>
      <c r="H85" s="81">
        <v>0</v>
      </c>
      <c r="I85" s="82">
        <v>1</v>
      </c>
      <c r="J85" s="65">
        <f t="shared" si="7"/>
        <v>7</v>
      </c>
      <c r="K85" s="28"/>
      <c r="L85" s="51">
        <f t="shared" si="6"/>
        <v>21429056</v>
      </c>
      <c r="M85" s="74">
        <v>14938141</v>
      </c>
      <c r="N85" s="74">
        <v>439428</v>
      </c>
      <c r="O85" s="74">
        <v>1085293</v>
      </c>
      <c r="P85" s="74">
        <v>374418</v>
      </c>
      <c r="Q85" s="74">
        <v>812259</v>
      </c>
      <c r="R85" s="74">
        <v>164568</v>
      </c>
      <c r="S85" s="74">
        <v>108288</v>
      </c>
      <c r="T85" s="75">
        <v>221800</v>
      </c>
      <c r="U85" s="75">
        <v>0</v>
      </c>
      <c r="V85" s="75">
        <v>1547383</v>
      </c>
      <c r="W85" s="74">
        <v>1737478</v>
      </c>
      <c r="X85" s="74">
        <f t="shared" si="8"/>
        <v>21429056</v>
      </c>
      <c r="Z85" s="21"/>
      <c r="AA85" s="21"/>
    </row>
    <row r="86" spans="1:27" s="29" customFormat="1" ht="27.95" customHeight="1">
      <c r="A86" s="54" t="s">
        <v>88</v>
      </c>
      <c r="B86" s="68">
        <v>7</v>
      </c>
      <c r="C86" s="69">
        <v>49</v>
      </c>
      <c r="D86" s="86">
        <v>18</v>
      </c>
      <c r="E86" s="126">
        <v>1</v>
      </c>
      <c r="F86" s="81">
        <v>0</v>
      </c>
      <c r="G86" s="81">
        <v>1</v>
      </c>
      <c r="H86" s="81">
        <v>0</v>
      </c>
      <c r="I86" s="82">
        <v>1</v>
      </c>
      <c r="J86" s="65">
        <f t="shared" si="7"/>
        <v>7</v>
      </c>
      <c r="K86" s="28"/>
      <c r="L86" s="51">
        <f t="shared" si="6"/>
        <v>21676352</v>
      </c>
      <c r="M86" s="74">
        <v>15097631</v>
      </c>
      <c r="N86" s="74">
        <v>390300</v>
      </c>
      <c r="O86" s="74">
        <v>1039524</v>
      </c>
      <c r="P86" s="74">
        <v>358634</v>
      </c>
      <c r="Q86" s="74">
        <v>820789</v>
      </c>
      <c r="R86" s="74">
        <v>245092</v>
      </c>
      <c r="S86" s="74">
        <v>181446</v>
      </c>
      <c r="T86" s="75">
        <v>252000</v>
      </c>
      <c r="U86" s="75">
        <v>0</v>
      </c>
      <c r="V86" s="75">
        <v>1500264</v>
      </c>
      <c r="W86" s="74">
        <v>1790672</v>
      </c>
      <c r="X86" s="74">
        <f t="shared" si="8"/>
        <v>21676352</v>
      </c>
      <c r="Z86" s="21"/>
      <c r="AA86" s="21"/>
    </row>
    <row r="87" spans="1:27" s="29" customFormat="1" ht="27.95" customHeight="1">
      <c r="A87" s="54" t="s">
        <v>89</v>
      </c>
      <c r="B87" s="68">
        <v>7</v>
      </c>
      <c r="C87" s="69">
        <v>42</v>
      </c>
      <c r="D87" s="86">
        <v>15</v>
      </c>
      <c r="E87" s="126">
        <v>0</v>
      </c>
      <c r="F87" s="81">
        <v>0</v>
      </c>
      <c r="G87" s="81">
        <v>0</v>
      </c>
      <c r="H87" s="81">
        <v>0</v>
      </c>
      <c r="I87" s="82">
        <v>0</v>
      </c>
      <c r="J87" s="65">
        <f t="shared" si="7"/>
        <v>7</v>
      </c>
      <c r="K87" s="28"/>
      <c r="L87" s="51">
        <f t="shared" si="6"/>
        <v>19872496</v>
      </c>
      <c r="M87" s="74">
        <v>14108975</v>
      </c>
      <c r="N87" s="74"/>
      <c r="O87" s="74">
        <v>1032882</v>
      </c>
      <c r="P87" s="74">
        <v>356358</v>
      </c>
      <c r="Q87" s="74">
        <v>752143</v>
      </c>
      <c r="R87" s="74">
        <v>128772</v>
      </c>
      <c r="S87" s="74">
        <v>112752</v>
      </c>
      <c r="T87" s="75">
        <v>182800</v>
      </c>
      <c r="U87" s="75">
        <v>0</v>
      </c>
      <c r="V87" s="75">
        <v>1600338</v>
      </c>
      <c r="W87" s="74">
        <v>1597476</v>
      </c>
      <c r="X87" s="74">
        <f t="shared" si="8"/>
        <v>19872496</v>
      </c>
      <c r="Z87" s="21"/>
      <c r="AA87" s="21"/>
    </row>
    <row r="88" spans="1:27" s="29" customFormat="1" ht="27.95" customHeight="1">
      <c r="A88" s="54" t="s">
        <v>90</v>
      </c>
      <c r="B88" s="68">
        <v>7</v>
      </c>
      <c r="C88" s="69">
        <v>34</v>
      </c>
      <c r="D88" s="86">
        <v>16</v>
      </c>
      <c r="E88" s="126">
        <v>1</v>
      </c>
      <c r="F88" s="81">
        <v>0</v>
      </c>
      <c r="G88" s="81">
        <v>1</v>
      </c>
      <c r="H88" s="81">
        <v>0</v>
      </c>
      <c r="I88" s="82">
        <v>0</v>
      </c>
      <c r="J88" s="65">
        <f t="shared" si="7"/>
        <v>7</v>
      </c>
      <c r="K88" s="28"/>
      <c r="L88" s="51">
        <f t="shared" si="6"/>
        <v>19605314</v>
      </c>
      <c r="M88" s="74">
        <v>14781947</v>
      </c>
      <c r="N88" s="74"/>
      <c r="O88" s="74">
        <v>537238</v>
      </c>
      <c r="P88" s="74">
        <v>185353</v>
      </c>
      <c r="Q88" s="74">
        <v>430816</v>
      </c>
      <c r="R88" s="74">
        <v>128772</v>
      </c>
      <c r="S88" s="74">
        <v>109296</v>
      </c>
      <c r="T88" s="75">
        <v>218600</v>
      </c>
      <c r="U88" s="75"/>
      <c r="V88" s="75">
        <v>1540140</v>
      </c>
      <c r="W88" s="74">
        <v>1673152</v>
      </c>
      <c r="X88" s="74">
        <f t="shared" si="8"/>
        <v>19605314</v>
      </c>
      <c r="Z88" s="21"/>
      <c r="AA88" s="21"/>
    </row>
    <row r="89" spans="1:27" s="29" customFormat="1" ht="27.95" customHeight="1">
      <c r="A89" s="54" t="s">
        <v>91</v>
      </c>
      <c r="B89" s="68">
        <v>6</v>
      </c>
      <c r="C89" s="69">
        <v>56</v>
      </c>
      <c r="D89" s="86">
        <v>15</v>
      </c>
      <c r="E89" s="126">
        <v>0</v>
      </c>
      <c r="F89" s="81">
        <v>0</v>
      </c>
      <c r="G89" s="81">
        <v>0</v>
      </c>
      <c r="H89" s="81">
        <v>0</v>
      </c>
      <c r="I89" s="82">
        <v>1</v>
      </c>
      <c r="J89" s="65">
        <f t="shared" si="7"/>
        <v>6</v>
      </c>
      <c r="K89" s="28"/>
      <c r="L89" s="51">
        <f t="shared" si="6"/>
        <v>19764336</v>
      </c>
      <c r="M89" s="74">
        <v>13576935</v>
      </c>
      <c r="N89" s="74">
        <v>439428</v>
      </c>
      <c r="O89" s="74">
        <v>994042</v>
      </c>
      <c r="P89" s="74">
        <v>342895</v>
      </c>
      <c r="Q89" s="74">
        <v>742423</v>
      </c>
      <c r="R89" s="74">
        <v>164568</v>
      </c>
      <c r="S89" s="74">
        <v>109296</v>
      </c>
      <c r="T89" s="75">
        <v>224000</v>
      </c>
      <c r="U89" s="75">
        <v>0</v>
      </c>
      <c r="V89" s="75">
        <v>1588189</v>
      </c>
      <c r="W89" s="74">
        <v>1582560</v>
      </c>
      <c r="X89" s="74">
        <f t="shared" si="8"/>
        <v>19764336</v>
      </c>
      <c r="Z89" s="21"/>
      <c r="AA89" s="21"/>
    </row>
    <row r="90" spans="1:27" s="29" customFormat="1" ht="27.95" customHeight="1">
      <c r="A90" s="54" t="s">
        <v>92</v>
      </c>
      <c r="B90" s="68">
        <v>9</v>
      </c>
      <c r="C90" s="69">
        <v>44</v>
      </c>
      <c r="D90" s="86">
        <v>21</v>
      </c>
      <c r="E90" s="126">
        <v>0</v>
      </c>
      <c r="F90" s="81">
        <v>0</v>
      </c>
      <c r="G90" s="81">
        <v>0</v>
      </c>
      <c r="H90" s="81">
        <v>0</v>
      </c>
      <c r="I90" s="82">
        <v>1</v>
      </c>
      <c r="J90" s="65">
        <f t="shared" si="7"/>
        <v>9</v>
      </c>
      <c r="K90" s="28"/>
      <c r="L90" s="51">
        <f t="shared" si="6"/>
        <v>24304935</v>
      </c>
      <c r="M90" s="74">
        <v>17306846</v>
      </c>
      <c r="N90" s="74">
        <v>390300</v>
      </c>
      <c r="O90" s="74">
        <v>1154690</v>
      </c>
      <c r="P90" s="74">
        <v>398321</v>
      </c>
      <c r="Q90" s="74">
        <v>933442</v>
      </c>
      <c r="R90" s="74">
        <v>288756</v>
      </c>
      <c r="S90" s="74">
        <v>216864</v>
      </c>
      <c r="T90" s="75">
        <v>250800</v>
      </c>
      <c r="U90" s="75">
        <v>0</v>
      </c>
      <c r="V90" s="75">
        <v>1361281</v>
      </c>
      <c r="W90" s="74">
        <v>2003635</v>
      </c>
      <c r="X90" s="74">
        <f t="shared" si="8"/>
        <v>24304935</v>
      </c>
      <c r="Z90" s="21"/>
      <c r="AA90" s="21"/>
    </row>
    <row r="91" spans="1:27" s="29" customFormat="1" ht="27.95" customHeight="1">
      <c r="A91" s="54" t="s">
        <v>37</v>
      </c>
      <c r="B91" s="68">
        <v>7</v>
      </c>
      <c r="C91" s="69">
        <v>72</v>
      </c>
      <c r="D91" s="86">
        <v>16</v>
      </c>
      <c r="E91" s="126">
        <v>2</v>
      </c>
      <c r="F91" s="81">
        <v>0</v>
      </c>
      <c r="G91" s="81">
        <v>1</v>
      </c>
      <c r="H91" s="81">
        <v>0</v>
      </c>
      <c r="I91" s="82">
        <v>0</v>
      </c>
      <c r="J91" s="65">
        <f t="shared" si="7"/>
        <v>7</v>
      </c>
      <c r="K91" s="28"/>
      <c r="L91" s="51">
        <f t="shared" si="6"/>
        <v>19835130</v>
      </c>
      <c r="M91" s="74">
        <v>14017650</v>
      </c>
      <c r="N91" s="74"/>
      <c r="O91" s="74">
        <v>979277</v>
      </c>
      <c r="P91" s="74">
        <v>337843</v>
      </c>
      <c r="Q91" s="74">
        <v>748584</v>
      </c>
      <c r="R91" s="74">
        <v>236761</v>
      </c>
      <c r="S91" s="74">
        <v>142272</v>
      </c>
      <c r="T91" s="75">
        <v>252000</v>
      </c>
      <c r="U91" s="75"/>
      <c r="V91" s="75">
        <v>1529745</v>
      </c>
      <c r="W91" s="74">
        <v>1590998</v>
      </c>
      <c r="X91" s="74">
        <f t="shared" si="8"/>
        <v>19835130</v>
      </c>
      <c r="Z91" s="21"/>
      <c r="AA91" s="21"/>
    </row>
    <row r="92" spans="1:27" s="29" customFormat="1" ht="27.95" customHeight="1">
      <c r="A92" s="54" t="s">
        <v>93</v>
      </c>
      <c r="B92" s="68">
        <v>7</v>
      </c>
      <c r="C92" s="69">
        <v>36</v>
      </c>
      <c r="D92" s="86">
        <v>17</v>
      </c>
      <c r="E92" s="126">
        <v>2</v>
      </c>
      <c r="F92" s="81">
        <v>0</v>
      </c>
      <c r="G92" s="81">
        <v>1</v>
      </c>
      <c r="H92" s="81">
        <v>0</v>
      </c>
      <c r="I92" s="82">
        <v>0</v>
      </c>
      <c r="J92" s="65">
        <f t="shared" si="7"/>
        <v>7</v>
      </c>
      <c r="K92" s="28"/>
      <c r="L92" s="51">
        <f t="shared" si="6"/>
        <v>21883149</v>
      </c>
      <c r="M92" s="74">
        <v>15487655</v>
      </c>
      <c r="N92" s="74"/>
      <c r="O92" s="74">
        <v>1086633</v>
      </c>
      <c r="P92" s="74">
        <v>374876</v>
      </c>
      <c r="Q92" s="74">
        <v>823891</v>
      </c>
      <c r="R92" s="74">
        <v>171696</v>
      </c>
      <c r="S92" s="74">
        <v>161712</v>
      </c>
      <c r="T92" s="75">
        <v>199200</v>
      </c>
      <c r="U92" s="75"/>
      <c r="V92" s="75">
        <v>1812158</v>
      </c>
      <c r="W92" s="74">
        <v>1765328</v>
      </c>
      <c r="X92" s="74">
        <f t="shared" si="8"/>
        <v>21883149</v>
      </c>
      <c r="Z92" s="21"/>
      <c r="AA92" s="21"/>
    </row>
    <row r="93" spans="1:27" s="29" customFormat="1" ht="27.95" customHeight="1">
      <c r="A93" s="54" t="s">
        <v>98</v>
      </c>
      <c r="B93" s="68">
        <v>6</v>
      </c>
      <c r="C93" s="69">
        <v>50</v>
      </c>
      <c r="D93" s="86">
        <v>15</v>
      </c>
      <c r="E93" s="126">
        <v>0</v>
      </c>
      <c r="F93" s="81">
        <v>0</v>
      </c>
      <c r="G93" s="81">
        <v>0</v>
      </c>
      <c r="H93" s="81">
        <v>0</v>
      </c>
      <c r="I93" s="82">
        <v>0</v>
      </c>
      <c r="J93" s="65">
        <f t="shared" si="7"/>
        <v>6</v>
      </c>
      <c r="K93" s="28"/>
      <c r="L93" s="51">
        <f t="shared" si="6"/>
        <v>5179837</v>
      </c>
      <c r="M93" s="74">
        <v>1907592</v>
      </c>
      <c r="N93" s="74"/>
      <c r="O93" s="74">
        <v>121803</v>
      </c>
      <c r="P93" s="74">
        <v>42018</v>
      </c>
      <c r="Q93" s="74">
        <v>98571</v>
      </c>
      <c r="R93" s="74">
        <v>28209</v>
      </c>
      <c r="S93" s="74">
        <v>24576</v>
      </c>
      <c r="T93" s="75">
        <v>328200</v>
      </c>
      <c r="U93" s="75"/>
      <c r="V93" s="75">
        <v>1273157</v>
      </c>
      <c r="W93" s="74">
        <v>1355711</v>
      </c>
      <c r="X93" s="74">
        <f t="shared" si="8"/>
        <v>5179837</v>
      </c>
      <c r="Z93" s="21"/>
      <c r="AA93" s="21"/>
    </row>
    <row r="94" spans="1:27" s="29" customFormat="1" ht="27.95" customHeight="1">
      <c r="A94" s="54" t="s">
        <v>162</v>
      </c>
      <c r="B94" s="68">
        <v>7</v>
      </c>
      <c r="C94" s="69">
        <v>55</v>
      </c>
      <c r="D94" s="86">
        <v>16</v>
      </c>
      <c r="E94" s="126">
        <v>2</v>
      </c>
      <c r="F94" s="81">
        <v>0</v>
      </c>
      <c r="G94" s="81">
        <v>1</v>
      </c>
      <c r="H94" s="81">
        <v>0</v>
      </c>
      <c r="I94" s="82">
        <v>0</v>
      </c>
      <c r="J94" s="65">
        <f t="shared" si="7"/>
        <v>7</v>
      </c>
      <c r="K94" s="28"/>
      <c r="L94" s="51">
        <f t="shared" si="6"/>
        <v>19596540</v>
      </c>
      <c r="M94" s="74">
        <v>13790976</v>
      </c>
      <c r="N94" s="74"/>
      <c r="O94" s="74">
        <v>956234</v>
      </c>
      <c r="P94" s="74">
        <v>329897</v>
      </c>
      <c r="Q94" s="74">
        <v>737490</v>
      </c>
      <c r="R94" s="74">
        <v>214620</v>
      </c>
      <c r="S94" s="74">
        <v>176976</v>
      </c>
      <c r="T94" s="75">
        <v>168000</v>
      </c>
      <c r="U94" s="75"/>
      <c r="V94" s="75">
        <v>1649423</v>
      </c>
      <c r="W94" s="74">
        <v>1572924</v>
      </c>
      <c r="X94" s="74">
        <f t="shared" si="8"/>
        <v>19596540</v>
      </c>
      <c r="Z94" s="21"/>
      <c r="AA94" s="21"/>
    </row>
    <row r="95" spans="1:27" s="29" customFormat="1" ht="27.95" customHeight="1">
      <c r="A95" s="54" t="s">
        <v>94</v>
      </c>
      <c r="B95" s="68">
        <v>7</v>
      </c>
      <c r="C95" s="69">
        <v>40</v>
      </c>
      <c r="D95" s="86">
        <v>17</v>
      </c>
      <c r="E95" s="126">
        <v>2</v>
      </c>
      <c r="F95" s="81">
        <v>0</v>
      </c>
      <c r="G95" s="81">
        <v>1</v>
      </c>
      <c r="H95" s="81">
        <v>0</v>
      </c>
      <c r="I95" s="82">
        <v>0</v>
      </c>
      <c r="J95" s="65">
        <f t="shared" si="7"/>
        <v>7</v>
      </c>
      <c r="K95" s="28"/>
      <c r="L95" s="51">
        <f t="shared" si="6"/>
        <v>21618175</v>
      </c>
      <c r="M95" s="74">
        <v>15412480</v>
      </c>
      <c r="N95" s="74"/>
      <c r="O95" s="74">
        <v>1102300</v>
      </c>
      <c r="P95" s="74">
        <v>380288</v>
      </c>
      <c r="Q95" s="74">
        <v>823483</v>
      </c>
      <c r="R95" s="74">
        <v>169920</v>
      </c>
      <c r="S95" s="74">
        <v>140904</v>
      </c>
      <c r="T95" s="75">
        <v>222800</v>
      </c>
      <c r="U95" s="75"/>
      <c r="V95" s="75">
        <v>1600927</v>
      </c>
      <c r="W95" s="74">
        <v>1765073</v>
      </c>
      <c r="X95" s="74">
        <f t="shared" si="8"/>
        <v>21618175</v>
      </c>
      <c r="Z95" s="21"/>
      <c r="AA95" s="21"/>
    </row>
    <row r="96" spans="1:27" s="29" customFormat="1" ht="27.95" customHeight="1">
      <c r="A96" s="54" t="s">
        <v>99</v>
      </c>
      <c r="B96" s="68">
        <v>7</v>
      </c>
      <c r="C96" s="69">
        <v>55</v>
      </c>
      <c r="D96" s="86">
        <v>16</v>
      </c>
      <c r="E96" s="126">
        <v>2</v>
      </c>
      <c r="F96" s="81">
        <v>0</v>
      </c>
      <c r="G96" s="81">
        <v>1</v>
      </c>
      <c r="H96" s="81">
        <v>0</v>
      </c>
      <c r="I96" s="82">
        <v>0</v>
      </c>
      <c r="J96" s="65">
        <f t="shared" si="7"/>
        <v>7</v>
      </c>
      <c r="K96" s="28"/>
      <c r="L96" s="51">
        <f t="shared" si="6"/>
        <v>20419732</v>
      </c>
      <c r="M96" s="74">
        <v>14638088</v>
      </c>
      <c r="N96" s="74"/>
      <c r="O96" s="74">
        <v>1077210</v>
      </c>
      <c r="P96" s="74">
        <v>371608</v>
      </c>
      <c r="Q96" s="74">
        <v>774300</v>
      </c>
      <c r="R96" s="74">
        <v>128032</v>
      </c>
      <c r="S96" s="74">
        <v>101094</v>
      </c>
      <c r="T96" s="75">
        <v>200600</v>
      </c>
      <c r="U96" s="75"/>
      <c r="V96" s="75">
        <v>1478366</v>
      </c>
      <c r="W96" s="74">
        <v>1650434</v>
      </c>
      <c r="X96" s="74">
        <f t="shared" si="8"/>
        <v>20419732</v>
      </c>
      <c r="Z96" s="21"/>
      <c r="AA96" s="21"/>
    </row>
    <row r="97" spans="1:27" s="29" customFormat="1" ht="27.95" customHeight="1">
      <c r="A97" s="54" t="s">
        <v>44</v>
      </c>
      <c r="B97" s="68">
        <v>6</v>
      </c>
      <c r="C97" s="69">
        <v>40</v>
      </c>
      <c r="D97" s="86">
        <v>15</v>
      </c>
      <c r="E97" s="126">
        <v>0</v>
      </c>
      <c r="F97" s="81">
        <v>0</v>
      </c>
      <c r="G97" s="81">
        <v>0</v>
      </c>
      <c r="H97" s="81">
        <v>0</v>
      </c>
      <c r="I97" s="82">
        <v>1</v>
      </c>
      <c r="J97" s="65">
        <f t="shared" si="7"/>
        <v>6</v>
      </c>
      <c r="K97" s="28"/>
      <c r="L97" s="51">
        <f t="shared" si="6"/>
        <v>17635865</v>
      </c>
      <c r="M97" s="74">
        <v>12070692</v>
      </c>
      <c r="N97" s="74">
        <v>439428</v>
      </c>
      <c r="O97" s="74">
        <v>793985</v>
      </c>
      <c r="P97" s="74">
        <v>273900</v>
      </c>
      <c r="Q97" s="74">
        <v>664056</v>
      </c>
      <c r="R97" s="74">
        <v>250416</v>
      </c>
      <c r="S97" s="74">
        <v>180432</v>
      </c>
      <c r="T97" s="75">
        <v>222800</v>
      </c>
      <c r="U97" s="75"/>
      <c r="V97" s="75">
        <v>1310715</v>
      </c>
      <c r="W97" s="74">
        <v>1429441</v>
      </c>
      <c r="X97" s="74">
        <f t="shared" si="8"/>
        <v>17635865</v>
      </c>
      <c r="Z97" s="21"/>
      <c r="AA97" s="21"/>
    </row>
    <row r="98" spans="1:27" s="29" customFormat="1" ht="27.95" customHeight="1">
      <c r="A98" s="54" t="s">
        <v>45</v>
      </c>
      <c r="B98" s="68">
        <v>7</v>
      </c>
      <c r="C98" s="69">
        <v>40</v>
      </c>
      <c r="D98" s="86">
        <v>16</v>
      </c>
      <c r="E98" s="126">
        <v>1</v>
      </c>
      <c r="F98" s="81">
        <v>0</v>
      </c>
      <c r="G98" s="81">
        <v>1</v>
      </c>
      <c r="H98" s="81">
        <v>0</v>
      </c>
      <c r="I98" s="82">
        <v>1</v>
      </c>
      <c r="J98" s="65">
        <f t="shared" si="7"/>
        <v>7</v>
      </c>
      <c r="K98" s="28"/>
      <c r="L98" s="51">
        <f t="shared" si="6"/>
        <v>19857827</v>
      </c>
      <c r="M98" s="74">
        <v>13808824</v>
      </c>
      <c r="N98" s="74">
        <v>390300</v>
      </c>
      <c r="O98" s="74">
        <v>956209</v>
      </c>
      <c r="P98" s="74">
        <v>329862</v>
      </c>
      <c r="Q98" s="74">
        <v>754880</v>
      </c>
      <c r="R98" s="74">
        <v>200392</v>
      </c>
      <c r="S98" s="74">
        <v>136446</v>
      </c>
      <c r="T98" s="75">
        <v>220800</v>
      </c>
      <c r="U98" s="75"/>
      <c r="V98" s="75">
        <v>1434878</v>
      </c>
      <c r="W98" s="74">
        <v>1625236</v>
      </c>
      <c r="X98" s="74">
        <f t="shared" si="8"/>
        <v>19857827</v>
      </c>
      <c r="Z98" s="21"/>
      <c r="AA98" s="21"/>
    </row>
    <row r="99" spans="1:27" s="29" customFormat="1" ht="27.95" customHeight="1">
      <c r="A99" s="54" t="s">
        <v>46</v>
      </c>
      <c r="B99" s="68">
        <v>7</v>
      </c>
      <c r="C99" s="69">
        <v>21</v>
      </c>
      <c r="D99" s="86">
        <v>14</v>
      </c>
      <c r="E99" s="126">
        <v>1</v>
      </c>
      <c r="F99" s="81">
        <v>0</v>
      </c>
      <c r="G99" s="81">
        <v>1</v>
      </c>
      <c r="H99" s="81">
        <v>0</v>
      </c>
      <c r="I99" s="82">
        <v>0</v>
      </c>
      <c r="J99" s="65">
        <f t="shared" si="7"/>
        <v>7</v>
      </c>
      <c r="K99" s="28"/>
      <c r="L99" s="51">
        <f t="shared" si="6"/>
        <v>17415659</v>
      </c>
      <c r="M99" s="74">
        <v>12461082</v>
      </c>
      <c r="N99" s="74"/>
      <c r="O99" s="74">
        <v>925070</v>
      </c>
      <c r="P99" s="74">
        <v>319177</v>
      </c>
      <c r="Q99" s="74">
        <v>665798</v>
      </c>
      <c r="R99" s="74">
        <v>85848</v>
      </c>
      <c r="S99" s="74">
        <v>71136</v>
      </c>
      <c r="T99" s="75">
        <v>222800</v>
      </c>
      <c r="U99" s="75"/>
      <c r="V99" s="75">
        <v>1250416</v>
      </c>
      <c r="W99" s="74">
        <v>1414332</v>
      </c>
      <c r="X99" s="74">
        <f t="shared" si="8"/>
        <v>17415659</v>
      </c>
      <c r="Z99" s="21"/>
      <c r="AA99" s="21"/>
    </row>
    <row r="100" spans="1:27" s="29" customFormat="1" ht="27.95" customHeight="1">
      <c r="A100" s="54" t="s">
        <v>48</v>
      </c>
      <c r="B100" s="68">
        <v>7</v>
      </c>
      <c r="C100" s="69">
        <v>41</v>
      </c>
      <c r="D100" s="86">
        <v>16</v>
      </c>
      <c r="E100" s="126">
        <v>2</v>
      </c>
      <c r="F100" s="81">
        <v>0</v>
      </c>
      <c r="G100" s="81">
        <v>1</v>
      </c>
      <c r="H100" s="81">
        <v>0</v>
      </c>
      <c r="I100" s="82">
        <v>1</v>
      </c>
      <c r="J100" s="65">
        <f t="shared" si="7"/>
        <v>7</v>
      </c>
      <c r="K100" s="28"/>
      <c r="L100" s="51">
        <f t="shared" si="6"/>
        <v>18181117</v>
      </c>
      <c r="M100" s="74">
        <v>12509773</v>
      </c>
      <c r="N100" s="74">
        <v>439428</v>
      </c>
      <c r="O100" s="74">
        <v>688096</v>
      </c>
      <c r="P100" s="74">
        <v>237392</v>
      </c>
      <c r="Q100" s="74">
        <v>686784</v>
      </c>
      <c r="R100" s="74">
        <v>379188</v>
      </c>
      <c r="S100" s="74">
        <v>298368</v>
      </c>
      <c r="T100" s="75">
        <v>168000</v>
      </c>
      <c r="U100" s="75"/>
      <c r="V100" s="75">
        <v>1281031</v>
      </c>
      <c r="W100" s="74">
        <v>1493057</v>
      </c>
      <c r="X100" s="74">
        <f t="shared" si="8"/>
        <v>18181117</v>
      </c>
      <c r="Z100" s="21"/>
      <c r="AA100" s="21"/>
    </row>
    <row r="101" spans="1:27" s="29" customFormat="1" ht="27.95" customHeight="1">
      <c r="A101" s="54" t="s">
        <v>95</v>
      </c>
      <c r="B101" s="68">
        <v>7</v>
      </c>
      <c r="C101" s="69">
        <v>46</v>
      </c>
      <c r="D101" s="86">
        <v>16</v>
      </c>
      <c r="E101" s="126">
        <v>2</v>
      </c>
      <c r="F101" s="81">
        <v>0</v>
      </c>
      <c r="G101" s="81">
        <v>1</v>
      </c>
      <c r="H101" s="81">
        <v>0</v>
      </c>
      <c r="I101" s="82">
        <v>0</v>
      </c>
      <c r="J101" s="65">
        <f t="shared" si="7"/>
        <v>7</v>
      </c>
      <c r="K101" s="28"/>
      <c r="L101" s="51">
        <f t="shared" si="6"/>
        <v>17956227</v>
      </c>
      <c r="M101" s="74">
        <v>12988623</v>
      </c>
      <c r="N101" s="74"/>
      <c r="O101" s="74">
        <v>815144</v>
      </c>
      <c r="P101" s="74">
        <v>281218</v>
      </c>
      <c r="Q101" s="74">
        <v>681136</v>
      </c>
      <c r="R101" s="74">
        <v>214620</v>
      </c>
      <c r="S101" s="74">
        <v>182160</v>
      </c>
      <c r="T101" s="75">
        <v>172600</v>
      </c>
      <c r="U101" s="75"/>
      <c r="V101" s="75">
        <v>1181125</v>
      </c>
      <c r="W101" s="74">
        <v>1439601</v>
      </c>
      <c r="X101" s="74">
        <f t="shared" si="8"/>
        <v>17956227</v>
      </c>
      <c r="Z101" s="21"/>
      <c r="AA101" s="21"/>
    </row>
    <row r="102" spans="1:27" s="29" customFormat="1" ht="27.95" customHeight="1">
      <c r="A102" s="54" t="s">
        <v>47</v>
      </c>
      <c r="B102" s="68">
        <v>6</v>
      </c>
      <c r="C102" s="69">
        <v>32</v>
      </c>
      <c r="D102" s="86">
        <v>15</v>
      </c>
      <c r="E102" s="126">
        <v>0</v>
      </c>
      <c r="F102" s="81">
        <v>0</v>
      </c>
      <c r="G102" s="81">
        <v>0</v>
      </c>
      <c r="H102" s="81">
        <v>0</v>
      </c>
      <c r="I102" s="82">
        <v>1</v>
      </c>
      <c r="J102" s="65">
        <f t="shared" si="7"/>
        <v>6</v>
      </c>
      <c r="K102" s="28"/>
      <c r="L102" s="51">
        <f t="shared" si="6"/>
        <v>17643833</v>
      </c>
      <c r="M102" s="74">
        <v>11939965</v>
      </c>
      <c r="N102" s="74">
        <v>439428</v>
      </c>
      <c r="O102" s="74">
        <v>748676</v>
      </c>
      <c r="P102" s="74">
        <v>258304</v>
      </c>
      <c r="Q102" s="74">
        <v>657038</v>
      </c>
      <c r="R102" s="74">
        <v>293460</v>
      </c>
      <c r="S102" s="74">
        <v>213408</v>
      </c>
      <c r="T102" s="75">
        <v>206000</v>
      </c>
      <c r="U102" s="75"/>
      <c r="V102" s="75">
        <v>1454849</v>
      </c>
      <c r="W102" s="74">
        <v>1432705</v>
      </c>
      <c r="X102" s="74">
        <f t="shared" si="8"/>
        <v>17643833</v>
      </c>
      <c r="Z102" s="21"/>
      <c r="AA102" s="21"/>
    </row>
    <row r="103" spans="1:27" s="29" customFormat="1" ht="27.95" customHeight="1">
      <c r="A103" s="54" t="s">
        <v>49</v>
      </c>
      <c r="B103" s="68">
        <v>6</v>
      </c>
      <c r="C103" s="69">
        <v>24</v>
      </c>
      <c r="D103" s="86">
        <v>13</v>
      </c>
      <c r="E103" s="126">
        <v>0</v>
      </c>
      <c r="F103" s="81">
        <v>0</v>
      </c>
      <c r="G103" s="81">
        <v>0</v>
      </c>
      <c r="H103" s="81">
        <v>0</v>
      </c>
      <c r="I103" s="82">
        <v>0</v>
      </c>
      <c r="J103" s="65">
        <f t="shared" si="7"/>
        <v>6</v>
      </c>
      <c r="K103" s="28"/>
      <c r="L103" s="51">
        <f t="shared" si="6"/>
        <v>14308767</v>
      </c>
      <c r="M103" s="74">
        <v>10262041</v>
      </c>
      <c r="N103" s="74"/>
      <c r="O103" s="74">
        <v>625715</v>
      </c>
      <c r="P103" s="74">
        <v>215876</v>
      </c>
      <c r="Q103" s="74">
        <v>542832</v>
      </c>
      <c r="R103" s="74">
        <v>214620</v>
      </c>
      <c r="S103" s="74">
        <v>182160</v>
      </c>
      <c r="T103" s="75">
        <v>171200</v>
      </c>
      <c r="U103" s="75"/>
      <c r="V103" s="75">
        <v>922703</v>
      </c>
      <c r="W103" s="74">
        <v>1171620</v>
      </c>
      <c r="X103" s="74">
        <f t="shared" si="8"/>
        <v>14308767</v>
      </c>
      <c r="Z103" s="21"/>
      <c r="AA103" s="21"/>
    </row>
    <row r="104" spans="1:27" s="29" customFormat="1" ht="27.95" customHeight="1">
      <c r="A104" s="54" t="s">
        <v>36</v>
      </c>
      <c r="B104" s="68">
        <v>6</v>
      </c>
      <c r="C104" s="69">
        <v>31</v>
      </c>
      <c r="D104" s="314">
        <v>15</v>
      </c>
      <c r="E104" s="126">
        <v>0</v>
      </c>
      <c r="F104" s="81">
        <v>0</v>
      </c>
      <c r="G104" s="81">
        <v>0</v>
      </c>
      <c r="H104" s="81">
        <v>0</v>
      </c>
      <c r="I104" s="82">
        <v>1</v>
      </c>
      <c r="J104" s="65">
        <f t="shared" si="7"/>
        <v>6</v>
      </c>
      <c r="K104" s="28"/>
      <c r="L104" s="51">
        <f t="shared" si="6"/>
        <v>17015577</v>
      </c>
      <c r="M104" s="74">
        <v>11551570</v>
      </c>
      <c r="N104" s="74">
        <v>390300</v>
      </c>
      <c r="O104" s="74">
        <v>823394</v>
      </c>
      <c r="P104" s="74">
        <v>284064</v>
      </c>
      <c r="Q104" s="74">
        <v>627596</v>
      </c>
      <c r="R104" s="74">
        <v>236952</v>
      </c>
      <c r="S104" s="74">
        <v>158040</v>
      </c>
      <c r="T104" s="75">
        <v>224000</v>
      </c>
      <c r="U104" s="75"/>
      <c r="V104" s="75">
        <v>1247155</v>
      </c>
      <c r="W104" s="74">
        <v>1472506</v>
      </c>
      <c r="X104" s="74">
        <f t="shared" si="8"/>
        <v>17015577</v>
      </c>
      <c r="Z104" s="21"/>
      <c r="AA104" s="21"/>
    </row>
    <row r="105" spans="1:27" s="29" customFormat="1" ht="27.95" customHeight="1">
      <c r="A105" s="54" t="s">
        <v>96</v>
      </c>
      <c r="B105" s="68">
        <v>6</v>
      </c>
      <c r="C105" s="69">
        <v>31</v>
      </c>
      <c r="D105" s="86">
        <v>15</v>
      </c>
      <c r="E105" s="126">
        <v>0</v>
      </c>
      <c r="F105" s="81">
        <v>0</v>
      </c>
      <c r="G105" s="81">
        <v>0</v>
      </c>
      <c r="H105" s="81">
        <v>0</v>
      </c>
      <c r="I105" s="82">
        <v>0</v>
      </c>
      <c r="J105" s="65">
        <f t="shared" si="7"/>
        <v>6</v>
      </c>
      <c r="K105" s="28"/>
      <c r="L105" s="51">
        <f t="shared" si="6"/>
        <v>14746594</v>
      </c>
      <c r="M105" s="74">
        <v>10503950</v>
      </c>
      <c r="N105" s="74"/>
      <c r="O105" s="74">
        <v>647864</v>
      </c>
      <c r="P105" s="74">
        <v>223509</v>
      </c>
      <c r="Q105" s="74">
        <v>560161</v>
      </c>
      <c r="R105" s="74">
        <v>289800</v>
      </c>
      <c r="S105" s="74">
        <v>232992</v>
      </c>
      <c r="T105" s="75">
        <v>196000</v>
      </c>
      <c r="U105" s="75">
        <v>0</v>
      </c>
      <c r="V105" s="75">
        <v>785840</v>
      </c>
      <c r="W105" s="74">
        <v>1306478</v>
      </c>
      <c r="X105" s="74">
        <f t="shared" si="8"/>
        <v>14746594</v>
      </c>
      <c r="Z105" s="21"/>
      <c r="AA105" s="21"/>
    </row>
    <row r="106" spans="1:27" s="29" customFormat="1" ht="27.95" customHeight="1">
      <c r="A106" s="54" t="s">
        <v>97</v>
      </c>
      <c r="B106" s="68">
        <v>24</v>
      </c>
      <c r="C106" s="69">
        <v>391</v>
      </c>
      <c r="D106" s="86">
        <v>48</v>
      </c>
      <c r="E106" s="126">
        <v>4</v>
      </c>
      <c r="F106" s="81">
        <v>1</v>
      </c>
      <c r="G106" s="81">
        <v>1</v>
      </c>
      <c r="H106" s="81">
        <v>0</v>
      </c>
      <c r="I106" s="82">
        <v>1</v>
      </c>
      <c r="J106" s="65">
        <f t="shared" si="7"/>
        <v>0</v>
      </c>
      <c r="K106" s="28"/>
      <c r="L106" s="51">
        <f t="shared" si="6"/>
        <v>60101124</v>
      </c>
      <c r="M106" s="74">
        <v>42087965</v>
      </c>
      <c r="N106" s="74">
        <v>390300</v>
      </c>
      <c r="O106" s="74">
        <v>3491065</v>
      </c>
      <c r="P106" s="74">
        <v>1204399</v>
      </c>
      <c r="Q106" s="74">
        <v>2249908</v>
      </c>
      <c r="R106" s="74">
        <v>288756</v>
      </c>
      <c r="S106" s="74">
        <v>210240</v>
      </c>
      <c r="T106" s="75">
        <v>474800</v>
      </c>
      <c r="U106" s="75"/>
      <c r="V106" s="75">
        <v>4564530</v>
      </c>
      <c r="W106" s="74">
        <v>5139161</v>
      </c>
      <c r="X106" s="74">
        <f t="shared" si="8"/>
        <v>60101124</v>
      </c>
      <c r="Z106" s="21"/>
      <c r="AA106" s="21"/>
    </row>
    <row r="107" spans="1:27" s="29" customFormat="1" ht="27.95" customHeight="1">
      <c r="A107" s="54" t="s">
        <v>169</v>
      </c>
      <c r="B107" s="68">
        <v>6</v>
      </c>
      <c r="C107" s="69">
        <v>41</v>
      </c>
      <c r="D107" s="86">
        <v>17</v>
      </c>
      <c r="E107" s="126">
        <v>0</v>
      </c>
      <c r="F107" s="81">
        <v>0</v>
      </c>
      <c r="G107" s="81">
        <v>0</v>
      </c>
      <c r="H107" s="81">
        <v>0</v>
      </c>
      <c r="I107" s="82">
        <v>1</v>
      </c>
      <c r="J107" s="65">
        <f t="shared" si="7"/>
        <v>6</v>
      </c>
      <c r="K107" s="28"/>
      <c r="L107" s="51">
        <f t="shared" si="6"/>
        <v>17364157</v>
      </c>
      <c r="M107" s="74">
        <v>12141611</v>
      </c>
      <c r="N107" s="74">
        <v>464148</v>
      </c>
      <c r="O107" s="74">
        <v>679963</v>
      </c>
      <c r="P107" s="74">
        <v>234583</v>
      </c>
      <c r="Q107" s="74">
        <v>667810</v>
      </c>
      <c r="R107" s="74">
        <v>295128</v>
      </c>
      <c r="S107" s="74">
        <v>250560</v>
      </c>
      <c r="T107" s="75">
        <v>210000</v>
      </c>
      <c r="U107" s="75"/>
      <c r="V107" s="75">
        <v>1024714</v>
      </c>
      <c r="W107" s="74">
        <v>1395640</v>
      </c>
      <c r="X107" s="74">
        <f>SUM(M107:W107)</f>
        <v>17364157</v>
      </c>
      <c r="Z107" s="21"/>
      <c r="AA107" s="21"/>
    </row>
    <row r="108" spans="1:27" s="29" customFormat="1" ht="27.95" customHeight="1">
      <c r="D108" s="85"/>
      <c r="E108" s="85"/>
      <c r="F108" s="32"/>
      <c r="G108" s="32"/>
      <c r="H108" s="32"/>
      <c r="J108" s="63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</row>
    <row r="109" spans="1:27" s="29" customFormat="1">
      <c r="A109" s="60" t="s">
        <v>165</v>
      </c>
      <c r="D109" s="85"/>
      <c r="E109" s="85"/>
      <c r="F109" s="32"/>
      <c r="G109" s="32"/>
      <c r="H109" s="32"/>
      <c r="J109" s="63"/>
      <c r="M109" s="49"/>
      <c r="N109" s="49"/>
      <c r="O109" s="49"/>
      <c r="P109" s="50"/>
      <c r="Q109" s="49"/>
      <c r="R109" s="49"/>
      <c r="S109" s="49"/>
      <c r="T109" s="49"/>
      <c r="U109" s="49"/>
      <c r="V109" s="49"/>
      <c r="W109" s="49"/>
      <c r="X109" s="49"/>
    </row>
    <row r="110" spans="1:27" s="29" customFormat="1">
      <c r="A110" s="36" t="s">
        <v>166</v>
      </c>
      <c r="D110" s="85"/>
      <c r="E110" s="85"/>
      <c r="F110" s="32"/>
      <c r="G110" s="32"/>
      <c r="H110" s="32"/>
      <c r="J110" s="63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</row>
    <row r="111" spans="1:27" s="29" customFormat="1">
      <c r="A111" s="36" t="s">
        <v>167</v>
      </c>
      <c r="D111" s="85"/>
      <c r="E111" s="85"/>
      <c r="F111" s="32"/>
      <c r="G111" s="32"/>
      <c r="H111" s="32"/>
      <c r="J111" s="63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</row>
    <row r="112" spans="1:27" s="29" customFormat="1">
      <c r="A112" s="36" t="s">
        <v>168</v>
      </c>
      <c r="D112" s="85"/>
      <c r="E112" s="85"/>
      <c r="F112" s="32"/>
      <c r="G112" s="32"/>
      <c r="H112" s="32"/>
      <c r="J112" s="63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</row>
    <row r="113" spans="1:24" s="29" customFormat="1">
      <c r="A113" s="36"/>
      <c r="D113" s="85"/>
      <c r="E113" s="85"/>
      <c r="F113" s="32"/>
      <c r="G113" s="32"/>
      <c r="H113" s="32"/>
      <c r="J113" s="63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</row>
    <row r="114" spans="1:24" s="29" customFormat="1">
      <c r="D114" s="85"/>
      <c r="E114" s="85"/>
      <c r="F114" s="32"/>
      <c r="G114" s="32"/>
      <c r="H114" s="32"/>
      <c r="J114" s="63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</row>
    <row r="115" spans="1:24" s="29" customFormat="1">
      <c r="D115" s="85"/>
      <c r="E115" s="85"/>
      <c r="F115" s="32"/>
      <c r="G115" s="32"/>
      <c r="H115" s="32"/>
      <c r="J115" s="63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</row>
    <row r="116" spans="1:24" s="29" customFormat="1">
      <c r="D116" s="85"/>
      <c r="E116" s="85"/>
      <c r="F116" s="32"/>
      <c r="G116" s="32"/>
      <c r="H116" s="32"/>
      <c r="J116" s="63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</row>
    <row r="117" spans="1:24" s="29" customFormat="1">
      <c r="D117" s="85"/>
      <c r="E117" s="85"/>
      <c r="F117" s="32"/>
      <c r="G117" s="32"/>
      <c r="H117" s="32"/>
      <c r="J117" s="63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</row>
    <row r="118" spans="1:24" s="29" customFormat="1">
      <c r="D118" s="85"/>
      <c r="E118" s="85"/>
      <c r="F118" s="32"/>
      <c r="G118" s="32"/>
      <c r="H118" s="32"/>
      <c r="J118" s="63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</row>
    <row r="119" spans="1:24" s="29" customFormat="1">
      <c r="D119" s="85"/>
      <c r="E119" s="85"/>
      <c r="F119" s="32"/>
      <c r="G119" s="32"/>
      <c r="H119" s="32"/>
      <c r="J119" s="63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</row>
    <row r="120" spans="1:24" s="29" customFormat="1">
      <c r="D120" s="85"/>
      <c r="E120" s="85"/>
      <c r="F120" s="32"/>
      <c r="G120" s="32"/>
      <c r="H120" s="32"/>
      <c r="J120" s="63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</row>
    <row r="121" spans="1:24" s="29" customFormat="1">
      <c r="D121" s="85"/>
      <c r="E121" s="85"/>
      <c r="F121" s="32"/>
      <c r="G121" s="32"/>
      <c r="H121" s="32"/>
      <c r="J121" s="63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</row>
    <row r="122" spans="1:24" s="29" customFormat="1">
      <c r="D122" s="85"/>
      <c r="E122" s="85"/>
      <c r="F122" s="32"/>
      <c r="G122" s="32"/>
      <c r="H122" s="32"/>
      <c r="J122" s="63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</row>
    <row r="123" spans="1:24" s="29" customFormat="1">
      <c r="D123" s="85"/>
      <c r="E123" s="85"/>
      <c r="F123" s="32"/>
      <c r="G123" s="32"/>
      <c r="H123" s="32"/>
      <c r="J123" s="63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</row>
    <row r="124" spans="1:24" s="29" customFormat="1">
      <c r="D124" s="85"/>
      <c r="E124" s="85"/>
      <c r="F124" s="32"/>
      <c r="G124" s="32"/>
      <c r="H124" s="32"/>
      <c r="J124" s="63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</row>
    <row r="125" spans="1:24" s="29" customFormat="1">
      <c r="D125" s="85"/>
      <c r="E125" s="85"/>
      <c r="F125" s="32"/>
      <c r="G125" s="32"/>
      <c r="H125" s="32"/>
      <c r="J125" s="63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</row>
    <row r="126" spans="1:24" s="29" customFormat="1">
      <c r="D126" s="85"/>
      <c r="E126" s="85"/>
      <c r="F126" s="32"/>
      <c r="G126" s="32"/>
      <c r="H126" s="32"/>
      <c r="J126" s="63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</row>
    <row r="127" spans="1:24" s="29" customFormat="1">
      <c r="D127" s="85"/>
      <c r="E127" s="85"/>
      <c r="F127" s="32"/>
      <c r="G127" s="32"/>
      <c r="H127" s="32"/>
      <c r="J127" s="63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</row>
    <row r="128" spans="1:24" s="29" customFormat="1">
      <c r="D128" s="85"/>
      <c r="E128" s="85"/>
      <c r="F128" s="32"/>
      <c r="G128" s="32"/>
      <c r="H128" s="32"/>
      <c r="J128" s="63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</row>
    <row r="129" spans="4:24" s="29" customFormat="1">
      <c r="D129" s="85"/>
      <c r="E129" s="85"/>
      <c r="F129" s="32"/>
      <c r="G129" s="32"/>
      <c r="H129" s="32"/>
      <c r="J129" s="63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</row>
    <row r="130" spans="4:24" s="29" customFormat="1">
      <c r="D130" s="85"/>
      <c r="E130" s="85"/>
      <c r="F130" s="32"/>
      <c r="G130" s="32"/>
      <c r="H130" s="32"/>
      <c r="J130" s="63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</row>
    <row r="131" spans="4:24" s="29" customFormat="1">
      <c r="D131" s="85"/>
      <c r="E131" s="85"/>
      <c r="F131" s="32"/>
      <c r="G131" s="32"/>
      <c r="H131" s="32"/>
      <c r="J131" s="63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</row>
    <row r="132" spans="4:24" s="29" customFormat="1">
      <c r="D132" s="85"/>
      <c r="E132" s="85"/>
      <c r="F132" s="32"/>
      <c r="G132" s="32"/>
      <c r="H132" s="32"/>
      <c r="J132" s="63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</row>
    <row r="133" spans="4:24" s="29" customFormat="1">
      <c r="D133" s="85"/>
      <c r="E133" s="85"/>
      <c r="F133" s="32"/>
      <c r="G133" s="32"/>
      <c r="H133" s="32"/>
      <c r="J133" s="63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</row>
    <row r="134" spans="4:24" s="29" customFormat="1">
      <c r="D134" s="85"/>
      <c r="E134" s="85"/>
      <c r="F134" s="32"/>
      <c r="G134" s="32"/>
      <c r="H134" s="32"/>
      <c r="J134" s="63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</row>
    <row r="135" spans="4:24" s="29" customFormat="1">
      <c r="D135" s="85"/>
      <c r="E135" s="85"/>
      <c r="F135" s="32"/>
      <c r="G135" s="32"/>
      <c r="H135" s="32"/>
      <c r="J135" s="63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</row>
    <row r="136" spans="4:24" s="29" customFormat="1">
      <c r="D136" s="85"/>
      <c r="E136" s="85"/>
      <c r="F136" s="32"/>
      <c r="G136" s="32"/>
      <c r="H136" s="32"/>
      <c r="J136" s="63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</row>
    <row r="137" spans="4:24" s="29" customFormat="1">
      <c r="D137" s="85"/>
      <c r="E137" s="85"/>
      <c r="F137" s="32"/>
      <c r="G137" s="32"/>
      <c r="H137" s="32"/>
      <c r="J137" s="63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</row>
    <row r="138" spans="4:24" s="29" customFormat="1">
      <c r="D138" s="85"/>
      <c r="E138" s="85"/>
      <c r="F138" s="32"/>
      <c r="G138" s="32"/>
      <c r="H138" s="32"/>
      <c r="J138" s="63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</row>
    <row r="139" spans="4:24" s="29" customFormat="1">
      <c r="D139" s="85"/>
      <c r="E139" s="85"/>
      <c r="F139" s="32"/>
      <c r="G139" s="32"/>
      <c r="H139" s="32"/>
      <c r="J139" s="63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</row>
    <row r="140" spans="4:24" s="29" customFormat="1">
      <c r="D140" s="85"/>
      <c r="E140" s="85"/>
      <c r="F140" s="32"/>
      <c r="G140" s="32"/>
      <c r="H140" s="32"/>
      <c r="J140" s="63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</row>
    <row r="141" spans="4:24" s="29" customFormat="1">
      <c r="D141" s="85"/>
      <c r="E141" s="85"/>
      <c r="F141" s="32"/>
      <c r="G141" s="32"/>
      <c r="H141" s="32"/>
      <c r="J141" s="63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</row>
    <row r="142" spans="4:24" s="29" customFormat="1">
      <c r="D142" s="85"/>
      <c r="E142" s="85"/>
      <c r="F142" s="32"/>
      <c r="G142" s="32"/>
      <c r="H142" s="32"/>
      <c r="J142" s="63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</row>
    <row r="143" spans="4:24" s="29" customFormat="1">
      <c r="D143" s="85"/>
      <c r="E143" s="85"/>
      <c r="F143" s="32"/>
      <c r="G143" s="32"/>
      <c r="H143" s="32"/>
      <c r="J143" s="63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</row>
    <row r="144" spans="4:24" s="29" customFormat="1">
      <c r="D144" s="85"/>
      <c r="E144" s="85"/>
      <c r="F144" s="32"/>
      <c r="G144" s="32"/>
      <c r="H144" s="32"/>
      <c r="J144" s="63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</row>
    <row r="145" spans="4:24" s="29" customFormat="1">
      <c r="D145" s="85"/>
      <c r="E145" s="85"/>
      <c r="F145" s="32"/>
      <c r="G145" s="32"/>
      <c r="H145" s="32"/>
      <c r="J145" s="63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</row>
    <row r="146" spans="4:24" s="29" customFormat="1">
      <c r="D146" s="85"/>
      <c r="E146" s="85"/>
      <c r="F146" s="32"/>
      <c r="G146" s="32"/>
      <c r="H146" s="32"/>
      <c r="J146" s="63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</row>
    <row r="147" spans="4:24" s="29" customFormat="1">
      <c r="D147" s="85"/>
      <c r="E147" s="85"/>
      <c r="F147" s="32"/>
      <c r="G147" s="32"/>
      <c r="H147" s="32"/>
      <c r="J147" s="63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</row>
    <row r="148" spans="4:24" s="29" customFormat="1">
      <c r="D148" s="85"/>
      <c r="E148" s="85"/>
      <c r="F148" s="32"/>
      <c r="G148" s="32"/>
      <c r="H148" s="32"/>
      <c r="J148" s="63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</row>
    <row r="149" spans="4:24" s="29" customFormat="1">
      <c r="D149" s="85"/>
      <c r="E149" s="85"/>
      <c r="F149" s="32"/>
      <c r="G149" s="32"/>
      <c r="H149" s="32"/>
      <c r="J149" s="63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</row>
    <row r="150" spans="4:24" s="29" customFormat="1">
      <c r="D150" s="85"/>
      <c r="E150" s="85"/>
      <c r="F150" s="32"/>
      <c r="G150" s="32"/>
      <c r="H150" s="32"/>
      <c r="J150" s="63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</row>
    <row r="151" spans="4:24" s="29" customFormat="1">
      <c r="D151" s="85"/>
      <c r="E151" s="85"/>
      <c r="F151" s="32"/>
      <c r="G151" s="32"/>
      <c r="H151" s="32"/>
      <c r="J151" s="63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</row>
    <row r="152" spans="4:24" s="29" customFormat="1">
      <c r="D152" s="85"/>
      <c r="E152" s="85"/>
      <c r="F152" s="32"/>
      <c r="G152" s="32"/>
      <c r="H152" s="32"/>
      <c r="J152" s="63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</row>
    <row r="153" spans="4:24" s="29" customFormat="1">
      <c r="D153" s="85"/>
      <c r="E153" s="85"/>
      <c r="F153" s="32"/>
      <c r="G153" s="32"/>
      <c r="H153" s="32"/>
      <c r="J153" s="63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</row>
    <row r="154" spans="4:24" s="29" customFormat="1">
      <c r="D154" s="85"/>
      <c r="E154" s="85"/>
      <c r="F154" s="32"/>
      <c r="G154" s="32"/>
      <c r="H154" s="32"/>
      <c r="J154" s="63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 spans="4:24" s="29" customFormat="1">
      <c r="D155" s="85"/>
      <c r="E155" s="85"/>
      <c r="F155" s="32"/>
      <c r="G155" s="32"/>
      <c r="H155" s="32"/>
      <c r="J155" s="63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 spans="4:24" s="29" customFormat="1">
      <c r="D156" s="85"/>
      <c r="E156" s="85"/>
      <c r="F156" s="32"/>
      <c r="G156" s="32"/>
      <c r="H156" s="32"/>
      <c r="J156" s="63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</row>
    <row r="157" spans="4:24" s="29" customFormat="1">
      <c r="D157" s="85"/>
      <c r="E157" s="85"/>
      <c r="F157" s="32"/>
      <c r="G157" s="32"/>
      <c r="H157" s="32"/>
      <c r="J157" s="63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</row>
    <row r="158" spans="4:24" s="29" customFormat="1">
      <c r="D158" s="85"/>
      <c r="E158" s="85"/>
      <c r="F158" s="32"/>
      <c r="G158" s="32"/>
      <c r="H158" s="32"/>
      <c r="J158" s="63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</row>
    <row r="159" spans="4:24" s="29" customFormat="1">
      <c r="D159" s="85"/>
      <c r="E159" s="85"/>
      <c r="F159" s="32"/>
      <c r="G159" s="32"/>
      <c r="H159" s="32"/>
      <c r="J159" s="63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</row>
    <row r="160" spans="4:24" s="29" customFormat="1">
      <c r="D160" s="85"/>
      <c r="E160" s="85"/>
      <c r="F160" s="32"/>
      <c r="G160" s="32"/>
      <c r="H160" s="32"/>
      <c r="J160" s="63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</row>
    <row r="161" spans="4:24" s="29" customFormat="1">
      <c r="D161" s="85"/>
      <c r="E161" s="85"/>
      <c r="F161" s="32"/>
      <c r="G161" s="32"/>
      <c r="H161" s="32"/>
      <c r="J161" s="63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</row>
    <row r="162" spans="4:24" s="29" customFormat="1">
      <c r="D162" s="85"/>
      <c r="E162" s="85"/>
      <c r="F162" s="32"/>
      <c r="G162" s="32"/>
      <c r="H162" s="32"/>
      <c r="J162" s="63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</row>
    <row r="163" spans="4:24" s="29" customFormat="1">
      <c r="D163" s="85"/>
      <c r="E163" s="85"/>
      <c r="F163" s="32"/>
      <c r="G163" s="32"/>
      <c r="H163" s="32"/>
      <c r="J163" s="63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</row>
    <row r="164" spans="4:24" s="29" customFormat="1">
      <c r="D164" s="85"/>
      <c r="E164" s="85"/>
      <c r="F164" s="32"/>
      <c r="G164" s="32"/>
      <c r="H164" s="32"/>
      <c r="J164" s="63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</row>
    <row r="165" spans="4:24" s="29" customFormat="1">
      <c r="D165" s="85"/>
      <c r="E165" s="85"/>
      <c r="F165" s="32"/>
      <c r="G165" s="32"/>
      <c r="H165" s="32"/>
      <c r="J165" s="63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</row>
    <row r="166" spans="4:24" s="29" customFormat="1">
      <c r="D166" s="85"/>
      <c r="E166" s="85"/>
      <c r="F166" s="32"/>
      <c r="G166" s="32"/>
      <c r="H166" s="32"/>
      <c r="J166" s="63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</row>
    <row r="167" spans="4:24" s="29" customFormat="1">
      <c r="D167" s="85"/>
      <c r="E167" s="85"/>
      <c r="F167" s="32"/>
      <c r="G167" s="32"/>
      <c r="H167" s="32"/>
      <c r="J167" s="63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</row>
    <row r="168" spans="4:24" s="29" customFormat="1">
      <c r="D168" s="85"/>
      <c r="E168" s="85"/>
      <c r="F168" s="32"/>
      <c r="G168" s="32"/>
      <c r="H168" s="32"/>
      <c r="J168" s="63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</row>
    <row r="169" spans="4:24" s="29" customFormat="1">
      <c r="D169" s="85"/>
      <c r="E169" s="85"/>
      <c r="F169" s="32"/>
      <c r="G169" s="32"/>
      <c r="H169" s="32"/>
      <c r="J169" s="63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</row>
    <row r="170" spans="4:24" s="29" customFormat="1">
      <c r="D170" s="85"/>
      <c r="E170" s="85"/>
      <c r="F170" s="32"/>
      <c r="G170" s="32"/>
      <c r="H170" s="32"/>
      <c r="J170" s="63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</row>
    <row r="171" spans="4:24" s="29" customFormat="1">
      <c r="D171" s="85"/>
      <c r="E171" s="85"/>
      <c r="F171" s="32"/>
      <c r="G171" s="32"/>
      <c r="H171" s="32"/>
      <c r="J171" s="63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</row>
    <row r="172" spans="4:24" s="29" customFormat="1">
      <c r="D172" s="85"/>
      <c r="E172" s="85"/>
      <c r="F172" s="32"/>
      <c r="G172" s="32"/>
      <c r="H172" s="32"/>
      <c r="J172" s="63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</row>
    <row r="173" spans="4:24" s="29" customFormat="1">
      <c r="D173" s="85"/>
      <c r="E173" s="85"/>
      <c r="F173" s="32"/>
      <c r="G173" s="32"/>
      <c r="H173" s="32"/>
      <c r="J173" s="63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</row>
    <row r="174" spans="4:24" s="29" customFormat="1">
      <c r="D174" s="85"/>
      <c r="E174" s="85"/>
      <c r="F174" s="32"/>
      <c r="G174" s="32"/>
      <c r="H174" s="32"/>
      <c r="J174" s="63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</row>
    <row r="175" spans="4:24" s="29" customFormat="1">
      <c r="D175" s="85"/>
      <c r="E175" s="85"/>
      <c r="F175" s="32"/>
      <c r="G175" s="32"/>
      <c r="H175" s="32"/>
      <c r="J175" s="63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</row>
    <row r="176" spans="4:24" s="29" customFormat="1">
      <c r="D176" s="85"/>
      <c r="E176" s="85"/>
      <c r="F176" s="32"/>
      <c r="G176" s="32"/>
      <c r="H176" s="32"/>
      <c r="J176" s="63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</row>
    <row r="177" spans="4:24" s="29" customFormat="1">
      <c r="D177" s="85"/>
      <c r="E177" s="85"/>
      <c r="F177" s="32"/>
      <c r="G177" s="32"/>
      <c r="H177" s="32"/>
      <c r="J177" s="63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</row>
    <row r="178" spans="4:24" s="29" customFormat="1">
      <c r="D178" s="85"/>
      <c r="E178" s="85"/>
      <c r="F178" s="32"/>
      <c r="G178" s="32"/>
      <c r="H178" s="32"/>
      <c r="J178" s="63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</row>
    <row r="179" spans="4:24" s="29" customFormat="1">
      <c r="D179" s="85"/>
      <c r="E179" s="85"/>
      <c r="F179" s="32"/>
      <c r="G179" s="32"/>
      <c r="H179" s="32"/>
      <c r="J179" s="63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</row>
    <row r="180" spans="4:24" s="29" customFormat="1">
      <c r="D180" s="85"/>
      <c r="E180" s="85"/>
      <c r="F180" s="32"/>
      <c r="G180" s="32"/>
      <c r="H180" s="32"/>
      <c r="J180" s="63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</row>
    <row r="181" spans="4:24" s="29" customFormat="1">
      <c r="D181" s="85"/>
      <c r="E181" s="85"/>
      <c r="F181" s="32"/>
      <c r="G181" s="32"/>
      <c r="H181" s="32"/>
      <c r="J181" s="63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</row>
    <row r="182" spans="4:24" s="29" customFormat="1">
      <c r="D182" s="85"/>
      <c r="E182" s="85"/>
      <c r="F182" s="32"/>
      <c r="G182" s="32"/>
      <c r="H182" s="32"/>
      <c r="J182" s="63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</row>
    <row r="183" spans="4:24" s="29" customFormat="1">
      <c r="D183" s="85"/>
      <c r="E183" s="85"/>
      <c r="F183" s="32"/>
      <c r="G183" s="32"/>
      <c r="H183" s="32"/>
      <c r="J183" s="63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</row>
    <row r="184" spans="4:24" s="29" customFormat="1">
      <c r="D184" s="85"/>
      <c r="E184" s="85"/>
      <c r="F184" s="32"/>
      <c r="G184" s="32"/>
      <c r="H184" s="32"/>
      <c r="J184" s="63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</row>
    <row r="185" spans="4:24" s="29" customFormat="1">
      <c r="D185" s="85"/>
      <c r="E185" s="85"/>
      <c r="F185" s="32"/>
      <c r="G185" s="32"/>
      <c r="H185" s="32"/>
      <c r="J185" s="63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</row>
    <row r="186" spans="4:24" s="29" customFormat="1">
      <c r="D186" s="85"/>
      <c r="E186" s="85"/>
      <c r="F186" s="32"/>
      <c r="G186" s="32"/>
      <c r="H186" s="32"/>
      <c r="J186" s="63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</row>
    <row r="187" spans="4:24" s="29" customFormat="1">
      <c r="D187" s="85"/>
      <c r="E187" s="85"/>
      <c r="F187" s="32"/>
      <c r="G187" s="32"/>
      <c r="H187" s="32"/>
      <c r="J187" s="63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</row>
    <row r="188" spans="4:24" s="29" customFormat="1">
      <c r="D188" s="85"/>
      <c r="E188" s="85"/>
      <c r="F188" s="32"/>
      <c r="G188" s="32"/>
      <c r="H188" s="32"/>
      <c r="J188" s="63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</row>
    <row r="189" spans="4:24" s="29" customFormat="1">
      <c r="D189" s="85"/>
      <c r="E189" s="85"/>
      <c r="F189" s="32"/>
      <c r="G189" s="32"/>
      <c r="H189" s="32"/>
      <c r="J189" s="63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</row>
    <row r="190" spans="4:24" s="29" customFormat="1">
      <c r="D190" s="85"/>
      <c r="E190" s="85"/>
      <c r="F190" s="32"/>
      <c r="G190" s="32"/>
      <c r="H190" s="32"/>
      <c r="J190" s="63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</row>
    <row r="191" spans="4:24" s="29" customFormat="1">
      <c r="D191" s="85"/>
      <c r="E191" s="85"/>
      <c r="F191" s="32"/>
      <c r="G191" s="32"/>
      <c r="H191" s="32"/>
      <c r="J191" s="63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</row>
    <row r="192" spans="4:24" s="29" customFormat="1">
      <c r="D192" s="85"/>
      <c r="E192" s="85"/>
      <c r="F192" s="32"/>
      <c r="G192" s="32"/>
      <c r="H192" s="32"/>
      <c r="J192" s="63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</row>
    <row r="193" spans="4:24" s="29" customFormat="1">
      <c r="D193" s="85"/>
      <c r="E193" s="85"/>
      <c r="F193" s="32"/>
      <c r="G193" s="32"/>
      <c r="H193" s="32"/>
      <c r="J193" s="63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</row>
    <row r="194" spans="4:24" s="29" customFormat="1">
      <c r="D194" s="85"/>
      <c r="E194" s="85"/>
      <c r="F194" s="32"/>
      <c r="G194" s="32"/>
      <c r="H194" s="32"/>
      <c r="J194" s="63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</row>
    <row r="195" spans="4:24" s="29" customFormat="1">
      <c r="D195" s="85"/>
      <c r="E195" s="85"/>
      <c r="F195" s="32"/>
      <c r="G195" s="32"/>
      <c r="H195" s="32"/>
      <c r="J195" s="63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</row>
    <row r="196" spans="4:24" s="29" customFormat="1">
      <c r="D196" s="85"/>
      <c r="E196" s="85"/>
      <c r="F196" s="32"/>
      <c r="G196" s="32"/>
      <c r="H196" s="32"/>
      <c r="J196" s="63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</row>
    <row r="197" spans="4:24" s="29" customFormat="1">
      <c r="D197" s="85"/>
      <c r="E197" s="85"/>
      <c r="F197" s="32"/>
      <c r="G197" s="32"/>
      <c r="H197" s="32"/>
      <c r="J197" s="63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</row>
    <row r="198" spans="4:24" s="29" customFormat="1">
      <c r="D198" s="85"/>
      <c r="E198" s="85"/>
      <c r="F198" s="32"/>
      <c r="G198" s="32"/>
      <c r="H198" s="32"/>
      <c r="J198" s="63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</row>
    <row r="199" spans="4:24" s="29" customFormat="1">
      <c r="D199" s="85"/>
      <c r="E199" s="85"/>
      <c r="F199" s="32"/>
      <c r="G199" s="32"/>
      <c r="H199" s="32"/>
      <c r="J199" s="63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</row>
    <row r="200" spans="4:24" s="29" customFormat="1">
      <c r="D200" s="85"/>
      <c r="E200" s="85"/>
      <c r="F200" s="32"/>
      <c r="G200" s="32"/>
      <c r="H200" s="32"/>
      <c r="J200" s="63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</row>
    <row r="201" spans="4:24" s="29" customFormat="1">
      <c r="D201" s="85"/>
      <c r="E201" s="85"/>
      <c r="F201" s="32"/>
      <c r="G201" s="32"/>
      <c r="H201" s="32"/>
      <c r="J201" s="63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</row>
    <row r="202" spans="4:24" s="29" customFormat="1">
      <c r="D202" s="85"/>
      <c r="E202" s="85"/>
      <c r="F202" s="32"/>
      <c r="G202" s="32"/>
      <c r="H202" s="32"/>
      <c r="J202" s="63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</row>
    <row r="203" spans="4:24" s="29" customFormat="1">
      <c r="D203" s="85"/>
      <c r="E203" s="85"/>
      <c r="F203" s="32"/>
      <c r="G203" s="32"/>
      <c r="H203" s="32"/>
      <c r="J203" s="63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</row>
    <row r="204" spans="4:24" s="29" customFormat="1">
      <c r="D204" s="85"/>
      <c r="E204" s="85"/>
      <c r="F204" s="32"/>
      <c r="G204" s="32"/>
      <c r="H204" s="32"/>
      <c r="J204" s="63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</row>
    <row r="205" spans="4:24" s="29" customFormat="1">
      <c r="D205" s="85"/>
      <c r="E205" s="85"/>
      <c r="F205" s="32"/>
      <c r="G205" s="32"/>
      <c r="H205" s="32"/>
      <c r="J205" s="63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</row>
    <row r="206" spans="4:24" s="29" customFormat="1">
      <c r="D206" s="85"/>
      <c r="E206" s="85"/>
      <c r="F206" s="32"/>
      <c r="G206" s="32"/>
      <c r="H206" s="32"/>
      <c r="J206" s="63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</row>
    <row r="207" spans="4:24" s="29" customFormat="1">
      <c r="D207" s="85"/>
      <c r="E207" s="85"/>
      <c r="F207" s="32"/>
      <c r="G207" s="32"/>
      <c r="H207" s="32"/>
      <c r="J207" s="63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</row>
    <row r="208" spans="4:24" s="29" customFormat="1">
      <c r="D208" s="85"/>
      <c r="E208" s="85"/>
      <c r="F208" s="32"/>
      <c r="G208" s="32"/>
      <c r="H208" s="32"/>
      <c r="J208" s="63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</row>
    <row r="209" spans="4:24" s="29" customFormat="1">
      <c r="D209" s="85"/>
      <c r="E209" s="85"/>
      <c r="F209" s="32"/>
      <c r="G209" s="32"/>
      <c r="H209" s="32"/>
      <c r="J209" s="63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</row>
    <row r="210" spans="4:24" s="29" customFormat="1">
      <c r="D210" s="85"/>
      <c r="E210" s="85"/>
      <c r="F210" s="32"/>
      <c r="G210" s="32"/>
      <c r="H210" s="32"/>
      <c r="J210" s="63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</row>
    <row r="211" spans="4:24" s="29" customFormat="1">
      <c r="D211" s="85"/>
      <c r="E211" s="85"/>
      <c r="F211" s="32"/>
      <c r="G211" s="32"/>
      <c r="H211" s="32"/>
      <c r="J211" s="63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</row>
    <row r="212" spans="4:24" s="29" customFormat="1">
      <c r="D212" s="85"/>
      <c r="E212" s="85"/>
      <c r="F212" s="32"/>
      <c r="G212" s="32"/>
      <c r="H212" s="32"/>
      <c r="J212" s="63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</row>
    <row r="213" spans="4:24" s="29" customFormat="1">
      <c r="D213" s="85"/>
      <c r="E213" s="85"/>
      <c r="F213" s="32"/>
      <c r="G213" s="32"/>
      <c r="H213" s="32"/>
      <c r="J213" s="63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</row>
    <row r="214" spans="4:24" s="29" customFormat="1">
      <c r="D214" s="85"/>
      <c r="E214" s="85"/>
      <c r="F214" s="32"/>
      <c r="G214" s="32"/>
      <c r="H214" s="32"/>
      <c r="J214" s="63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</row>
    <row r="215" spans="4:24" s="29" customFormat="1">
      <c r="D215" s="85"/>
      <c r="E215" s="85"/>
      <c r="F215" s="32"/>
      <c r="G215" s="32"/>
      <c r="H215" s="32"/>
      <c r="J215" s="63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</row>
    <row r="216" spans="4:24" s="29" customFormat="1">
      <c r="D216" s="85"/>
      <c r="E216" s="85"/>
      <c r="F216" s="32"/>
      <c r="G216" s="32"/>
      <c r="H216" s="32"/>
      <c r="J216" s="63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</row>
    <row r="217" spans="4:24" s="29" customFormat="1">
      <c r="D217" s="85"/>
      <c r="E217" s="85"/>
      <c r="F217" s="32"/>
      <c r="G217" s="32"/>
      <c r="H217" s="32"/>
      <c r="J217" s="63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</row>
    <row r="218" spans="4:24" s="29" customFormat="1">
      <c r="D218" s="85"/>
      <c r="E218" s="85"/>
      <c r="F218" s="32"/>
      <c r="G218" s="32"/>
      <c r="H218" s="32"/>
      <c r="J218" s="63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</row>
    <row r="219" spans="4:24" s="29" customFormat="1">
      <c r="D219" s="85"/>
      <c r="E219" s="85"/>
      <c r="F219" s="32"/>
      <c r="G219" s="32"/>
      <c r="H219" s="32"/>
      <c r="J219" s="63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</row>
    <row r="220" spans="4:24" s="29" customFormat="1">
      <c r="D220" s="85"/>
      <c r="E220" s="85"/>
      <c r="F220" s="32"/>
      <c r="G220" s="32"/>
      <c r="H220" s="32"/>
      <c r="J220" s="63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</row>
    <row r="221" spans="4:24" s="29" customFormat="1">
      <c r="D221" s="85"/>
      <c r="E221" s="85"/>
      <c r="F221" s="32"/>
      <c r="G221" s="32"/>
      <c r="H221" s="32"/>
      <c r="J221" s="63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</row>
    <row r="222" spans="4:24" s="29" customFormat="1">
      <c r="D222" s="85"/>
      <c r="E222" s="85"/>
      <c r="F222" s="32"/>
      <c r="G222" s="32"/>
      <c r="H222" s="32"/>
      <c r="J222" s="63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</row>
    <row r="223" spans="4:24" s="29" customFormat="1">
      <c r="D223" s="85"/>
      <c r="E223" s="85"/>
      <c r="F223" s="32"/>
      <c r="G223" s="32"/>
      <c r="H223" s="32"/>
      <c r="J223" s="63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</row>
    <row r="224" spans="4:24" s="29" customFormat="1">
      <c r="D224" s="85"/>
      <c r="E224" s="85"/>
      <c r="F224" s="32"/>
      <c r="G224" s="32"/>
      <c r="H224" s="32"/>
      <c r="J224" s="63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</row>
    <row r="225" spans="4:24" s="29" customFormat="1">
      <c r="D225" s="85"/>
      <c r="E225" s="85"/>
      <c r="F225" s="32"/>
      <c r="G225" s="32"/>
      <c r="H225" s="32"/>
      <c r="J225" s="63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</row>
    <row r="226" spans="4:24" s="29" customFormat="1">
      <c r="D226" s="85"/>
      <c r="E226" s="85"/>
      <c r="F226" s="32"/>
      <c r="G226" s="32"/>
      <c r="H226" s="32"/>
      <c r="J226" s="63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</row>
    <row r="227" spans="4:24" s="29" customFormat="1">
      <c r="D227" s="85"/>
      <c r="E227" s="85"/>
      <c r="F227" s="32"/>
      <c r="G227" s="32"/>
      <c r="H227" s="32"/>
      <c r="J227" s="63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</row>
    <row r="228" spans="4:24" s="29" customFormat="1">
      <c r="D228" s="85"/>
      <c r="E228" s="85"/>
      <c r="F228" s="32"/>
      <c r="G228" s="32"/>
      <c r="H228" s="32"/>
      <c r="J228" s="63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</row>
    <row r="229" spans="4:24" s="29" customFormat="1">
      <c r="D229" s="85"/>
      <c r="E229" s="85"/>
      <c r="F229" s="32"/>
      <c r="G229" s="32"/>
      <c r="H229" s="32"/>
      <c r="J229" s="63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</row>
    <row r="230" spans="4:24" s="29" customFormat="1">
      <c r="D230" s="85"/>
      <c r="E230" s="85"/>
      <c r="F230" s="32"/>
      <c r="G230" s="32"/>
      <c r="H230" s="32"/>
      <c r="J230" s="63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</row>
    <row r="231" spans="4:24" s="29" customFormat="1">
      <c r="D231" s="85"/>
      <c r="E231" s="85"/>
      <c r="F231" s="32"/>
      <c r="G231" s="32"/>
      <c r="H231" s="32"/>
      <c r="J231" s="63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</row>
    <row r="232" spans="4:24" s="29" customFormat="1">
      <c r="D232" s="85"/>
      <c r="E232" s="85"/>
      <c r="F232" s="32"/>
      <c r="G232" s="32"/>
      <c r="H232" s="32"/>
      <c r="J232" s="63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</row>
    <row r="233" spans="4:24" s="29" customFormat="1">
      <c r="D233" s="85"/>
      <c r="E233" s="85"/>
      <c r="F233" s="32"/>
      <c r="G233" s="32"/>
      <c r="H233" s="32"/>
      <c r="J233" s="63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</row>
    <row r="234" spans="4:24" s="29" customFormat="1">
      <c r="D234" s="85"/>
      <c r="E234" s="85"/>
      <c r="F234" s="32"/>
      <c r="G234" s="32"/>
      <c r="H234" s="32"/>
      <c r="J234" s="63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</row>
    <row r="235" spans="4:24" s="29" customFormat="1">
      <c r="D235" s="85"/>
      <c r="E235" s="85"/>
      <c r="F235" s="32"/>
      <c r="G235" s="32"/>
      <c r="H235" s="32"/>
      <c r="J235" s="63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</row>
    <row r="236" spans="4:24" s="29" customFormat="1">
      <c r="D236" s="85"/>
      <c r="E236" s="85"/>
      <c r="F236" s="32"/>
      <c r="G236" s="32"/>
      <c r="H236" s="32"/>
      <c r="J236" s="63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</row>
    <row r="237" spans="4:24" s="29" customFormat="1">
      <c r="D237" s="85"/>
      <c r="E237" s="85"/>
      <c r="F237" s="32"/>
      <c r="G237" s="32"/>
      <c r="H237" s="32"/>
      <c r="J237" s="63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</row>
    <row r="238" spans="4:24" s="29" customFormat="1">
      <c r="D238" s="85"/>
      <c r="E238" s="85"/>
      <c r="F238" s="32"/>
      <c r="G238" s="32"/>
      <c r="H238" s="32"/>
      <c r="J238" s="63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</row>
    <row r="239" spans="4:24" s="29" customFormat="1">
      <c r="D239" s="85"/>
      <c r="E239" s="85"/>
      <c r="F239" s="32"/>
      <c r="G239" s="32"/>
      <c r="H239" s="32"/>
      <c r="J239" s="63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</row>
    <row r="240" spans="4:24" s="29" customFormat="1">
      <c r="D240" s="85"/>
      <c r="E240" s="85"/>
      <c r="F240" s="32"/>
      <c r="G240" s="32"/>
      <c r="H240" s="32"/>
      <c r="J240" s="63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</row>
    <row r="241" spans="4:24" s="29" customFormat="1">
      <c r="D241" s="85"/>
      <c r="E241" s="85"/>
      <c r="F241" s="32"/>
      <c r="G241" s="32"/>
      <c r="H241" s="32"/>
      <c r="J241" s="63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</row>
    <row r="242" spans="4:24" s="29" customFormat="1">
      <c r="D242" s="85"/>
      <c r="E242" s="85"/>
      <c r="F242" s="32"/>
      <c r="G242" s="32"/>
      <c r="H242" s="32"/>
      <c r="J242" s="63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</row>
    <row r="243" spans="4:24" s="29" customFormat="1">
      <c r="D243" s="85"/>
      <c r="E243" s="85"/>
      <c r="F243" s="32"/>
      <c r="G243" s="32"/>
      <c r="H243" s="32"/>
      <c r="J243" s="63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</row>
    <row r="244" spans="4:24" s="29" customFormat="1">
      <c r="D244" s="85"/>
      <c r="E244" s="85"/>
      <c r="F244" s="32"/>
      <c r="G244" s="32"/>
      <c r="H244" s="32"/>
      <c r="J244" s="63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</row>
    <row r="245" spans="4:24" s="29" customFormat="1">
      <c r="D245" s="85"/>
      <c r="E245" s="85"/>
      <c r="F245" s="32"/>
      <c r="G245" s="32"/>
      <c r="H245" s="32"/>
      <c r="J245" s="63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</row>
    <row r="246" spans="4:24" s="29" customFormat="1">
      <c r="D246" s="85"/>
      <c r="E246" s="85"/>
      <c r="F246" s="32"/>
      <c r="G246" s="32"/>
      <c r="H246" s="32"/>
      <c r="J246" s="63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</row>
    <row r="247" spans="4:24" s="29" customFormat="1">
      <c r="D247" s="85"/>
      <c r="E247" s="85"/>
      <c r="F247" s="32"/>
      <c r="G247" s="32"/>
      <c r="H247" s="32"/>
      <c r="J247" s="63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</row>
    <row r="248" spans="4:24" s="29" customFormat="1">
      <c r="D248" s="85"/>
      <c r="E248" s="85"/>
      <c r="F248" s="32"/>
      <c r="G248" s="32"/>
      <c r="H248" s="32"/>
      <c r="J248" s="63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</row>
    <row r="249" spans="4:24" s="29" customFormat="1">
      <c r="D249" s="85"/>
      <c r="E249" s="85"/>
      <c r="F249" s="32"/>
      <c r="G249" s="32"/>
      <c r="H249" s="32"/>
      <c r="J249" s="63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</row>
    <row r="250" spans="4:24" s="29" customFormat="1">
      <c r="D250" s="85"/>
      <c r="E250" s="85"/>
      <c r="F250" s="32"/>
      <c r="G250" s="32"/>
      <c r="H250" s="32"/>
      <c r="J250" s="63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</row>
    <row r="251" spans="4:24" s="29" customFormat="1">
      <c r="D251" s="85"/>
      <c r="E251" s="85"/>
      <c r="F251" s="32"/>
      <c r="G251" s="32"/>
      <c r="H251" s="32"/>
      <c r="J251" s="63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</row>
    <row r="252" spans="4:24" s="29" customFormat="1">
      <c r="D252" s="85"/>
      <c r="E252" s="85"/>
      <c r="F252" s="32"/>
      <c r="G252" s="32"/>
      <c r="H252" s="32"/>
      <c r="J252" s="63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</row>
    <row r="253" spans="4:24" s="29" customFormat="1">
      <c r="D253" s="85"/>
      <c r="E253" s="85"/>
      <c r="F253" s="32"/>
      <c r="G253" s="32"/>
      <c r="H253" s="32"/>
      <c r="J253" s="63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</row>
    <row r="254" spans="4:24" s="29" customFormat="1">
      <c r="D254" s="85"/>
      <c r="E254" s="85"/>
      <c r="F254" s="32"/>
      <c r="G254" s="32"/>
      <c r="H254" s="32"/>
      <c r="J254" s="63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</row>
    <row r="255" spans="4:24" s="29" customFormat="1">
      <c r="D255" s="85"/>
      <c r="E255" s="85"/>
      <c r="F255" s="32"/>
      <c r="G255" s="32"/>
      <c r="H255" s="32"/>
      <c r="J255" s="63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</row>
    <row r="256" spans="4:24" s="29" customFormat="1">
      <c r="D256" s="85"/>
      <c r="E256" s="85"/>
      <c r="F256" s="32"/>
      <c r="G256" s="32"/>
      <c r="H256" s="32"/>
      <c r="J256" s="63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</row>
    <row r="257" spans="4:24" s="29" customFormat="1">
      <c r="D257" s="85"/>
      <c r="E257" s="85"/>
      <c r="F257" s="32"/>
      <c r="G257" s="32"/>
      <c r="H257" s="32"/>
      <c r="J257" s="63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</row>
    <row r="258" spans="4:24" s="29" customFormat="1">
      <c r="D258" s="85"/>
      <c r="E258" s="85"/>
      <c r="F258" s="32"/>
      <c r="G258" s="32"/>
      <c r="H258" s="32"/>
      <c r="J258" s="63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</row>
    <row r="259" spans="4:24" s="29" customFormat="1">
      <c r="D259" s="85"/>
      <c r="E259" s="85"/>
      <c r="F259" s="32"/>
      <c r="G259" s="32"/>
      <c r="H259" s="32"/>
      <c r="J259" s="63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</row>
    <row r="260" spans="4:24" s="29" customFormat="1">
      <c r="D260" s="85"/>
      <c r="E260" s="85"/>
      <c r="F260" s="32"/>
      <c r="G260" s="32"/>
      <c r="H260" s="32"/>
      <c r="J260" s="63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</row>
    <row r="261" spans="4:24" s="29" customFormat="1">
      <c r="D261" s="85"/>
      <c r="E261" s="85"/>
      <c r="F261" s="32"/>
      <c r="G261" s="32"/>
      <c r="H261" s="32"/>
      <c r="J261" s="63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</row>
    <row r="262" spans="4:24" s="29" customFormat="1">
      <c r="D262" s="85"/>
      <c r="E262" s="85"/>
      <c r="F262" s="32"/>
      <c r="G262" s="32"/>
      <c r="H262" s="32"/>
      <c r="J262" s="63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</row>
    <row r="263" spans="4:24" s="29" customFormat="1">
      <c r="D263" s="85"/>
      <c r="E263" s="85"/>
      <c r="F263" s="32"/>
      <c r="G263" s="32"/>
      <c r="H263" s="32"/>
      <c r="J263" s="63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</row>
    <row r="264" spans="4:24" s="29" customFormat="1">
      <c r="D264" s="85"/>
      <c r="E264" s="85"/>
      <c r="F264" s="32"/>
      <c r="G264" s="32"/>
      <c r="H264" s="32"/>
      <c r="J264" s="63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</row>
    <row r="265" spans="4:24" s="29" customFormat="1">
      <c r="D265" s="85"/>
      <c r="E265" s="85"/>
      <c r="F265" s="32"/>
      <c r="G265" s="32"/>
      <c r="H265" s="32"/>
      <c r="J265" s="63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</row>
    <row r="266" spans="4:24" s="29" customFormat="1">
      <c r="D266" s="85"/>
      <c r="E266" s="85"/>
      <c r="F266" s="32"/>
      <c r="G266" s="32"/>
      <c r="H266" s="32"/>
      <c r="J266" s="63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</row>
    <row r="267" spans="4:24" s="29" customFormat="1">
      <c r="D267" s="85"/>
      <c r="E267" s="85"/>
      <c r="F267" s="32"/>
      <c r="G267" s="32"/>
      <c r="H267" s="32"/>
      <c r="J267" s="63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</row>
    <row r="268" spans="4:24" s="29" customFormat="1">
      <c r="D268" s="85"/>
      <c r="E268" s="85"/>
      <c r="F268" s="32"/>
      <c r="G268" s="32"/>
      <c r="H268" s="32"/>
      <c r="J268" s="63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</row>
    <row r="269" spans="4:24" s="29" customFormat="1">
      <c r="D269" s="85"/>
      <c r="E269" s="85"/>
      <c r="F269" s="32"/>
      <c r="G269" s="32"/>
      <c r="H269" s="32"/>
      <c r="J269" s="63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</row>
    <row r="270" spans="4:24" s="29" customFormat="1">
      <c r="D270" s="85"/>
      <c r="E270" s="85"/>
      <c r="F270" s="32"/>
      <c r="G270" s="32"/>
      <c r="H270" s="32"/>
      <c r="J270" s="63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</row>
    <row r="271" spans="4:24" s="29" customFormat="1">
      <c r="D271" s="85"/>
      <c r="E271" s="85"/>
      <c r="F271" s="32"/>
      <c r="G271" s="32"/>
      <c r="H271" s="32"/>
      <c r="J271" s="63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</row>
    <row r="272" spans="4:24" s="29" customFormat="1">
      <c r="D272" s="85"/>
      <c r="E272" s="85"/>
      <c r="F272" s="32"/>
      <c r="G272" s="32"/>
      <c r="H272" s="32"/>
      <c r="J272" s="63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</row>
    <row r="273" spans="4:24" s="29" customFormat="1">
      <c r="D273" s="85"/>
      <c r="E273" s="85"/>
      <c r="F273" s="32"/>
      <c r="G273" s="32"/>
      <c r="H273" s="32"/>
      <c r="J273" s="63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</row>
    <row r="274" spans="4:24" s="29" customFormat="1">
      <c r="D274" s="85"/>
      <c r="E274" s="85"/>
      <c r="F274" s="32"/>
      <c r="G274" s="32"/>
      <c r="H274" s="32"/>
      <c r="J274" s="63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</row>
    <row r="275" spans="4:24" s="29" customFormat="1">
      <c r="D275" s="85"/>
      <c r="E275" s="85"/>
      <c r="F275" s="32"/>
      <c r="G275" s="32"/>
      <c r="H275" s="32"/>
      <c r="J275" s="63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</row>
    <row r="276" spans="4:24" s="29" customFormat="1">
      <c r="D276" s="85"/>
      <c r="E276" s="85"/>
      <c r="F276" s="32"/>
      <c r="G276" s="32"/>
      <c r="H276" s="32"/>
      <c r="J276" s="63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</row>
    <row r="277" spans="4:24" s="29" customFormat="1">
      <c r="D277" s="85"/>
      <c r="E277" s="85"/>
      <c r="F277" s="32"/>
      <c r="G277" s="32"/>
      <c r="H277" s="32"/>
      <c r="J277" s="63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</row>
    <row r="278" spans="4:24" s="29" customFormat="1">
      <c r="D278" s="85"/>
      <c r="E278" s="85"/>
      <c r="F278" s="32"/>
      <c r="G278" s="32"/>
      <c r="H278" s="32"/>
      <c r="J278" s="63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</row>
    <row r="279" spans="4:24" s="29" customFormat="1">
      <c r="D279" s="85"/>
      <c r="E279" s="85"/>
      <c r="F279" s="32"/>
      <c r="G279" s="32"/>
      <c r="H279" s="32"/>
      <c r="J279" s="63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</row>
    <row r="280" spans="4:24" s="29" customFormat="1">
      <c r="D280" s="85"/>
      <c r="E280" s="85"/>
      <c r="F280" s="32"/>
      <c r="G280" s="32"/>
      <c r="H280" s="32"/>
      <c r="J280" s="63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</row>
    <row r="281" spans="4:24" s="29" customFormat="1">
      <c r="D281" s="85"/>
      <c r="E281" s="85"/>
      <c r="F281" s="32"/>
      <c r="G281" s="32"/>
      <c r="H281" s="32"/>
      <c r="J281" s="63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</row>
    <row r="282" spans="4:24" s="29" customFormat="1">
      <c r="D282" s="85"/>
      <c r="E282" s="85"/>
      <c r="F282" s="32"/>
      <c r="G282" s="32"/>
      <c r="H282" s="32"/>
      <c r="J282" s="63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</row>
    <row r="283" spans="4:24" s="29" customFormat="1">
      <c r="D283" s="85"/>
      <c r="E283" s="85"/>
      <c r="F283" s="32"/>
      <c r="G283" s="32"/>
      <c r="H283" s="32"/>
      <c r="J283" s="63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</row>
    <row r="284" spans="4:24" s="29" customFormat="1">
      <c r="D284" s="85"/>
      <c r="E284" s="85"/>
      <c r="F284" s="32"/>
      <c r="G284" s="32"/>
      <c r="H284" s="32"/>
      <c r="J284" s="63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</row>
    <row r="285" spans="4:24" s="29" customFormat="1">
      <c r="D285" s="85"/>
      <c r="E285" s="85"/>
      <c r="F285" s="32"/>
      <c r="G285" s="32"/>
      <c r="H285" s="32"/>
      <c r="J285" s="63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</row>
    <row r="286" spans="4:24" s="29" customFormat="1">
      <c r="D286" s="85"/>
      <c r="E286" s="85"/>
      <c r="F286" s="32"/>
      <c r="G286" s="32"/>
      <c r="H286" s="32"/>
      <c r="J286" s="63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</row>
    <row r="287" spans="4:24" s="29" customFormat="1">
      <c r="D287" s="85"/>
      <c r="E287" s="85"/>
      <c r="F287" s="32"/>
      <c r="G287" s="32"/>
      <c r="H287" s="32"/>
      <c r="J287" s="63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</row>
    <row r="288" spans="4:24" s="29" customFormat="1">
      <c r="D288" s="85"/>
      <c r="E288" s="85"/>
      <c r="F288" s="32"/>
      <c r="G288" s="32"/>
      <c r="H288" s="32"/>
      <c r="J288" s="63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</row>
    <row r="289" spans="4:24" s="29" customFormat="1">
      <c r="D289" s="85"/>
      <c r="E289" s="85"/>
      <c r="F289" s="32"/>
      <c r="G289" s="32"/>
      <c r="H289" s="32"/>
      <c r="J289" s="63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</row>
    <row r="290" spans="4:24" s="29" customFormat="1">
      <c r="D290" s="85"/>
      <c r="E290" s="85"/>
      <c r="F290" s="32"/>
      <c r="G290" s="32"/>
      <c r="H290" s="32"/>
      <c r="J290" s="63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</row>
    <row r="291" spans="4:24" s="29" customFormat="1">
      <c r="D291" s="85"/>
      <c r="E291" s="85"/>
      <c r="F291" s="32"/>
      <c r="G291" s="32"/>
      <c r="H291" s="32"/>
      <c r="J291" s="63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</row>
    <row r="292" spans="4:24" s="29" customFormat="1">
      <c r="D292" s="85"/>
      <c r="E292" s="85"/>
      <c r="F292" s="32"/>
      <c r="G292" s="32"/>
      <c r="H292" s="32"/>
      <c r="J292" s="63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</row>
    <row r="293" spans="4:24" s="29" customFormat="1">
      <c r="D293" s="85"/>
      <c r="E293" s="85"/>
      <c r="F293" s="32"/>
      <c r="G293" s="32"/>
      <c r="H293" s="32"/>
      <c r="J293" s="63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</row>
    <row r="294" spans="4:24" s="29" customFormat="1">
      <c r="D294" s="85"/>
      <c r="E294" s="85"/>
      <c r="F294" s="32"/>
      <c r="G294" s="32"/>
      <c r="H294" s="32"/>
      <c r="J294" s="63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</row>
    <row r="295" spans="4:24" s="29" customFormat="1">
      <c r="D295" s="85"/>
      <c r="E295" s="85"/>
      <c r="F295" s="32"/>
      <c r="G295" s="32"/>
      <c r="H295" s="32"/>
      <c r="J295" s="63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</row>
    <row r="296" spans="4:24" s="29" customFormat="1">
      <c r="D296" s="85"/>
      <c r="E296" s="85"/>
      <c r="F296" s="32"/>
      <c r="G296" s="32"/>
      <c r="H296" s="32"/>
      <c r="J296" s="63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</row>
    <row r="297" spans="4:24" s="29" customFormat="1">
      <c r="D297" s="85"/>
      <c r="E297" s="85"/>
      <c r="F297" s="32"/>
      <c r="G297" s="32"/>
      <c r="H297" s="32"/>
      <c r="J297" s="63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</row>
    <row r="298" spans="4:24" s="29" customFormat="1">
      <c r="D298" s="85"/>
      <c r="E298" s="85"/>
      <c r="F298" s="32"/>
      <c r="G298" s="32"/>
      <c r="H298" s="32"/>
      <c r="J298" s="63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</row>
    <row r="299" spans="4:24" s="29" customFormat="1">
      <c r="D299" s="85"/>
      <c r="E299" s="85"/>
      <c r="F299" s="32"/>
      <c r="G299" s="32"/>
      <c r="H299" s="32"/>
      <c r="J299" s="63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</row>
    <row r="300" spans="4:24" s="29" customFormat="1">
      <c r="D300" s="85"/>
      <c r="E300" s="85"/>
      <c r="F300" s="32"/>
      <c r="G300" s="32"/>
      <c r="H300" s="32"/>
      <c r="J300" s="63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</row>
    <row r="301" spans="4:24" s="29" customFormat="1">
      <c r="D301" s="85"/>
      <c r="E301" s="85"/>
      <c r="F301" s="32"/>
      <c r="G301" s="32"/>
      <c r="H301" s="32"/>
      <c r="J301" s="63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</row>
    <row r="302" spans="4:24" s="29" customFormat="1">
      <c r="D302" s="85"/>
      <c r="E302" s="85"/>
      <c r="F302" s="32"/>
      <c r="G302" s="32"/>
      <c r="H302" s="32"/>
      <c r="J302" s="63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</row>
    <row r="303" spans="4:24" s="29" customFormat="1">
      <c r="D303" s="85"/>
      <c r="E303" s="85"/>
      <c r="F303" s="32"/>
      <c r="G303" s="32"/>
      <c r="H303" s="32"/>
      <c r="J303" s="63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</row>
    <row r="304" spans="4:24" s="29" customFormat="1">
      <c r="D304" s="85"/>
      <c r="E304" s="85"/>
      <c r="F304" s="32"/>
      <c r="G304" s="32"/>
      <c r="H304" s="32"/>
      <c r="J304" s="63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</row>
    <row r="305" spans="4:24" s="29" customFormat="1">
      <c r="D305" s="85"/>
      <c r="E305" s="85"/>
      <c r="F305" s="32"/>
      <c r="G305" s="32"/>
      <c r="H305" s="32"/>
      <c r="J305" s="63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</row>
    <row r="306" spans="4:24" s="29" customFormat="1">
      <c r="D306" s="32"/>
      <c r="E306" s="85"/>
      <c r="F306" s="32"/>
      <c r="G306" s="32"/>
      <c r="H306" s="32"/>
      <c r="J306" s="63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</row>
    <row r="307" spans="4:24" s="29" customFormat="1">
      <c r="D307" s="32"/>
      <c r="E307" s="85"/>
      <c r="F307" s="32"/>
      <c r="G307" s="32"/>
      <c r="H307" s="32"/>
      <c r="J307" s="63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</row>
    <row r="308" spans="4:24" s="29" customFormat="1">
      <c r="D308" s="32"/>
      <c r="E308" s="85"/>
      <c r="F308" s="32"/>
      <c r="G308" s="32"/>
      <c r="H308" s="32"/>
      <c r="J308" s="63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</row>
    <row r="309" spans="4:24" s="29" customFormat="1">
      <c r="D309" s="32"/>
      <c r="E309" s="85"/>
      <c r="F309" s="32"/>
      <c r="G309" s="32"/>
      <c r="H309" s="32"/>
      <c r="J309" s="63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</row>
    <row r="310" spans="4:24" s="29" customFormat="1">
      <c r="D310" s="32"/>
      <c r="E310" s="85"/>
      <c r="F310" s="32"/>
      <c r="G310" s="32"/>
      <c r="H310" s="32"/>
      <c r="J310" s="63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</row>
    <row r="311" spans="4:24" s="27" customFormat="1">
      <c r="D311" s="32"/>
      <c r="E311" s="87"/>
      <c r="F311" s="33"/>
      <c r="G311" s="33"/>
      <c r="H311" s="33"/>
      <c r="I311" s="29"/>
      <c r="J311" s="63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</row>
    <row r="312" spans="4:24" s="27" customFormat="1">
      <c r="D312" s="32"/>
      <c r="E312" s="87"/>
      <c r="F312" s="33"/>
      <c r="G312" s="33"/>
      <c r="H312" s="33"/>
      <c r="I312" s="29"/>
      <c r="J312" s="63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</row>
    <row r="313" spans="4:24" s="27" customFormat="1">
      <c r="D313" s="32"/>
      <c r="E313" s="87"/>
      <c r="F313" s="33"/>
      <c r="G313" s="33"/>
      <c r="H313" s="33"/>
      <c r="I313" s="29"/>
      <c r="J313" s="63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</row>
    <row r="314" spans="4:24" s="27" customFormat="1">
      <c r="D314" s="32"/>
      <c r="E314" s="87"/>
      <c r="F314" s="33"/>
      <c r="G314" s="33"/>
      <c r="H314" s="33"/>
      <c r="I314" s="29"/>
      <c r="J314" s="63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</row>
    <row r="315" spans="4:24" s="27" customFormat="1">
      <c r="D315" s="32"/>
      <c r="E315" s="87"/>
      <c r="F315" s="33"/>
      <c r="G315" s="33"/>
      <c r="H315" s="33"/>
      <c r="I315" s="29"/>
      <c r="J315" s="63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</row>
    <row r="316" spans="4:24" s="27" customFormat="1">
      <c r="D316" s="32"/>
      <c r="E316" s="87"/>
      <c r="F316" s="33"/>
      <c r="G316" s="33"/>
      <c r="H316" s="33"/>
      <c r="I316" s="29"/>
      <c r="J316" s="63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</row>
    <row r="317" spans="4:24" s="27" customFormat="1">
      <c r="D317" s="32"/>
      <c r="E317" s="87"/>
      <c r="F317" s="33"/>
      <c r="G317" s="33"/>
      <c r="H317" s="33"/>
      <c r="I317" s="29"/>
      <c r="J317" s="63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</row>
    <row r="318" spans="4:24" s="27" customFormat="1">
      <c r="D318" s="32"/>
      <c r="E318" s="87"/>
      <c r="F318" s="33"/>
      <c r="G318" s="33"/>
      <c r="H318" s="33"/>
      <c r="I318" s="29"/>
      <c r="J318" s="63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</row>
    <row r="319" spans="4:24" s="27" customFormat="1">
      <c r="D319" s="32"/>
      <c r="E319" s="87"/>
      <c r="F319" s="33"/>
      <c r="G319" s="33"/>
      <c r="H319" s="33"/>
      <c r="I319" s="29"/>
      <c r="J319" s="63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</row>
    <row r="320" spans="4:24" s="27" customFormat="1">
      <c r="D320" s="32"/>
      <c r="E320" s="33"/>
      <c r="F320" s="33"/>
      <c r="G320" s="33"/>
      <c r="H320" s="33"/>
      <c r="I320" s="29"/>
      <c r="J320" s="63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</row>
    <row r="321" spans="4:24" s="27" customFormat="1">
      <c r="D321" s="32"/>
      <c r="E321" s="33"/>
      <c r="F321" s="33"/>
      <c r="G321" s="33"/>
      <c r="H321" s="33"/>
      <c r="I321" s="29"/>
      <c r="J321" s="63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</row>
    <row r="322" spans="4:24" s="27" customFormat="1">
      <c r="D322" s="32"/>
      <c r="E322" s="33"/>
      <c r="F322" s="33"/>
      <c r="G322" s="33"/>
      <c r="H322" s="33"/>
      <c r="I322" s="29"/>
      <c r="J322" s="63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</row>
    <row r="323" spans="4:24" s="27" customFormat="1">
      <c r="D323" s="32"/>
      <c r="E323" s="33"/>
      <c r="F323" s="33"/>
      <c r="G323" s="33"/>
      <c r="H323" s="33"/>
      <c r="I323" s="29"/>
      <c r="J323" s="63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</row>
    <row r="324" spans="4:24" s="27" customFormat="1">
      <c r="D324" s="32"/>
      <c r="E324" s="33"/>
      <c r="F324" s="33"/>
      <c r="G324" s="33"/>
      <c r="H324" s="33"/>
      <c r="I324" s="29"/>
      <c r="J324" s="63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</row>
    <row r="325" spans="4:24" s="27" customFormat="1">
      <c r="D325" s="32"/>
      <c r="E325" s="33"/>
      <c r="F325" s="33"/>
      <c r="G325" s="33"/>
      <c r="H325" s="33"/>
      <c r="I325" s="29"/>
      <c r="J325" s="63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</row>
    <row r="326" spans="4:24" s="27" customFormat="1">
      <c r="D326" s="32"/>
      <c r="E326" s="33"/>
      <c r="F326" s="33"/>
      <c r="G326" s="33"/>
      <c r="H326" s="33"/>
      <c r="I326" s="29"/>
      <c r="J326" s="63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</row>
    <row r="327" spans="4:24" s="27" customFormat="1">
      <c r="D327" s="32"/>
      <c r="E327" s="33"/>
      <c r="F327" s="33"/>
      <c r="G327" s="33"/>
      <c r="H327" s="33"/>
      <c r="I327" s="29"/>
      <c r="J327" s="63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</row>
    <row r="328" spans="4:24" s="27" customFormat="1">
      <c r="D328" s="32"/>
      <c r="E328" s="33"/>
      <c r="F328" s="33"/>
      <c r="G328" s="33"/>
      <c r="H328" s="33"/>
      <c r="I328" s="29"/>
      <c r="J328" s="63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</row>
    <row r="329" spans="4:24" s="27" customFormat="1">
      <c r="D329" s="32"/>
      <c r="E329" s="33"/>
      <c r="F329" s="33"/>
      <c r="G329" s="33"/>
      <c r="H329" s="33"/>
      <c r="I329" s="29"/>
      <c r="J329" s="63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</row>
    <row r="330" spans="4:24" s="27" customFormat="1">
      <c r="D330" s="32"/>
      <c r="E330" s="33"/>
      <c r="F330" s="33"/>
      <c r="G330" s="33"/>
      <c r="H330" s="33"/>
      <c r="I330" s="29"/>
      <c r="J330" s="63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</row>
    <row r="331" spans="4:24" s="27" customFormat="1">
      <c r="D331" s="32"/>
      <c r="E331" s="33"/>
      <c r="F331" s="33"/>
      <c r="G331" s="33"/>
      <c r="H331" s="33"/>
      <c r="I331" s="29"/>
      <c r="J331" s="63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</row>
    <row r="332" spans="4:24" s="27" customFormat="1">
      <c r="D332" s="32"/>
      <c r="E332" s="33"/>
      <c r="F332" s="33"/>
      <c r="G332" s="33"/>
      <c r="H332" s="33"/>
      <c r="I332" s="29"/>
      <c r="J332" s="63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</row>
    <row r="333" spans="4:24" s="27" customFormat="1">
      <c r="D333" s="32"/>
      <c r="E333" s="33"/>
      <c r="F333" s="33"/>
      <c r="G333" s="33"/>
      <c r="H333" s="33"/>
      <c r="I333" s="29"/>
      <c r="J333" s="63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</row>
    <row r="334" spans="4:24" s="27" customFormat="1">
      <c r="D334" s="32"/>
      <c r="E334" s="33"/>
      <c r="F334" s="33"/>
      <c r="G334" s="33"/>
      <c r="H334" s="33"/>
      <c r="I334" s="29"/>
      <c r="J334" s="63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</row>
    <row r="335" spans="4:24" s="27" customFormat="1">
      <c r="D335" s="32"/>
      <c r="E335" s="33"/>
      <c r="F335" s="33"/>
      <c r="G335" s="33"/>
      <c r="H335" s="33"/>
      <c r="I335" s="29"/>
      <c r="J335" s="63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</row>
    <row r="336" spans="4:24" s="27" customFormat="1">
      <c r="D336" s="32"/>
      <c r="E336" s="33"/>
      <c r="F336" s="33"/>
      <c r="G336" s="33"/>
      <c r="H336" s="33"/>
      <c r="I336" s="29"/>
      <c r="J336" s="63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</row>
    <row r="337" spans="4:24" s="27" customFormat="1">
      <c r="D337" s="32"/>
      <c r="E337" s="33"/>
      <c r="F337" s="33"/>
      <c r="G337" s="33"/>
      <c r="H337" s="33"/>
      <c r="I337" s="29"/>
      <c r="J337" s="63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</row>
    <row r="338" spans="4:24" s="27" customFormat="1">
      <c r="D338" s="32"/>
      <c r="E338" s="33"/>
      <c r="F338" s="33"/>
      <c r="G338" s="33"/>
      <c r="H338" s="33"/>
      <c r="I338" s="29"/>
      <c r="J338" s="63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</row>
    <row r="339" spans="4:24" s="27" customFormat="1">
      <c r="D339" s="32"/>
      <c r="E339" s="33"/>
      <c r="F339" s="33"/>
      <c r="G339" s="33"/>
      <c r="H339" s="33"/>
      <c r="I339" s="29"/>
      <c r="J339" s="63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</row>
    <row r="340" spans="4:24" s="27" customFormat="1">
      <c r="D340" s="32"/>
      <c r="E340" s="33"/>
      <c r="F340" s="33"/>
      <c r="G340" s="33"/>
      <c r="H340" s="33"/>
      <c r="I340" s="29"/>
      <c r="J340" s="63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</row>
    <row r="341" spans="4:24" s="27" customFormat="1">
      <c r="D341" s="32"/>
      <c r="E341" s="33"/>
      <c r="F341" s="33"/>
      <c r="G341" s="33"/>
      <c r="H341" s="33"/>
      <c r="I341" s="29"/>
      <c r="J341" s="63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</row>
    <row r="342" spans="4:24" s="27" customFormat="1">
      <c r="D342" s="32"/>
      <c r="E342" s="33"/>
      <c r="F342" s="33"/>
      <c r="G342" s="33"/>
      <c r="H342" s="33"/>
      <c r="I342" s="29"/>
      <c r="J342" s="63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</row>
    <row r="343" spans="4:24" s="27" customFormat="1">
      <c r="D343" s="32"/>
      <c r="E343" s="33"/>
      <c r="F343" s="33"/>
      <c r="G343" s="33"/>
      <c r="H343" s="33"/>
      <c r="I343" s="29"/>
      <c r="J343" s="63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</row>
    <row r="344" spans="4:24" s="27" customFormat="1">
      <c r="D344" s="32"/>
      <c r="E344" s="33"/>
      <c r="F344" s="33"/>
      <c r="G344" s="33"/>
      <c r="H344" s="33"/>
      <c r="I344" s="29"/>
      <c r="J344" s="63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</row>
    <row r="345" spans="4:24" s="27" customFormat="1">
      <c r="D345" s="32"/>
      <c r="E345" s="33"/>
      <c r="F345" s="33"/>
      <c r="G345" s="33"/>
      <c r="H345" s="33"/>
      <c r="I345" s="29"/>
      <c r="J345" s="63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</row>
    <row r="346" spans="4:24" s="27" customFormat="1">
      <c r="D346" s="32"/>
      <c r="E346" s="33"/>
      <c r="F346" s="33"/>
      <c r="G346" s="33"/>
      <c r="H346" s="33"/>
      <c r="I346" s="29"/>
      <c r="J346" s="63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</row>
    <row r="347" spans="4:24" s="27" customFormat="1">
      <c r="D347" s="32"/>
      <c r="E347" s="33"/>
      <c r="F347" s="33"/>
      <c r="G347" s="33"/>
      <c r="H347" s="33"/>
      <c r="I347" s="29"/>
      <c r="J347" s="63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</row>
    <row r="348" spans="4:24" s="27" customFormat="1">
      <c r="D348" s="32"/>
      <c r="E348" s="33"/>
      <c r="F348" s="33"/>
      <c r="G348" s="33"/>
      <c r="H348" s="33"/>
      <c r="I348" s="29"/>
      <c r="J348" s="63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</row>
    <row r="349" spans="4:24" s="27" customFormat="1">
      <c r="D349" s="32"/>
      <c r="E349" s="33"/>
      <c r="F349" s="33"/>
      <c r="G349" s="33"/>
      <c r="H349" s="33"/>
      <c r="I349" s="29"/>
      <c r="J349" s="63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</row>
    <row r="350" spans="4:24" s="27" customFormat="1">
      <c r="D350" s="32"/>
      <c r="E350" s="33"/>
      <c r="F350" s="33"/>
      <c r="G350" s="33"/>
      <c r="H350" s="33"/>
      <c r="I350" s="29"/>
      <c r="J350" s="63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</row>
    <row r="351" spans="4:24" s="27" customFormat="1">
      <c r="D351" s="32"/>
      <c r="E351" s="33"/>
      <c r="F351" s="33"/>
      <c r="G351" s="33"/>
      <c r="H351" s="33"/>
      <c r="I351" s="29"/>
      <c r="J351" s="63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</row>
    <row r="352" spans="4:24" s="27" customFormat="1">
      <c r="D352" s="32"/>
      <c r="E352" s="33"/>
      <c r="F352" s="33"/>
      <c r="G352" s="33"/>
      <c r="H352" s="33"/>
      <c r="I352" s="29"/>
      <c r="J352" s="63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</row>
    <row r="353" spans="4:24" s="27" customFormat="1">
      <c r="D353" s="32"/>
      <c r="E353" s="33"/>
      <c r="F353" s="33"/>
      <c r="G353" s="33"/>
      <c r="H353" s="33"/>
      <c r="I353" s="29"/>
      <c r="J353" s="63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</row>
    <row r="354" spans="4:24" s="27" customFormat="1">
      <c r="D354" s="32"/>
      <c r="E354" s="33"/>
      <c r="F354" s="33"/>
      <c r="G354" s="33"/>
      <c r="H354" s="33"/>
      <c r="I354" s="29"/>
      <c r="J354" s="63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</row>
    <row r="355" spans="4:24" s="27" customFormat="1">
      <c r="D355" s="32"/>
      <c r="E355" s="33"/>
      <c r="F355" s="33"/>
      <c r="G355" s="33"/>
      <c r="H355" s="33"/>
      <c r="I355" s="29"/>
      <c r="J355" s="63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</row>
    <row r="356" spans="4:24" s="27" customFormat="1">
      <c r="D356" s="32"/>
      <c r="E356" s="33"/>
      <c r="F356" s="33"/>
      <c r="G356" s="33"/>
      <c r="H356" s="33"/>
      <c r="I356" s="29"/>
      <c r="J356" s="63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</row>
    <row r="357" spans="4:24" s="27" customFormat="1">
      <c r="D357" s="32"/>
      <c r="E357" s="33"/>
      <c r="F357" s="33"/>
      <c r="G357" s="33"/>
      <c r="H357" s="33"/>
      <c r="I357" s="29"/>
      <c r="J357" s="63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</row>
    <row r="358" spans="4:24" s="27" customFormat="1">
      <c r="D358" s="32"/>
      <c r="E358" s="33"/>
      <c r="F358" s="33"/>
      <c r="G358" s="33"/>
      <c r="H358" s="33"/>
      <c r="I358" s="29"/>
      <c r="J358" s="63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</row>
    <row r="359" spans="4:24" s="27" customFormat="1">
      <c r="D359" s="32"/>
      <c r="E359" s="33"/>
      <c r="F359" s="33"/>
      <c r="G359" s="33"/>
      <c r="H359" s="33"/>
      <c r="I359" s="29"/>
      <c r="J359" s="63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</row>
    <row r="360" spans="4:24" s="27" customFormat="1">
      <c r="D360" s="32"/>
      <c r="E360" s="33"/>
      <c r="F360" s="33"/>
      <c r="G360" s="33"/>
      <c r="H360" s="33"/>
      <c r="I360" s="29"/>
      <c r="J360" s="63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</row>
    <row r="361" spans="4:24" s="27" customFormat="1">
      <c r="D361" s="32"/>
      <c r="E361" s="33"/>
      <c r="F361" s="33"/>
      <c r="G361" s="33"/>
      <c r="H361" s="33"/>
      <c r="I361" s="29"/>
      <c r="J361" s="63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</row>
    <row r="362" spans="4:24" s="27" customFormat="1">
      <c r="D362" s="32"/>
      <c r="E362" s="33"/>
      <c r="F362" s="33"/>
      <c r="G362" s="33"/>
      <c r="H362" s="33"/>
      <c r="I362" s="29"/>
      <c r="J362" s="63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</row>
    <row r="363" spans="4:24" s="27" customFormat="1">
      <c r="D363" s="32"/>
      <c r="E363" s="33"/>
      <c r="F363" s="33"/>
      <c r="G363" s="33"/>
      <c r="H363" s="33"/>
      <c r="I363" s="29"/>
      <c r="J363" s="63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</row>
    <row r="364" spans="4:24" s="27" customFormat="1">
      <c r="D364" s="32"/>
      <c r="E364" s="33"/>
      <c r="F364" s="33"/>
      <c r="G364" s="33"/>
      <c r="H364" s="33"/>
      <c r="I364" s="29"/>
      <c r="J364" s="63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</row>
    <row r="365" spans="4:24" s="27" customFormat="1">
      <c r="D365" s="32"/>
      <c r="E365" s="33"/>
      <c r="F365" s="33"/>
      <c r="G365" s="33"/>
      <c r="H365" s="33"/>
      <c r="I365" s="29"/>
      <c r="J365" s="63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</row>
    <row r="366" spans="4:24" s="27" customFormat="1">
      <c r="D366" s="32"/>
      <c r="E366" s="33"/>
      <c r="F366" s="33"/>
      <c r="G366" s="33"/>
      <c r="H366" s="33"/>
      <c r="I366" s="29"/>
      <c r="J366" s="63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</row>
    <row r="367" spans="4:24" s="27" customFormat="1">
      <c r="D367" s="32"/>
      <c r="E367" s="33"/>
      <c r="F367" s="33"/>
      <c r="G367" s="33"/>
      <c r="H367" s="33"/>
      <c r="I367" s="29"/>
      <c r="J367" s="63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</row>
    <row r="368" spans="4:24" s="27" customFormat="1">
      <c r="D368" s="32"/>
      <c r="E368" s="33"/>
      <c r="F368" s="33"/>
      <c r="G368" s="33"/>
      <c r="H368" s="33"/>
      <c r="I368" s="29"/>
      <c r="J368" s="63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</row>
    <row r="369" spans="4:24" s="27" customFormat="1">
      <c r="D369" s="32"/>
      <c r="E369" s="33"/>
      <c r="F369" s="33"/>
      <c r="G369" s="33"/>
      <c r="H369" s="33"/>
      <c r="I369" s="29"/>
      <c r="J369" s="63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</row>
    <row r="370" spans="4:24" s="27" customFormat="1">
      <c r="D370" s="32"/>
      <c r="E370" s="33"/>
      <c r="F370" s="33"/>
      <c r="G370" s="33"/>
      <c r="H370" s="33"/>
      <c r="I370" s="29"/>
      <c r="J370" s="63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</row>
    <row r="371" spans="4:24" s="27" customFormat="1">
      <c r="D371" s="32"/>
      <c r="E371" s="33"/>
      <c r="F371" s="33"/>
      <c r="G371" s="33"/>
      <c r="H371" s="33"/>
      <c r="I371" s="29"/>
      <c r="J371" s="63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</row>
    <row r="372" spans="4:24" s="27" customFormat="1">
      <c r="D372" s="32"/>
      <c r="E372" s="33"/>
      <c r="F372" s="33"/>
      <c r="G372" s="33"/>
      <c r="H372" s="33"/>
      <c r="I372" s="29"/>
      <c r="J372" s="63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</row>
    <row r="373" spans="4:24" s="27" customFormat="1">
      <c r="D373" s="32"/>
      <c r="E373" s="33"/>
      <c r="F373" s="33"/>
      <c r="G373" s="33"/>
      <c r="H373" s="33"/>
      <c r="I373" s="29"/>
      <c r="J373" s="63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</row>
    <row r="374" spans="4:24" s="27" customFormat="1">
      <c r="D374" s="32"/>
      <c r="E374" s="33"/>
      <c r="F374" s="33"/>
      <c r="G374" s="33"/>
      <c r="H374" s="33"/>
      <c r="I374" s="29"/>
      <c r="J374" s="63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</row>
    <row r="375" spans="4:24" s="27" customFormat="1">
      <c r="D375" s="32"/>
      <c r="E375" s="33"/>
      <c r="F375" s="33"/>
      <c r="G375" s="33"/>
      <c r="H375" s="33"/>
      <c r="I375" s="29"/>
      <c r="J375" s="63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</row>
    <row r="376" spans="4:24" s="27" customFormat="1">
      <c r="D376" s="32"/>
      <c r="E376" s="33"/>
      <c r="F376" s="33"/>
      <c r="G376" s="33"/>
      <c r="H376" s="33"/>
      <c r="I376" s="29"/>
      <c r="J376" s="63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</row>
    <row r="377" spans="4:24" s="27" customFormat="1">
      <c r="D377" s="32"/>
      <c r="E377" s="33"/>
      <c r="F377" s="33"/>
      <c r="G377" s="33"/>
      <c r="H377" s="33"/>
      <c r="I377" s="29"/>
      <c r="J377" s="63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</row>
    <row r="378" spans="4:24" s="27" customFormat="1">
      <c r="D378" s="32"/>
      <c r="E378" s="33"/>
      <c r="F378" s="33"/>
      <c r="G378" s="33"/>
      <c r="H378" s="33"/>
      <c r="I378" s="29"/>
      <c r="J378" s="63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</row>
    <row r="379" spans="4:24" s="27" customFormat="1">
      <c r="D379" s="32"/>
      <c r="E379" s="33"/>
      <c r="F379" s="33"/>
      <c r="G379" s="33"/>
      <c r="H379" s="33"/>
      <c r="I379" s="29"/>
      <c r="J379" s="63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</row>
    <row r="380" spans="4:24" s="27" customFormat="1">
      <c r="D380" s="32"/>
      <c r="E380" s="33"/>
      <c r="F380" s="33"/>
      <c r="G380" s="33"/>
      <c r="H380" s="33"/>
      <c r="I380" s="29"/>
      <c r="J380" s="63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</row>
    <row r="381" spans="4:24" s="27" customFormat="1">
      <c r="D381" s="32"/>
      <c r="E381" s="33"/>
      <c r="F381" s="33"/>
      <c r="G381" s="33"/>
      <c r="H381" s="33"/>
      <c r="I381" s="29"/>
      <c r="J381" s="63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</row>
    <row r="382" spans="4:24" s="27" customFormat="1">
      <c r="D382" s="32"/>
      <c r="E382" s="33"/>
      <c r="F382" s="33"/>
      <c r="G382" s="33"/>
      <c r="H382" s="33"/>
      <c r="I382" s="29"/>
      <c r="J382" s="63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</row>
    <row r="383" spans="4:24" s="27" customFormat="1">
      <c r="D383" s="32"/>
      <c r="E383" s="33"/>
      <c r="F383" s="33"/>
      <c r="G383" s="33"/>
      <c r="H383" s="33"/>
      <c r="I383" s="29"/>
      <c r="J383" s="63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</row>
    <row r="384" spans="4:24" s="27" customFormat="1">
      <c r="D384" s="32"/>
      <c r="E384" s="33"/>
      <c r="F384" s="33"/>
      <c r="G384" s="33"/>
      <c r="H384" s="33"/>
      <c r="I384" s="29"/>
      <c r="J384" s="63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</row>
    <row r="385" spans="4:24" s="27" customFormat="1">
      <c r="D385" s="32"/>
      <c r="E385" s="33"/>
      <c r="F385" s="33"/>
      <c r="G385" s="33"/>
      <c r="H385" s="33"/>
      <c r="I385" s="29"/>
      <c r="J385" s="63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</row>
    <row r="386" spans="4:24" s="27" customFormat="1">
      <c r="D386" s="32"/>
      <c r="E386" s="33"/>
      <c r="F386" s="33"/>
      <c r="G386" s="33"/>
      <c r="H386" s="33"/>
      <c r="I386" s="29"/>
      <c r="J386" s="63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</row>
    <row r="387" spans="4:24" s="27" customFormat="1">
      <c r="D387" s="32"/>
      <c r="E387" s="33"/>
      <c r="F387" s="33"/>
      <c r="G387" s="33"/>
      <c r="H387" s="33"/>
      <c r="I387" s="29"/>
      <c r="J387" s="63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</row>
    <row r="388" spans="4:24" s="27" customFormat="1">
      <c r="D388" s="32"/>
      <c r="E388" s="33"/>
      <c r="F388" s="33"/>
      <c r="G388" s="33"/>
      <c r="H388" s="33"/>
      <c r="I388" s="29"/>
      <c r="J388" s="63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</row>
    <row r="389" spans="4:24" s="27" customFormat="1">
      <c r="D389" s="32"/>
      <c r="E389" s="33"/>
      <c r="F389" s="33"/>
      <c r="G389" s="33"/>
      <c r="H389" s="33"/>
      <c r="I389" s="29"/>
      <c r="J389" s="63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</row>
    <row r="390" spans="4:24" s="27" customFormat="1">
      <c r="D390" s="32"/>
      <c r="E390" s="33"/>
      <c r="F390" s="33"/>
      <c r="G390" s="33"/>
      <c r="H390" s="33"/>
      <c r="I390" s="29"/>
      <c r="J390" s="63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</row>
    <row r="391" spans="4:24" s="27" customFormat="1">
      <c r="D391" s="32"/>
      <c r="E391" s="33"/>
      <c r="F391" s="33"/>
      <c r="G391" s="33"/>
      <c r="H391" s="33"/>
      <c r="I391" s="29"/>
      <c r="J391" s="63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</row>
    <row r="392" spans="4:24" s="27" customFormat="1">
      <c r="D392" s="32"/>
      <c r="E392" s="33"/>
      <c r="F392" s="33"/>
      <c r="G392" s="33"/>
      <c r="H392" s="33"/>
      <c r="I392" s="29"/>
      <c r="J392" s="63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</row>
    <row r="393" spans="4:24" s="27" customFormat="1">
      <c r="D393" s="32"/>
      <c r="E393" s="33"/>
      <c r="F393" s="33"/>
      <c r="G393" s="33"/>
      <c r="H393" s="33"/>
      <c r="I393" s="29"/>
      <c r="J393" s="63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</row>
    <row r="394" spans="4:24" s="27" customFormat="1">
      <c r="D394" s="32"/>
      <c r="E394" s="33"/>
      <c r="F394" s="33"/>
      <c r="G394" s="33"/>
      <c r="H394" s="33"/>
      <c r="I394" s="29"/>
      <c r="J394" s="63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</row>
    <row r="395" spans="4:24" s="27" customFormat="1">
      <c r="D395" s="32"/>
      <c r="E395" s="33"/>
      <c r="F395" s="33"/>
      <c r="G395" s="33"/>
      <c r="H395" s="33"/>
      <c r="I395" s="29"/>
      <c r="J395" s="63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</row>
    <row r="396" spans="4:24" s="27" customFormat="1">
      <c r="D396" s="32"/>
      <c r="E396" s="33"/>
      <c r="F396" s="33"/>
      <c r="G396" s="33"/>
      <c r="H396" s="33"/>
      <c r="I396" s="29"/>
      <c r="J396" s="63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</row>
    <row r="397" spans="4:24" s="27" customFormat="1">
      <c r="D397" s="32"/>
      <c r="E397" s="33"/>
      <c r="F397" s="33"/>
      <c r="G397" s="33"/>
      <c r="H397" s="33"/>
      <c r="I397" s="29"/>
      <c r="J397" s="63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</row>
    <row r="398" spans="4:24" s="27" customFormat="1">
      <c r="D398" s="32"/>
      <c r="E398" s="33"/>
      <c r="F398" s="33"/>
      <c r="G398" s="33"/>
      <c r="H398" s="33"/>
      <c r="I398" s="29"/>
      <c r="J398" s="63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</row>
    <row r="399" spans="4:24" s="27" customFormat="1">
      <c r="D399" s="32"/>
      <c r="E399" s="33"/>
      <c r="F399" s="33"/>
      <c r="G399" s="33"/>
      <c r="H399" s="33"/>
      <c r="I399" s="29"/>
      <c r="J399" s="63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</row>
    <row r="400" spans="4:24" s="27" customFormat="1">
      <c r="D400" s="32"/>
      <c r="E400" s="33"/>
      <c r="F400" s="33"/>
      <c r="G400" s="33"/>
      <c r="H400" s="33"/>
      <c r="I400" s="29"/>
      <c r="J400" s="63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</row>
    <row r="401" spans="4:24" s="27" customFormat="1">
      <c r="D401" s="32"/>
      <c r="E401" s="33"/>
      <c r="F401" s="33"/>
      <c r="G401" s="33"/>
      <c r="H401" s="33"/>
      <c r="I401" s="29"/>
      <c r="J401" s="63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</row>
    <row r="402" spans="4:24" s="27" customFormat="1">
      <c r="D402" s="32"/>
      <c r="E402" s="33"/>
      <c r="F402" s="33"/>
      <c r="G402" s="33"/>
      <c r="H402" s="33"/>
      <c r="I402" s="29"/>
      <c r="J402" s="63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</row>
    <row r="403" spans="4:24" s="27" customFormat="1">
      <c r="D403" s="32"/>
      <c r="E403" s="33"/>
      <c r="F403" s="33"/>
      <c r="G403" s="33"/>
      <c r="H403" s="33"/>
      <c r="I403" s="29"/>
      <c r="J403" s="63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</row>
    <row r="404" spans="4:24" s="27" customFormat="1">
      <c r="D404" s="32"/>
      <c r="E404" s="33"/>
      <c r="F404" s="33"/>
      <c r="G404" s="33"/>
      <c r="H404" s="33"/>
      <c r="I404" s="29"/>
      <c r="J404" s="63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</row>
    <row r="405" spans="4:24" s="27" customFormat="1">
      <c r="D405" s="32"/>
      <c r="E405" s="33"/>
      <c r="F405" s="33"/>
      <c r="G405" s="33"/>
      <c r="H405" s="33"/>
      <c r="I405" s="29"/>
      <c r="J405" s="63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</row>
    <row r="406" spans="4:24" s="27" customFormat="1">
      <c r="D406" s="32"/>
      <c r="E406" s="33"/>
      <c r="F406" s="33"/>
      <c r="G406" s="33"/>
      <c r="H406" s="33"/>
      <c r="I406" s="29"/>
      <c r="J406" s="63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</row>
    <row r="407" spans="4:24" s="27" customFormat="1">
      <c r="D407" s="32"/>
      <c r="E407" s="33"/>
      <c r="F407" s="33"/>
      <c r="G407" s="33"/>
      <c r="H407" s="33"/>
      <c r="I407" s="29"/>
      <c r="J407" s="63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</row>
    <row r="408" spans="4:24" s="27" customFormat="1">
      <c r="D408" s="32"/>
      <c r="E408" s="33"/>
      <c r="F408" s="33"/>
      <c r="G408" s="33"/>
      <c r="H408" s="33"/>
      <c r="I408" s="29"/>
      <c r="J408" s="63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</row>
    <row r="409" spans="4:24" s="27" customFormat="1">
      <c r="D409" s="32"/>
      <c r="E409" s="33"/>
      <c r="F409" s="33"/>
      <c r="G409" s="33"/>
      <c r="H409" s="33"/>
      <c r="I409" s="29"/>
      <c r="J409" s="63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</row>
    <row r="410" spans="4:24" s="27" customFormat="1">
      <c r="D410" s="32"/>
      <c r="E410" s="33"/>
      <c r="F410" s="33"/>
      <c r="G410" s="33"/>
      <c r="H410" s="33"/>
      <c r="I410" s="29"/>
      <c r="J410" s="63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</row>
    <row r="411" spans="4:24" s="27" customFormat="1">
      <c r="D411" s="32"/>
      <c r="E411" s="33"/>
      <c r="F411" s="33"/>
      <c r="G411" s="33"/>
      <c r="H411" s="33"/>
      <c r="I411" s="29"/>
      <c r="J411" s="63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</row>
    <row r="412" spans="4:24" s="27" customFormat="1">
      <c r="D412" s="32"/>
      <c r="E412" s="33"/>
      <c r="F412" s="33"/>
      <c r="G412" s="33"/>
      <c r="H412" s="33"/>
      <c r="I412" s="29"/>
      <c r="J412" s="63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</row>
    <row r="413" spans="4:24" s="27" customFormat="1">
      <c r="D413" s="32"/>
      <c r="E413" s="33"/>
      <c r="F413" s="33"/>
      <c r="G413" s="33"/>
      <c r="H413" s="33"/>
      <c r="I413" s="29"/>
      <c r="J413" s="63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</row>
    <row r="414" spans="4:24" s="27" customFormat="1">
      <c r="D414" s="32"/>
      <c r="E414" s="33"/>
      <c r="F414" s="33"/>
      <c r="G414" s="33"/>
      <c r="H414" s="33"/>
      <c r="I414" s="29"/>
      <c r="J414" s="63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</row>
    <row r="415" spans="4:24" s="27" customFormat="1">
      <c r="D415" s="32"/>
      <c r="E415" s="33"/>
      <c r="F415" s="33"/>
      <c r="G415" s="33"/>
      <c r="H415" s="33"/>
      <c r="I415" s="29"/>
      <c r="J415" s="63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</row>
    <row r="416" spans="4:24" s="27" customFormat="1">
      <c r="D416" s="32"/>
      <c r="E416" s="33"/>
      <c r="F416" s="33"/>
      <c r="G416" s="33"/>
      <c r="H416" s="33"/>
      <c r="I416" s="29"/>
      <c r="J416" s="63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</row>
    <row r="417" spans="4:24" s="27" customFormat="1">
      <c r="D417" s="32"/>
      <c r="E417" s="33"/>
      <c r="F417" s="33"/>
      <c r="G417" s="33"/>
      <c r="H417" s="33"/>
      <c r="I417" s="29"/>
      <c r="J417" s="63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</row>
    <row r="418" spans="4:24" s="27" customFormat="1">
      <c r="D418" s="32"/>
      <c r="E418" s="33"/>
      <c r="F418" s="33"/>
      <c r="G418" s="33"/>
      <c r="H418" s="33"/>
      <c r="I418" s="29"/>
      <c r="J418" s="63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</row>
    <row r="419" spans="4:24" s="27" customFormat="1">
      <c r="D419" s="32"/>
      <c r="E419" s="33"/>
      <c r="F419" s="33"/>
      <c r="G419" s="33"/>
      <c r="H419" s="33"/>
      <c r="I419" s="29"/>
      <c r="J419" s="63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</row>
    <row r="420" spans="4:24" s="27" customFormat="1">
      <c r="D420" s="32"/>
      <c r="E420" s="33"/>
      <c r="F420" s="33"/>
      <c r="G420" s="33"/>
      <c r="H420" s="33"/>
      <c r="I420" s="29"/>
      <c r="J420" s="63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</row>
    <row r="421" spans="4:24" s="27" customFormat="1">
      <c r="D421" s="32"/>
      <c r="E421" s="33"/>
      <c r="F421" s="33"/>
      <c r="G421" s="33"/>
      <c r="H421" s="33"/>
      <c r="I421" s="29"/>
      <c r="J421" s="63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</row>
    <row r="422" spans="4:24" s="27" customFormat="1">
      <c r="D422" s="32"/>
      <c r="E422" s="33"/>
      <c r="F422" s="33"/>
      <c r="G422" s="33"/>
      <c r="H422" s="33"/>
      <c r="I422" s="29"/>
      <c r="J422" s="63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</row>
    <row r="423" spans="4:24" s="27" customFormat="1">
      <c r="D423" s="32"/>
      <c r="E423" s="33"/>
      <c r="F423" s="33"/>
      <c r="G423" s="33"/>
      <c r="H423" s="33"/>
      <c r="I423" s="29"/>
      <c r="J423" s="63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</row>
    <row r="424" spans="4:24" s="27" customFormat="1">
      <c r="D424" s="32"/>
      <c r="E424" s="33"/>
      <c r="F424" s="33"/>
      <c r="G424" s="33"/>
      <c r="H424" s="33"/>
      <c r="I424" s="29"/>
      <c r="J424" s="63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</row>
    <row r="425" spans="4:24" s="27" customFormat="1">
      <c r="D425" s="32"/>
      <c r="E425" s="33"/>
      <c r="F425" s="33"/>
      <c r="G425" s="33"/>
      <c r="H425" s="33"/>
      <c r="I425" s="29"/>
      <c r="J425" s="63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</row>
    <row r="426" spans="4:24" s="27" customFormat="1">
      <c r="D426" s="32"/>
      <c r="E426" s="33"/>
      <c r="F426" s="33"/>
      <c r="G426" s="33"/>
      <c r="H426" s="33"/>
      <c r="I426" s="29"/>
      <c r="J426" s="63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</row>
    <row r="427" spans="4:24" s="27" customFormat="1">
      <c r="D427" s="32"/>
      <c r="E427" s="33"/>
      <c r="F427" s="33"/>
      <c r="G427" s="33"/>
      <c r="H427" s="33"/>
      <c r="I427" s="29"/>
      <c r="J427" s="63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</row>
    <row r="428" spans="4:24" s="27" customFormat="1">
      <c r="D428" s="32"/>
      <c r="E428" s="33"/>
      <c r="F428" s="33"/>
      <c r="G428" s="33"/>
      <c r="H428" s="33"/>
      <c r="I428" s="29"/>
      <c r="J428" s="63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</row>
    <row r="429" spans="4:24" s="27" customFormat="1">
      <c r="D429" s="32"/>
      <c r="E429" s="33"/>
      <c r="F429" s="33"/>
      <c r="G429" s="33"/>
      <c r="H429" s="33"/>
      <c r="I429" s="29"/>
      <c r="J429" s="63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</row>
    <row r="430" spans="4:24" s="27" customFormat="1">
      <c r="D430" s="32"/>
      <c r="E430" s="33"/>
      <c r="F430" s="33"/>
      <c r="G430" s="33"/>
      <c r="H430" s="33"/>
      <c r="I430" s="29"/>
      <c r="J430" s="63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</row>
    <row r="431" spans="4:24" s="27" customFormat="1">
      <c r="D431" s="32"/>
      <c r="E431" s="33"/>
      <c r="F431" s="33"/>
      <c r="G431" s="33"/>
      <c r="H431" s="33"/>
      <c r="I431" s="29"/>
      <c r="J431" s="63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</row>
    <row r="432" spans="4:24" s="27" customFormat="1">
      <c r="D432" s="32"/>
      <c r="E432" s="33"/>
      <c r="F432" s="33"/>
      <c r="G432" s="33"/>
      <c r="H432" s="33"/>
      <c r="I432" s="29"/>
      <c r="J432" s="63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</row>
    <row r="433" spans="4:24" s="27" customFormat="1">
      <c r="D433" s="32"/>
      <c r="E433" s="33"/>
      <c r="F433" s="33"/>
      <c r="G433" s="33"/>
      <c r="H433" s="33"/>
      <c r="I433" s="29"/>
      <c r="J433" s="63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</row>
    <row r="434" spans="4:24" s="27" customFormat="1">
      <c r="D434" s="32"/>
      <c r="E434" s="33"/>
      <c r="F434" s="33"/>
      <c r="G434" s="33"/>
      <c r="H434" s="33"/>
      <c r="I434" s="29"/>
      <c r="J434" s="63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</row>
    <row r="435" spans="4:24" s="27" customFormat="1">
      <c r="D435" s="32"/>
      <c r="E435" s="33"/>
      <c r="F435" s="33"/>
      <c r="G435" s="33"/>
      <c r="H435" s="33"/>
      <c r="I435" s="29"/>
      <c r="J435" s="63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</row>
    <row r="436" spans="4:24" s="27" customFormat="1">
      <c r="D436" s="32"/>
      <c r="E436" s="33"/>
      <c r="F436" s="33"/>
      <c r="G436" s="33"/>
      <c r="H436" s="33"/>
      <c r="I436" s="29"/>
      <c r="J436" s="63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</row>
    <row r="437" spans="4:24" s="27" customFormat="1">
      <c r="D437" s="32"/>
      <c r="E437" s="33"/>
      <c r="F437" s="33"/>
      <c r="G437" s="33"/>
      <c r="H437" s="33"/>
      <c r="I437" s="29"/>
      <c r="J437" s="63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</row>
    <row r="438" spans="4:24" s="27" customFormat="1">
      <c r="D438" s="32"/>
      <c r="E438" s="33"/>
      <c r="F438" s="33"/>
      <c r="G438" s="33"/>
      <c r="H438" s="33"/>
      <c r="I438" s="29"/>
      <c r="J438" s="63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</row>
    <row r="439" spans="4:24" s="27" customFormat="1">
      <c r="D439" s="32"/>
      <c r="E439" s="33"/>
      <c r="F439" s="33"/>
      <c r="G439" s="33"/>
      <c r="H439" s="33"/>
      <c r="I439" s="29"/>
      <c r="J439" s="63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</row>
    <row r="440" spans="4:24" s="27" customFormat="1">
      <c r="D440" s="32"/>
      <c r="E440" s="33"/>
      <c r="F440" s="33"/>
      <c r="G440" s="33"/>
      <c r="H440" s="33"/>
      <c r="I440" s="29"/>
      <c r="J440" s="63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</row>
    <row r="441" spans="4:24" s="27" customFormat="1">
      <c r="D441" s="32"/>
      <c r="E441" s="33"/>
      <c r="F441" s="33"/>
      <c r="G441" s="33"/>
      <c r="H441" s="33"/>
      <c r="I441" s="29"/>
      <c r="J441" s="63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</row>
    <row r="442" spans="4:24" s="27" customFormat="1">
      <c r="D442" s="32"/>
      <c r="E442" s="33"/>
      <c r="F442" s="33"/>
      <c r="G442" s="33"/>
      <c r="H442" s="33"/>
      <c r="I442" s="29"/>
      <c r="J442" s="63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</row>
    <row r="443" spans="4:24" s="27" customFormat="1">
      <c r="D443" s="32"/>
      <c r="E443" s="33"/>
      <c r="F443" s="33"/>
      <c r="G443" s="33"/>
      <c r="H443" s="33"/>
      <c r="I443" s="29"/>
      <c r="J443" s="63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</row>
    <row r="444" spans="4:24" s="27" customFormat="1">
      <c r="D444" s="32"/>
      <c r="E444" s="33"/>
      <c r="F444" s="33"/>
      <c r="G444" s="33"/>
      <c r="H444" s="33"/>
      <c r="I444" s="29"/>
      <c r="J444" s="63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</row>
    <row r="445" spans="4:24" s="27" customFormat="1">
      <c r="D445" s="32"/>
      <c r="E445" s="33"/>
      <c r="F445" s="33"/>
      <c r="G445" s="33"/>
      <c r="H445" s="33"/>
      <c r="I445" s="29"/>
      <c r="J445" s="63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</row>
    <row r="446" spans="4:24" s="27" customFormat="1">
      <c r="D446" s="32"/>
      <c r="E446" s="33"/>
      <c r="F446" s="33"/>
      <c r="G446" s="33"/>
      <c r="H446" s="33"/>
      <c r="I446" s="29"/>
      <c r="J446" s="63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</row>
    <row r="447" spans="4:24" s="27" customFormat="1">
      <c r="D447" s="32"/>
      <c r="E447" s="33"/>
      <c r="F447" s="33"/>
      <c r="G447" s="33"/>
      <c r="H447" s="33"/>
      <c r="I447" s="29"/>
      <c r="J447" s="63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</row>
    <row r="448" spans="4:24" s="27" customFormat="1">
      <c r="D448" s="32"/>
      <c r="E448" s="33"/>
      <c r="F448" s="33"/>
      <c r="G448" s="33"/>
      <c r="H448" s="33"/>
      <c r="I448" s="29"/>
      <c r="J448" s="63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</row>
    <row r="449" spans="4:24" s="27" customFormat="1">
      <c r="D449" s="32"/>
      <c r="E449" s="33"/>
      <c r="F449" s="33"/>
      <c r="G449" s="33"/>
      <c r="H449" s="33"/>
      <c r="I449" s="29"/>
      <c r="J449" s="63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</row>
    <row r="450" spans="4:24" s="27" customFormat="1">
      <c r="D450" s="32"/>
      <c r="E450" s="33"/>
      <c r="F450" s="33"/>
      <c r="G450" s="33"/>
      <c r="H450" s="33"/>
      <c r="I450" s="29"/>
      <c r="J450" s="63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</row>
    <row r="451" spans="4:24" s="27" customFormat="1">
      <c r="D451" s="32"/>
      <c r="E451" s="33"/>
      <c r="F451" s="33"/>
      <c r="G451" s="33"/>
      <c r="H451" s="33"/>
      <c r="I451" s="29"/>
      <c r="J451" s="63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</row>
    <row r="452" spans="4:24" s="27" customFormat="1">
      <c r="D452" s="32"/>
      <c r="E452" s="33"/>
      <c r="F452" s="33"/>
      <c r="G452" s="33"/>
      <c r="H452" s="33"/>
      <c r="I452" s="29"/>
      <c r="J452" s="63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</row>
    <row r="453" spans="4:24" s="27" customFormat="1">
      <c r="D453" s="32"/>
      <c r="E453" s="33"/>
      <c r="F453" s="33"/>
      <c r="G453" s="33"/>
      <c r="H453" s="33"/>
      <c r="I453" s="29"/>
      <c r="J453" s="63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</row>
    <row r="454" spans="4:24" s="27" customFormat="1">
      <c r="D454" s="32"/>
      <c r="E454" s="33"/>
      <c r="F454" s="33"/>
      <c r="G454" s="33"/>
      <c r="H454" s="33"/>
      <c r="I454" s="29"/>
      <c r="J454" s="63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</row>
    <row r="455" spans="4:24" s="27" customFormat="1">
      <c r="D455" s="32"/>
      <c r="E455" s="33"/>
      <c r="F455" s="33"/>
      <c r="G455" s="33"/>
      <c r="H455" s="33"/>
      <c r="I455" s="29"/>
      <c r="J455" s="63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</row>
    <row r="456" spans="4:24" s="27" customFormat="1">
      <c r="D456" s="32"/>
      <c r="E456" s="33"/>
      <c r="F456" s="33"/>
      <c r="G456" s="33"/>
      <c r="H456" s="33"/>
      <c r="I456" s="29"/>
      <c r="J456" s="63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</row>
    <row r="457" spans="4:24" s="27" customFormat="1">
      <c r="D457" s="32"/>
      <c r="E457" s="33"/>
      <c r="F457" s="33"/>
      <c r="G457" s="33"/>
      <c r="H457" s="33"/>
      <c r="I457" s="29"/>
      <c r="J457" s="63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</row>
    <row r="458" spans="4:24" s="27" customFormat="1">
      <c r="D458" s="32"/>
      <c r="E458" s="33"/>
      <c r="F458" s="33"/>
      <c r="G458" s="33"/>
      <c r="H458" s="33"/>
      <c r="I458" s="29"/>
      <c r="J458" s="63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</row>
    <row r="459" spans="4:24" s="27" customFormat="1">
      <c r="D459" s="32"/>
      <c r="E459" s="33"/>
      <c r="F459" s="33"/>
      <c r="G459" s="33"/>
      <c r="H459" s="33"/>
      <c r="I459" s="29"/>
      <c r="J459" s="63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</row>
    <row r="460" spans="4:24" s="27" customFormat="1">
      <c r="D460" s="32"/>
      <c r="E460" s="33"/>
      <c r="F460" s="33"/>
      <c r="G460" s="33"/>
      <c r="H460" s="33"/>
      <c r="I460" s="29"/>
      <c r="J460" s="63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</row>
    <row r="461" spans="4:24" s="27" customFormat="1">
      <c r="D461" s="32"/>
      <c r="E461" s="33"/>
      <c r="F461" s="33"/>
      <c r="G461" s="33"/>
      <c r="H461" s="33"/>
      <c r="I461" s="29"/>
      <c r="J461" s="63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</row>
    <row r="462" spans="4:24" s="27" customFormat="1">
      <c r="D462" s="32"/>
      <c r="E462" s="33"/>
      <c r="F462" s="33"/>
      <c r="G462" s="33"/>
      <c r="H462" s="33"/>
      <c r="I462" s="29"/>
      <c r="J462" s="63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</row>
    <row r="463" spans="4:24" s="27" customFormat="1">
      <c r="D463" s="32"/>
      <c r="E463" s="33"/>
      <c r="F463" s="33"/>
      <c r="G463" s="33"/>
      <c r="H463" s="33"/>
      <c r="I463" s="29"/>
      <c r="J463" s="63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</row>
    <row r="464" spans="4:24" s="27" customFormat="1">
      <c r="D464" s="32"/>
      <c r="E464" s="33"/>
      <c r="F464" s="33"/>
      <c r="G464" s="33"/>
      <c r="H464" s="33"/>
      <c r="I464" s="29"/>
      <c r="J464" s="63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</row>
    <row r="465" spans="4:24" s="27" customFormat="1">
      <c r="D465" s="32"/>
      <c r="E465" s="33"/>
      <c r="F465" s="33"/>
      <c r="G465" s="33"/>
      <c r="H465" s="33"/>
      <c r="I465" s="29"/>
      <c r="J465" s="63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</row>
    <row r="466" spans="4:24" s="27" customFormat="1">
      <c r="D466" s="32"/>
      <c r="E466" s="33"/>
      <c r="F466" s="33"/>
      <c r="G466" s="33"/>
      <c r="H466" s="33"/>
      <c r="I466" s="29"/>
      <c r="J466" s="63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</row>
    <row r="467" spans="4:24" s="27" customFormat="1">
      <c r="D467" s="32"/>
      <c r="E467" s="33"/>
      <c r="F467" s="33"/>
      <c r="G467" s="33"/>
      <c r="H467" s="33"/>
      <c r="I467" s="29"/>
      <c r="J467" s="63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</row>
    <row r="468" spans="4:24" s="27" customFormat="1">
      <c r="D468" s="32"/>
      <c r="E468" s="33"/>
      <c r="F468" s="33"/>
      <c r="G468" s="33"/>
      <c r="H468" s="33"/>
      <c r="I468" s="29"/>
      <c r="J468" s="63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</row>
    <row r="469" spans="4:24" s="27" customFormat="1">
      <c r="D469" s="32"/>
      <c r="E469" s="33"/>
      <c r="F469" s="33"/>
      <c r="G469" s="33"/>
      <c r="H469" s="33"/>
      <c r="I469" s="29"/>
      <c r="J469" s="63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</row>
    <row r="470" spans="4:24" s="27" customFormat="1">
      <c r="D470" s="32"/>
      <c r="E470" s="33"/>
      <c r="F470" s="33"/>
      <c r="G470" s="33"/>
      <c r="H470" s="33"/>
      <c r="I470" s="29"/>
      <c r="J470" s="63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</row>
    <row r="471" spans="4:24" s="27" customFormat="1">
      <c r="D471" s="32"/>
      <c r="E471" s="33"/>
      <c r="F471" s="33"/>
      <c r="G471" s="33"/>
      <c r="H471" s="33"/>
      <c r="I471" s="29"/>
      <c r="J471" s="63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</row>
    <row r="472" spans="4:24" s="27" customFormat="1">
      <c r="D472" s="32"/>
      <c r="E472" s="33"/>
      <c r="F472" s="33"/>
      <c r="G472" s="33"/>
      <c r="H472" s="33"/>
      <c r="I472" s="29"/>
      <c r="J472" s="63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</row>
    <row r="473" spans="4:24" s="27" customFormat="1">
      <c r="D473" s="32"/>
      <c r="E473" s="33"/>
      <c r="F473" s="33"/>
      <c r="G473" s="33"/>
      <c r="H473" s="33"/>
      <c r="I473" s="29"/>
      <c r="J473" s="63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</row>
    <row r="474" spans="4:24" s="27" customFormat="1">
      <c r="D474" s="32"/>
      <c r="E474" s="33"/>
      <c r="F474" s="33"/>
      <c r="G474" s="33"/>
      <c r="H474" s="33"/>
      <c r="I474" s="29"/>
      <c r="J474" s="63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</row>
    <row r="475" spans="4:24" s="27" customFormat="1">
      <c r="D475" s="32"/>
      <c r="E475" s="33"/>
      <c r="F475" s="33"/>
      <c r="G475" s="33"/>
      <c r="H475" s="33"/>
      <c r="I475" s="29"/>
      <c r="J475" s="63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</row>
    <row r="476" spans="4:24" s="27" customFormat="1">
      <c r="D476" s="32"/>
      <c r="E476" s="33"/>
      <c r="F476" s="33"/>
      <c r="G476" s="33"/>
      <c r="H476" s="33"/>
      <c r="I476" s="29"/>
      <c r="J476" s="63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</row>
    <row r="477" spans="4:24" s="27" customFormat="1">
      <c r="D477" s="32"/>
      <c r="E477" s="33"/>
      <c r="F477" s="33"/>
      <c r="G477" s="33"/>
      <c r="H477" s="33"/>
      <c r="I477" s="29"/>
      <c r="J477" s="63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</row>
    <row r="478" spans="4:24" s="27" customFormat="1">
      <c r="D478" s="32"/>
      <c r="E478" s="33"/>
      <c r="F478" s="33"/>
      <c r="G478" s="33"/>
      <c r="H478" s="33"/>
      <c r="I478" s="29"/>
      <c r="J478" s="63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</row>
    <row r="479" spans="4:24" s="27" customFormat="1">
      <c r="D479" s="32"/>
      <c r="E479" s="33"/>
      <c r="F479" s="33"/>
      <c r="G479" s="33"/>
      <c r="H479" s="33"/>
      <c r="I479" s="29"/>
      <c r="J479" s="63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</row>
    <row r="480" spans="4:24" s="27" customFormat="1">
      <c r="D480" s="32"/>
      <c r="E480" s="33"/>
      <c r="F480" s="33"/>
      <c r="G480" s="33"/>
      <c r="H480" s="33"/>
      <c r="I480" s="29"/>
      <c r="J480" s="63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</row>
    <row r="481" spans="4:24" s="27" customFormat="1">
      <c r="D481" s="32"/>
      <c r="E481" s="33"/>
      <c r="F481" s="33"/>
      <c r="G481" s="33"/>
      <c r="H481" s="33"/>
      <c r="I481" s="29"/>
      <c r="J481" s="63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</row>
    <row r="482" spans="4:24" s="27" customFormat="1">
      <c r="D482" s="32"/>
      <c r="E482" s="33"/>
      <c r="F482" s="33"/>
      <c r="G482" s="33"/>
      <c r="H482" s="33"/>
      <c r="I482" s="29"/>
      <c r="J482" s="63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</row>
    <row r="483" spans="4:24" s="27" customFormat="1">
      <c r="D483" s="32"/>
      <c r="E483" s="33"/>
      <c r="F483" s="33"/>
      <c r="G483" s="33"/>
      <c r="H483" s="33"/>
      <c r="I483" s="29"/>
      <c r="J483" s="63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</row>
    <row r="484" spans="4:24" s="27" customFormat="1">
      <c r="D484" s="32"/>
      <c r="E484" s="33"/>
      <c r="F484" s="33"/>
      <c r="G484" s="33"/>
      <c r="H484" s="33"/>
      <c r="I484" s="29"/>
      <c r="J484" s="63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</row>
    <row r="485" spans="4:24" s="27" customFormat="1">
      <c r="D485" s="32"/>
      <c r="E485" s="33"/>
      <c r="F485" s="33"/>
      <c r="G485" s="33"/>
      <c r="H485" s="33"/>
      <c r="I485" s="29"/>
      <c r="J485" s="63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</row>
    <row r="486" spans="4:24" s="27" customFormat="1">
      <c r="D486" s="32"/>
      <c r="E486" s="33"/>
      <c r="F486" s="33"/>
      <c r="G486" s="33"/>
      <c r="H486" s="33"/>
      <c r="I486" s="29"/>
      <c r="J486" s="63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</row>
    <row r="487" spans="4:24" s="27" customFormat="1">
      <c r="D487" s="32"/>
      <c r="E487" s="33"/>
      <c r="F487" s="33"/>
      <c r="G487" s="33"/>
      <c r="H487" s="33"/>
      <c r="I487" s="29"/>
      <c r="J487" s="63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</row>
    <row r="488" spans="4:24" s="27" customFormat="1">
      <c r="D488" s="32"/>
      <c r="E488" s="33"/>
      <c r="F488" s="33"/>
      <c r="G488" s="33"/>
      <c r="H488" s="33"/>
      <c r="I488" s="29"/>
      <c r="J488" s="63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</row>
    <row r="489" spans="4:24" s="27" customFormat="1">
      <c r="D489" s="32"/>
      <c r="E489" s="33"/>
      <c r="F489" s="33"/>
      <c r="G489" s="33"/>
      <c r="H489" s="33"/>
      <c r="I489" s="29"/>
      <c r="J489" s="63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</row>
    <row r="490" spans="4:24" s="27" customFormat="1">
      <c r="D490" s="32"/>
      <c r="E490" s="33"/>
      <c r="F490" s="33"/>
      <c r="G490" s="33"/>
      <c r="H490" s="33"/>
      <c r="I490" s="29"/>
      <c r="J490" s="63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</row>
    <row r="491" spans="4:24" s="27" customFormat="1">
      <c r="D491" s="32"/>
      <c r="E491" s="33"/>
      <c r="F491" s="33"/>
      <c r="G491" s="33"/>
      <c r="H491" s="33"/>
      <c r="I491" s="29"/>
      <c r="J491" s="63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</row>
    <row r="492" spans="4:24" s="27" customFormat="1">
      <c r="D492" s="32"/>
      <c r="E492" s="33"/>
      <c r="F492" s="33"/>
      <c r="G492" s="33"/>
      <c r="H492" s="33"/>
      <c r="I492" s="29"/>
      <c r="J492" s="63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</row>
    <row r="493" spans="4:24" s="27" customFormat="1">
      <c r="D493" s="32"/>
      <c r="E493" s="33"/>
      <c r="F493" s="33"/>
      <c r="G493" s="33"/>
      <c r="H493" s="33"/>
      <c r="I493" s="29"/>
      <c r="J493" s="63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</row>
    <row r="494" spans="4:24" s="27" customFormat="1">
      <c r="D494" s="32"/>
      <c r="E494" s="33"/>
      <c r="F494" s="33"/>
      <c r="G494" s="33"/>
      <c r="H494" s="33"/>
      <c r="I494" s="29"/>
      <c r="J494" s="63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</row>
    <row r="495" spans="4:24" s="27" customFormat="1">
      <c r="D495" s="32"/>
      <c r="E495" s="33"/>
      <c r="F495" s="33"/>
      <c r="G495" s="33"/>
      <c r="H495" s="33"/>
      <c r="I495" s="29"/>
      <c r="J495" s="63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</row>
    <row r="496" spans="4:24" s="27" customFormat="1">
      <c r="D496" s="32"/>
      <c r="E496" s="33"/>
      <c r="F496" s="33"/>
      <c r="G496" s="33"/>
      <c r="H496" s="33"/>
      <c r="I496" s="29"/>
      <c r="J496" s="63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</row>
    <row r="497" spans="4:24" s="27" customFormat="1">
      <c r="D497" s="32"/>
      <c r="E497" s="33"/>
      <c r="F497" s="33"/>
      <c r="G497" s="33"/>
      <c r="H497" s="33"/>
      <c r="I497" s="29"/>
      <c r="J497" s="63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</row>
    <row r="498" spans="4:24" s="27" customFormat="1">
      <c r="D498" s="32"/>
      <c r="E498" s="33"/>
      <c r="F498" s="33"/>
      <c r="G498" s="33"/>
      <c r="H498" s="33"/>
      <c r="I498" s="29"/>
      <c r="J498" s="63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</row>
    <row r="499" spans="4:24" s="27" customFormat="1">
      <c r="D499" s="33"/>
      <c r="E499" s="33"/>
      <c r="F499" s="33"/>
      <c r="G499" s="33"/>
      <c r="H499" s="33"/>
      <c r="I499" s="29"/>
      <c r="J499" s="63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</row>
    <row r="500" spans="4:24" s="27" customFormat="1">
      <c r="D500" s="33"/>
      <c r="E500" s="33"/>
      <c r="F500" s="33"/>
      <c r="G500" s="33"/>
      <c r="H500" s="33"/>
      <c r="I500" s="29"/>
      <c r="J500" s="63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</row>
    <row r="501" spans="4:24" s="27" customFormat="1">
      <c r="D501" s="33"/>
      <c r="E501" s="33"/>
      <c r="F501" s="33"/>
      <c r="G501" s="33"/>
      <c r="H501" s="33"/>
      <c r="I501" s="29"/>
      <c r="J501" s="63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</row>
    <row r="502" spans="4:24" s="27" customFormat="1">
      <c r="D502" s="33"/>
      <c r="E502" s="33"/>
      <c r="F502" s="33"/>
      <c r="G502" s="33"/>
      <c r="H502" s="33"/>
      <c r="I502" s="29"/>
      <c r="J502" s="63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</row>
    <row r="503" spans="4:24" s="27" customFormat="1">
      <c r="D503" s="33"/>
      <c r="E503" s="33"/>
      <c r="F503" s="33"/>
      <c r="G503" s="33"/>
      <c r="H503" s="33"/>
      <c r="I503" s="29"/>
      <c r="J503" s="63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</row>
    <row r="504" spans="4:24" s="27" customFormat="1">
      <c r="D504" s="33"/>
      <c r="E504" s="33"/>
      <c r="F504" s="33"/>
      <c r="G504" s="33"/>
      <c r="H504" s="33"/>
      <c r="I504" s="29"/>
      <c r="J504" s="63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</row>
    <row r="505" spans="4:24" s="27" customFormat="1">
      <c r="D505" s="33"/>
      <c r="E505" s="33"/>
      <c r="F505" s="33"/>
      <c r="G505" s="33"/>
      <c r="H505" s="33"/>
      <c r="I505" s="29"/>
      <c r="J505" s="63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</row>
    <row r="506" spans="4:24" s="27" customFormat="1">
      <c r="D506" s="33"/>
      <c r="E506" s="33"/>
      <c r="F506" s="33"/>
      <c r="G506" s="33"/>
      <c r="H506" s="33"/>
      <c r="I506" s="29"/>
      <c r="J506" s="63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</row>
    <row r="507" spans="4:24" s="27" customFormat="1">
      <c r="D507" s="33"/>
      <c r="E507" s="33"/>
      <c r="F507" s="33"/>
      <c r="G507" s="33"/>
      <c r="H507" s="33"/>
      <c r="I507" s="29"/>
      <c r="J507" s="63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</row>
    <row r="508" spans="4:24" s="27" customFormat="1">
      <c r="D508" s="33"/>
      <c r="E508" s="33"/>
      <c r="F508" s="33"/>
      <c r="G508" s="33"/>
      <c r="H508" s="33"/>
      <c r="I508" s="29"/>
      <c r="J508" s="63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</row>
    <row r="509" spans="4:24" s="27" customFormat="1">
      <c r="D509" s="33"/>
      <c r="E509" s="33"/>
      <c r="F509" s="33"/>
      <c r="G509" s="33"/>
      <c r="H509" s="33"/>
      <c r="I509" s="29"/>
      <c r="J509" s="63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</row>
    <row r="510" spans="4:24" s="27" customFormat="1">
      <c r="D510" s="33"/>
      <c r="E510" s="33"/>
      <c r="F510" s="33"/>
      <c r="G510" s="33"/>
      <c r="H510" s="33"/>
      <c r="I510" s="29"/>
      <c r="J510" s="63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</row>
    <row r="511" spans="4:24" s="27" customFormat="1">
      <c r="D511" s="33"/>
      <c r="E511" s="33"/>
      <c r="F511" s="33"/>
      <c r="G511" s="33"/>
      <c r="H511" s="33"/>
      <c r="I511" s="29"/>
      <c r="J511" s="63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</row>
    <row r="512" spans="4:24" s="27" customFormat="1">
      <c r="D512" s="33"/>
      <c r="E512" s="33"/>
      <c r="F512" s="33"/>
      <c r="G512" s="33"/>
      <c r="H512" s="33"/>
      <c r="I512" s="29"/>
      <c r="J512" s="63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</row>
    <row r="513" spans="4:24" s="27" customFormat="1">
      <c r="D513" s="33"/>
      <c r="E513" s="33"/>
      <c r="F513" s="33"/>
      <c r="G513" s="33"/>
      <c r="H513" s="33"/>
      <c r="I513" s="29"/>
      <c r="J513" s="63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</row>
    <row r="514" spans="4:24" s="27" customFormat="1">
      <c r="D514" s="33"/>
      <c r="E514" s="33"/>
      <c r="F514" s="33"/>
      <c r="G514" s="33"/>
      <c r="H514" s="33"/>
      <c r="I514" s="29"/>
      <c r="J514" s="63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</row>
    <row r="515" spans="4:24" s="27" customFormat="1">
      <c r="D515" s="33"/>
      <c r="E515" s="33"/>
      <c r="F515" s="33"/>
      <c r="G515" s="33"/>
      <c r="H515" s="33"/>
      <c r="I515" s="29"/>
      <c r="J515" s="63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</row>
    <row r="516" spans="4:24" s="27" customFormat="1">
      <c r="D516" s="33"/>
      <c r="E516" s="33"/>
      <c r="F516" s="33"/>
      <c r="G516" s="33"/>
      <c r="H516" s="33"/>
      <c r="I516" s="29"/>
      <c r="J516" s="63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</row>
    <row r="517" spans="4:24" s="27" customFormat="1">
      <c r="D517" s="33"/>
      <c r="E517" s="33"/>
      <c r="F517" s="33"/>
      <c r="G517" s="33"/>
      <c r="H517" s="33"/>
      <c r="I517" s="29"/>
      <c r="J517" s="63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</row>
    <row r="518" spans="4:24" s="27" customFormat="1">
      <c r="D518" s="33"/>
      <c r="E518" s="33"/>
      <c r="F518" s="33"/>
      <c r="G518" s="33"/>
      <c r="H518" s="33"/>
      <c r="I518" s="29"/>
      <c r="J518" s="63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</row>
    <row r="519" spans="4:24" s="27" customFormat="1">
      <c r="D519" s="33"/>
      <c r="E519" s="33"/>
      <c r="F519" s="33"/>
      <c r="G519" s="33"/>
      <c r="H519" s="33"/>
      <c r="I519" s="29"/>
      <c r="J519" s="63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</row>
    <row r="520" spans="4:24" s="27" customFormat="1">
      <c r="D520" s="33"/>
      <c r="E520" s="33"/>
      <c r="F520" s="33"/>
      <c r="G520" s="33"/>
      <c r="H520" s="33"/>
      <c r="I520" s="29"/>
      <c r="J520" s="63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</row>
    <row r="521" spans="4:24" s="27" customFormat="1">
      <c r="D521" s="33"/>
      <c r="E521" s="33"/>
      <c r="F521" s="33"/>
      <c r="G521" s="33"/>
      <c r="H521" s="33"/>
      <c r="I521" s="29"/>
      <c r="J521" s="63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</row>
    <row r="522" spans="4:24" s="27" customFormat="1">
      <c r="D522" s="33"/>
      <c r="E522" s="33"/>
      <c r="F522" s="33"/>
      <c r="G522" s="33"/>
      <c r="H522" s="33"/>
      <c r="I522" s="29"/>
      <c r="J522" s="63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</row>
    <row r="523" spans="4:24" s="27" customFormat="1">
      <c r="D523" s="33"/>
      <c r="E523" s="33"/>
      <c r="F523" s="33"/>
      <c r="G523" s="33"/>
      <c r="H523" s="33"/>
      <c r="I523" s="29"/>
      <c r="J523" s="63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</row>
    <row r="524" spans="4:24" s="27" customFormat="1">
      <c r="D524" s="33"/>
      <c r="E524" s="33"/>
      <c r="F524" s="33"/>
      <c r="G524" s="33"/>
      <c r="H524" s="33"/>
      <c r="I524" s="29"/>
      <c r="J524" s="63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</row>
    <row r="525" spans="4:24" s="27" customFormat="1">
      <c r="D525" s="33"/>
      <c r="E525" s="33"/>
      <c r="F525" s="33"/>
      <c r="G525" s="33"/>
      <c r="H525" s="33"/>
      <c r="I525" s="29"/>
      <c r="J525" s="63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</row>
    <row r="526" spans="4:24" s="27" customFormat="1">
      <c r="D526" s="33"/>
      <c r="E526" s="33"/>
      <c r="F526" s="33"/>
      <c r="G526" s="33"/>
      <c r="H526" s="33"/>
      <c r="I526" s="29"/>
      <c r="J526" s="63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</row>
    <row r="527" spans="4:24" s="27" customFormat="1">
      <c r="D527" s="33"/>
      <c r="E527" s="33"/>
      <c r="F527" s="33"/>
      <c r="G527" s="33"/>
      <c r="H527" s="33"/>
      <c r="I527" s="29"/>
      <c r="J527" s="63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</row>
    <row r="528" spans="4:24" s="27" customFormat="1">
      <c r="D528" s="33"/>
      <c r="E528" s="33"/>
      <c r="F528" s="33"/>
      <c r="G528" s="33"/>
      <c r="H528" s="33"/>
      <c r="I528" s="29"/>
      <c r="J528" s="63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</row>
    <row r="529" spans="4:24" s="27" customFormat="1">
      <c r="D529" s="33"/>
      <c r="E529" s="33"/>
      <c r="F529" s="33"/>
      <c r="G529" s="33"/>
      <c r="H529" s="33"/>
      <c r="I529" s="29"/>
      <c r="J529" s="63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</row>
    <row r="530" spans="4:24" s="27" customFormat="1">
      <c r="D530" s="33"/>
      <c r="E530" s="33"/>
      <c r="F530" s="33"/>
      <c r="G530" s="33"/>
      <c r="H530" s="33"/>
      <c r="I530" s="29"/>
      <c r="J530" s="63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</row>
    <row r="531" spans="4:24" s="27" customFormat="1">
      <c r="D531" s="33"/>
      <c r="E531" s="33"/>
      <c r="F531" s="33"/>
      <c r="G531" s="33"/>
      <c r="H531" s="33"/>
      <c r="I531" s="29"/>
      <c r="J531" s="63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</row>
    <row r="532" spans="4:24" s="27" customFormat="1">
      <c r="D532" s="33"/>
      <c r="E532" s="33"/>
      <c r="F532" s="33"/>
      <c r="G532" s="33"/>
      <c r="H532" s="33"/>
      <c r="I532" s="29"/>
      <c r="J532" s="63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</row>
    <row r="533" spans="4:24" s="27" customFormat="1">
      <c r="D533" s="33"/>
      <c r="E533" s="33"/>
      <c r="F533" s="33"/>
      <c r="G533" s="33"/>
      <c r="H533" s="33"/>
      <c r="I533" s="29"/>
      <c r="J533" s="63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</row>
    <row r="534" spans="4:24" s="27" customFormat="1">
      <c r="D534" s="33"/>
      <c r="E534" s="33"/>
      <c r="F534" s="33"/>
      <c r="G534" s="33"/>
      <c r="H534" s="33"/>
      <c r="I534" s="29"/>
      <c r="J534" s="63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</row>
    <row r="535" spans="4:24" s="27" customFormat="1">
      <c r="D535" s="33"/>
      <c r="E535" s="33"/>
      <c r="F535" s="33"/>
      <c r="G535" s="33"/>
      <c r="H535" s="33"/>
      <c r="I535" s="29"/>
      <c r="J535" s="63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</row>
    <row r="536" spans="4:24" s="27" customFormat="1">
      <c r="D536" s="33"/>
      <c r="E536" s="33"/>
      <c r="F536" s="33"/>
      <c r="G536" s="33"/>
      <c r="H536" s="33"/>
      <c r="I536" s="29"/>
      <c r="J536" s="63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</row>
    <row r="537" spans="4:24" s="27" customFormat="1">
      <c r="D537" s="33"/>
      <c r="E537" s="33"/>
      <c r="F537" s="33"/>
      <c r="G537" s="33"/>
      <c r="H537" s="33"/>
      <c r="I537" s="29"/>
      <c r="J537" s="63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</row>
    <row r="538" spans="4:24" s="27" customFormat="1">
      <c r="D538" s="33"/>
      <c r="E538" s="33"/>
      <c r="F538" s="33"/>
      <c r="G538" s="33"/>
      <c r="H538" s="33"/>
      <c r="I538" s="29"/>
      <c r="J538" s="63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</row>
    <row r="539" spans="4:24" s="27" customFormat="1">
      <c r="D539" s="33"/>
      <c r="E539" s="33"/>
      <c r="F539" s="33"/>
      <c r="G539" s="33"/>
      <c r="H539" s="33"/>
      <c r="I539" s="29"/>
      <c r="J539" s="63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</row>
    <row r="540" spans="4:24" s="27" customFormat="1">
      <c r="D540" s="33"/>
      <c r="E540" s="33"/>
      <c r="F540" s="33"/>
      <c r="G540" s="33"/>
      <c r="H540" s="33"/>
      <c r="I540" s="29"/>
      <c r="J540" s="63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</row>
    <row r="541" spans="4:24" s="27" customFormat="1">
      <c r="D541" s="33"/>
      <c r="E541" s="33"/>
      <c r="F541" s="33"/>
      <c r="G541" s="33"/>
      <c r="H541" s="33"/>
      <c r="I541" s="29"/>
      <c r="J541" s="63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</row>
    <row r="542" spans="4:24" s="27" customFormat="1">
      <c r="D542" s="33"/>
      <c r="E542" s="33"/>
      <c r="F542" s="33"/>
      <c r="G542" s="33"/>
      <c r="H542" s="33"/>
      <c r="I542" s="29"/>
      <c r="J542" s="63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</row>
    <row r="543" spans="4:24" s="27" customFormat="1">
      <c r="D543" s="33"/>
      <c r="E543" s="33"/>
      <c r="F543" s="33"/>
      <c r="G543" s="33"/>
      <c r="H543" s="33"/>
      <c r="I543" s="29"/>
      <c r="J543" s="63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</row>
    <row r="544" spans="4:24" s="27" customFormat="1">
      <c r="D544" s="33"/>
      <c r="E544" s="33"/>
      <c r="F544" s="33"/>
      <c r="G544" s="33"/>
      <c r="H544" s="33"/>
      <c r="I544" s="29"/>
      <c r="J544" s="63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</row>
    <row r="545" spans="4:24" s="27" customFormat="1">
      <c r="D545" s="33"/>
      <c r="E545" s="33"/>
      <c r="F545" s="33"/>
      <c r="G545" s="33"/>
      <c r="H545" s="33"/>
      <c r="I545" s="29"/>
      <c r="J545" s="63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</row>
    <row r="546" spans="4:24" s="27" customFormat="1">
      <c r="D546" s="33"/>
      <c r="E546" s="33"/>
      <c r="F546" s="33"/>
      <c r="G546" s="33"/>
      <c r="H546" s="33"/>
      <c r="I546" s="29"/>
      <c r="J546" s="63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</row>
    <row r="547" spans="4:24" s="27" customFormat="1">
      <c r="D547" s="33"/>
      <c r="E547" s="33"/>
      <c r="F547" s="33"/>
      <c r="G547" s="33"/>
      <c r="H547" s="33"/>
      <c r="I547" s="29"/>
      <c r="J547" s="63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</row>
    <row r="548" spans="4:24" s="27" customFormat="1">
      <c r="D548" s="33"/>
      <c r="E548" s="33"/>
      <c r="F548" s="33"/>
      <c r="G548" s="33"/>
      <c r="H548" s="33"/>
      <c r="I548" s="29"/>
      <c r="J548" s="63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</row>
    <row r="549" spans="4:24" s="27" customFormat="1">
      <c r="D549" s="33"/>
      <c r="E549" s="33"/>
      <c r="F549" s="33"/>
      <c r="G549" s="33"/>
      <c r="H549" s="33"/>
      <c r="I549" s="29"/>
      <c r="J549" s="63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</row>
    <row r="550" spans="4:24" s="27" customFormat="1">
      <c r="D550" s="33"/>
      <c r="E550" s="33"/>
      <c r="F550" s="33"/>
      <c r="G550" s="33"/>
      <c r="H550" s="33"/>
      <c r="I550" s="29"/>
      <c r="J550" s="63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</row>
    <row r="551" spans="4:24" s="27" customFormat="1">
      <c r="D551" s="33"/>
      <c r="E551" s="33"/>
      <c r="F551" s="33"/>
      <c r="G551" s="33"/>
      <c r="H551" s="33"/>
      <c r="I551" s="29"/>
      <c r="J551" s="63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</row>
    <row r="552" spans="4:24" s="27" customFormat="1">
      <c r="D552" s="33"/>
      <c r="E552" s="33"/>
      <c r="F552" s="33"/>
      <c r="G552" s="33"/>
      <c r="H552" s="33"/>
      <c r="I552" s="29"/>
      <c r="J552" s="63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</row>
    <row r="553" spans="4:24" s="27" customFormat="1">
      <c r="D553" s="33"/>
      <c r="E553" s="33"/>
      <c r="F553" s="33"/>
      <c r="G553" s="33"/>
      <c r="H553" s="33"/>
      <c r="I553" s="29"/>
      <c r="J553" s="63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</row>
    <row r="554" spans="4:24" s="27" customFormat="1">
      <c r="D554" s="33"/>
      <c r="E554" s="33"/>
      <c r="F554" s="33"/>
      <c r="G554" s="33"/>
      <c r="H554" s="33"/>
      <c r="I554" s="29"/>
      <c r="J554" s="63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</row>
    <row r="555" spans="4:24" s="27" customFormat="1">
      <c r="D555" s="33"/>
      <c r="E555" s="33"/>
      <c r="F555" s="33"/>
      <c r="G555" s="33"/>
      <c r="H555" s="33"/>
      <c r="I555" s="29"/>
      <c r="J555" s="63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</row>
    <row r="556" spans="4:24" s="27" customFormat="1">
      <c r="D556" s="33"/>
      <c r="E556" s="33"/>
      <c r="F556" s="33"/>
      <c r="G556" s="33"/>
      <c r="H556" s="33"/>
      <c r="I556" s="29"/>
      <c r="J556" s="63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</row>
    <row r="557" spans="4:24" s="27" customFormat="1">
      <c r="D557" s="33"/>
      <c r="E557" s="33"/>
      <c r="F557" s="33"/>
      <c r="G557" s="33"/>
      <c r="H557" s="33"/>
      <c r="I557" s="29"/>
      <c r="J557" s="63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</row>
    <row r="558" spans="4:24" s="27" customFormat="1">
      <c r="D558" s="33"/>
      <c r="E558" s="33"/>
      <c r="F558" s="33"/>
      <c r="G558" s="33"/>
      <c r="H558" s="33"/>
      <c r="I558" s="29"/>
      <c r="J558" s="63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</row>
    <row r="559" spans="4:24" s="27" customFormat="1">
      <c r="D559" s="33"/>
      <c r="E559" s="33"/>
      <c r="F559" s="33"/>
      <c r="G559" s="33"/>
      <c r="H559" s="33"/>
      <c r="I559" s="29"/>
      <c r="J559" s="63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</row>
    <row r="560" spans="4:24" s="27" customFormat="1">
      <c r="D560" s="33"/>
      <c r="E560" s="33"/>
      <c r="F560" s="33"/>
      <c r="G560" s="33"/>
      <c r="H560" s="33"/>
      <c r="I560" s="29"/>
      <c r="J560" s="63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</row>
    <row r="561" spans="4:24" s="27" customFormat="1">
      <c r="D561" s="33"/>
      <c r="E561" s="33"/>
      <c r="F561" s="33"/>
      <c r="G561" s="33"/>
      <c r="H561" s="33"/>
      <c r="I561" s="29"/>
      <c r="J561" s="63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</row>
    <row r="562" spans="4:24" s="27" customFormat="1">
      <c r="D562" s="33"/>
      <c r="E562" s="33"/>
      <c r="F562" s="33"/>
      <c r="G562" s="33"/>
      <c r="H562" s="33"/>
      <c r="I562" s="29"/>
      <c r="J562" s="63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</row>
    <row r="563" spans="4:24" s="27" customFormat="1">
      <c r="D563" s="33"/>
      <c r="E563" s="33"/>
      <c r="F563" s="33"/>
      <c r="G563" s="33"/>
      <c r="H563" s="33"/>
      <c r="I563" s="29"/>
      <c r="J563" s="63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</row>
    <row r="564" spans="4:24" s="27" customFormat="1">
      <c r="D564" s="33"/>
      <c r="E564" s="33"/>
      <c r="F564" s="33"/>
      <c r="G564" s="33"/>
      <c r="H564" s="33"/>
      <c r="I564" s="29"/>
      <c r="J564" s="63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</row>
    <row r="565" spans="4:24" s="27" customFormat="1">
      <c r="D565" s="33"/>
      <c r="E565" s="33"/>
      <c r="F565" s="33"/>
      <c r="G565" s="33"/>
      <c r="H565" s="33"/>
      <c r="I565" s="29"/>
      <c r="J565" s="63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</row>
    <row r="566" spans="4:24" s="27" customFormat="1">
      <c r="D566" s="33"/>
      <c r="E566" s="33"/>
      <c r="F566" s="33"/>
      <c r="G566" s="33"/>
      <c r="H566" s="33"/>
      <c r="I566" s="29"/>
      <c r="J566" s="63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</row>
    <row r="567" spans="4:24" s="27" customFormat="1">
      <c r="D567" s="33"/>
      <c r="E567" s="33"/>
      <c r="F567" s="33"/>
      <c r="G567" s="33"/>
      <c r="H567" s="33"/>
      <c r="I567" s="29"/>
      <c r="J567" s="63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</row>
    <row r="568" spans="4:24" s="27" customFormat="1">
      <c r="D568" s="33"/>
      <c r="E568" s="33"/>
      <c r="F568" s="33"/>
      <c r="G568" s="33"/>
      <c r="H568" s="33"/>
      <c r="I568" s="29"/>
      <c r="J568" s="63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</row>
    <row r="569" spans="4:24" s="27" customFormat="1">
      <c r="D569" s="33"/>
      <c r="E569" s="33"/>
      <c r="F569" s="33"/>
      <c r="G569" s="33"/>
      <c r="H569" s="33"/>
      <c r="I569" s="29"/>
      <c r="J569" s="63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</row>
    <row r="570" spans="4:24" s="27" customFormat="1">
      <c r="D570" s="33"/>
      <c r="E570" s="33"/>
      <c r="F570" s="33"/>
      <c r="G570" s="33"/>
      <c r="H570" s="33"/>
      <c r="I570" s="29"/>
      <c r="J570" s="63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</row>
    <row r="571" spans="4:24" s="27" customFormat="1">
      <c r="D571" s="33"/>
      <c r="E571" s="33"/>
      <c r="F571" s="33"/>
      <c r="G571" s="33"/>
      <c r="H571" s="33"/>
      <c r="I571" s="29"/>
      <c r="J571" s="63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</row>
    <row r="572" spans="4:24" s="27" customFormat="1">
      <c r="D572" s="33"/>
      <c r="E572" s="33"/>
      <c r="F572" s="33"/>
      <c r="G572" s="33"/>
      <c r="H572" s="33"/>
      <c r="I572" s="29"/>
      <c r="J572" s="63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</row>
    <row r="573" spans="4:24" s="27" customFormat="1">
      <c r="D573" s="33"/>
      <c r="E573" s="33"/>
      <c r="F573" s="33"/>
      <c r="G573" s="33"/>
      <c r="H573" s="33"/>
      <c r="I573" s="29"/>
      <c r="J573" s="63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</row>
    <row r="574" spans="4:24" s="27" customFormat="1">
      <c r="D574" s="33"/>
      <c r="E574" s="33"/>
      <c r="F574" s="33"/>
      <c r="G574" s="33"/>
      <c r="H574" s="33"/>
      <c r="I574" s="29"/>
      <c r="J574" s="63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</row>
    <row r="575" spans="4:24" s="27" customFormat="1">
      <c r="D575" s="33"/>
      <c r="E575" s="33"/>
      <c r="F575" s="33"/>
      <c r="G575" s="33"/>
      <c r="H575" s="33"/>
      <c r="I575" s="29"/>
      <c r="J575" s="63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</row>
    <row r="576" spans="4:24" s="27" customFormat="1">
      <c r="D576" s="33"/>
      <c r="E576" s="33"/>
      <c r="F576" s="33"/>
      <c r="G576" s="33"/>
      <c r="H576" s="33"/>
      <c r="I576" s="29"/>
      <c r="J576" s="63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</row>
    <row r="577" spans="4:24" s="27" customFormat="1">
      <c r="D577" s="33"/>
      <c r="E577" s="33"/>
      <c r="F577" s="33"/>
      <c r="G577" s="33"/>
      <c r="H577" s="33"/>
      <c r="I577" s="29"/>
      <c r="J577" s="63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</row>
    <row r="578" spans="4:24" s="27" customFormat="1">
      <c r="D578" s="33"/>
      <c r="E578" s="33"/>
      <c r="F578" s="33"/>
      <c r="G578" s="33"/>
      <c r="H578" s="33"/>
      <c r="I578" s="29"/>
      <c r="J578" s="63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</row>
    <row r="579" spans="4:24" s="27" customFormat="1">
      <c r="D579" s="33"/>
      <c r="E579" s="33"/>
      <c r="F579" s="33"/>
      <c r="G579" s="33"/>
      <c r="H579" s="33"/>
      <c r="I579" s="29"/>
      <c r="J579" s="63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</row>
    <row r="580" spans="4:24" s="27" customFormat="1">
      <c r="D580" s="33"/>
      <c r="E580" s="33"/>
      <c r="F580" s="33"/>
      <c r="G580" s="33"/>
      <c r="H580" s="33"/>
      <c r="I580" s="29"/>
      <c r="J580" s="63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</row>
    <row r="581" spans="4:24" s="27" customFormat="1">
      <c r="D581" s="33"/>
      <c r="E581" s="33"/>
      <c r="F581" s="33"/>
      <c r="G581" s="33"/>
      <c r="H581" s="33"/>
      <c r="I581" s="29"/>
      <c r="J581" s="63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</row>
    <row r="582" spans="4:24" s="27" customFormat="1">
      <c r="D582" s="33"/>
      <c r="E582" s="33"/>
      <c r="F582" s="33"/>
      <c r="G582" s="33"/>
      <c r="H582" s="33"/>
      <c r="I582" s="29"/>
      <c r="J582" s="63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</row>
    <row r="583" spans="4:24" s="27" customFormat="1">
      <c r="D583" s="33"/>
      <c r="E583" s="33"/>
      <c r="F583" s="33"/>
      <c r="G583" s="33"/>
      <c r="H583" s="33"/>
      <c r="I583" s="29"/>
      <c r="J583" s="63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</row>
    <row r="584" spans="4:24" s="27" customFormat="1">
      <c r="D584" s="33"/>
      <c r="E584" s="33"/>
      <c r="F584" s="33"/>
      <c r="G584" s="33"/>
      <c r="H584" s="33"/>
      <c r="I584" s="29"/>
      <c r="J584" s="63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</row>
    <row r="585" spans="4:24" s="27" customFormat="1">
      <c r="D585" s="33"/>
      <c r="E585" s="33"/>
      <c r="F585" s="33"/>
      <c r="G585" s="33"/>
      <c r="H585" s="33"/>
      <c r="I585" s="29"/>
      <c r="J585" s="63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</row>
    <row r="586" spans="4:24" s="27" customFormat="1">
      <c r="D586" s="33"/>
      <c r="E586" s="33"/>
      <c r="F586" s="33"/>
      <c r="G586" s="33"/>
      <c r="H586" s="33"/>
      <c r="I586" s="29"/>
      <c r="J586" s="63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</row>
    <row r="587" spans="4:24" s="27" customFormat="1">
      <c r="D587" s="33"/>
      <c r="E587" s="33"/>
      <c r="F587" s="33"/>
      <c r="G587" s="33"/>
      <c r="H587" s="33"/>
      <c r="I587" s="29"/>
      <c r="J587" s="63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</row>
    <row r="588" spans="4:24" s="27" customFormat="1">
      <c r="D588" s="33"/>
      <c r="E588" s="33"/>
      <c r="F588" s="33"/>
      <c r="G588" s="33"/>
      <c r="H588" s="33"/>
      <c r="I588" s="29"/>
      <c r="J588" s="63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</row>
    <row r="589" spans="4:24" s="27" customFormat="1">
      <c r="D589" s="33"/>
      <c r="E589" s="33"/>
      <c r="F589" s="33"/>
      <c r="G589" s="33"/>
      <c r="H589" s="33"/>
      <c r="I589" s="29"/>
      <c r="J589" s="63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</row>
    <row r="590" spans="4:24" s="27" customFormat="1">
      <c r="D590" s="33"/>
      <c r="E590" s="33"/>
      <c r="F590" s="33"/>
      <c r="G590" s="33"/>
      <c r="H590" s="33"/>
      <c r="I590" s="29"/>
      <c r="J590" s="63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</row>
    <row r="591" spans="4:24" s="27" customFormat="1">
      <c r="D591" s="33"/>
      <c r="E591" s="33"/>
      <c r="F591" s="33"/>
      <c r="G591" s="33"/>
      <c r="H591" s="33"/>
      <c r="I591" s="29"/>
      <c r="J591" s="63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</row>
    <row r="592" spans="4:24" s="27" customFormat="1">
      <c r="D592" s="33"/>
      <c r="E592" s="33"/>
      <c r="F592" s="33"/>
      <c r="G592" s="33"/>
      <c r="H592" s="33"/>
      <c r="I592" s="29"/>
      <c r="J592" s="63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</row>
    <row r="593" spans="4:24" s="27" customFormat="1">
      <c r="D593" s="33"/>
      <c r="E593" s="33"/>
      <c r="F593" s="33"/>
      <c r="G593" s="33"/>
      <c r="H593" s="33"/>
      <c r="I593" s="29"/>
      <c r="J593" s="63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</row>
    <row r="594" spans="4:24" s="27" customFormat="1">
      <c r="D594" s="33"/>
      <c r="E594" s="33"/>
      <c r="F594" s="33"/>
      <c r="G594" s="33"/>
      <c r="H594" s="33"/>
      <c r="I594" s="29"/>
      <c r="J594" s="63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</row>
    <row r="595" spans="4:24" s="27" customFormat="1">
      <c r="D595" s="33"/>
      <c r="E595" s="33"/>
      <c r="F595" s="33"/>
      <c r="G595" s="33"/>
      <c r="H595" s="33"/>
      <c r="I595" s="29"/>
      <c r="J595" s="63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</row>
    <row r="596" spans="4:24" s="27" customFormat="1">
      <c r="D596" s="33"/>
      <c r="E596" s="33"/>
      <c r="F596" s="33"/>
      <c r="G596" s="33"/>
      <c r="H596" s="33"/>
      <c r="I596" s="29"/>
      <c r="J596" s="63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</row>
    <row r="597" spans="4:24" s="27" customFormat="1">
      <c r="D597" s="33"/>
      <c r="E597" s="33"/>
      <c r="F597" s="33"/>
      <c r="G597" s="33"/>
      <c r="H597" s="33"/>
      <c r="I597" s="29"/>
      <c r="J597" s="63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</row>
    <row r="598" spans="4:24" s="27" customFormat="1">
      <c r="D598" s="33"/>
      <c r="E598" s="33"/>
      <c r="F598" s="33"/>
      <c r="G598" s="33"/>
      <c r="H598" s="33"/>
      <c r="I598" s="29"/>
      <c r="J598" s="63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</row>
    <row r="599" spans="4:24" s="27" customFormat="1">
      <c r="D599" s="33"/>
      <c r="E599" s="33"/>
      <c r="F599" s="33"/>
      <c r="G599" s="33"/>
      <c r="H599" s="33"/>
      <c r="I599" s="29"/>
      <c r="J599" s="63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</row>
    <row r="600" spans="4:24" s="27" customFormat="1">
      <c r="D600" s="33"/>
      <c r="E600" s="33"/>
      <c r="F600" s="33"/>
      <c r="G600" s="33"/>
      <c r="H600" s="33"/>
      <c r="I600" s="29"/>
      <c r="J600" s="63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</row>
    <row r="601" spans="4:24" s="27" customFormat="1">
      <c r="D601" s="33"/>
      <c r="E601" s="33"/>
      <c r="F601" s="33"/>
      <c r="G601" s="33"/>
      <c r="H601" s="33"/>
      <c r="I601" s="29"/>
      <c r="J601" s="63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</row>
    <row r="602" spans="4:24" s="27" customFormat="1">
      <c r="D602" s="33"/>
      <c r="E602" s="33"/>
      <c r="F602" s="33"/>
      <c r="G602" s="33"/>
      <c r="H602" s="33"/>
      <c r="I602" s="29"/>
      <c r="J602" s="63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</row>
    <row r="603" spans="4:24" s="27" customFormat="1">
      <c r="D603" s="33"/>
      <c r="E603" s="33"/>
      <c r="F603" s="33"/>
      <c r="G603" s="33"/>
      <c r="H603" s="33"/>
      <c r="I603" s="29"/>
      <c r="J603" s="63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</row>
    <row r="604" spans="4:24" s="27" customFormat="1">
      <c r="D604" s="33"/>
      <c r="E604" s="33"/>
      <c r="F604" s="33"/>
      <c r="G604" s="33"/>
      <c r="H604" s="33"/>
      <c r="I604" s="29"/>
      <c r="J604" s="63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</row>
    <row r="605" spans="4:24" s="27" customFormat="1">
      <c r="D605" s="33"/>
      <c r="E605" s="33"/>
      <c r="F605" s="33"/>
      <c r="G605" s="33"/>
      <c r="H605" s="33"/>
      <c r="I605" s="29"/>
      <c r="J605" s="63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</row>
    <row r="606" spans="4:24" s="27" customFormat="1">
      <c r="D606" s="33"/>
      <c r="E606" s="33"/>
      <c r="F606" s="33"/>
      <c r="G606" s="33"/>
      <c r="H606" s="33"/>
      <c r="I606" s="29"/>
      <c r="J606" s="63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</row>
    <row r="607" spans="4:24" s="27" customFormat="1">
      <c r="D607" s="33"/>
      <c r="E607" s="33"/>
      <c r="F607" s="33"/>
      <c r="G607" s="33"/>
      <c r="H607" s="33"/>
      <c r="I607" s="29"/>
      <c r="J607" s="63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</row>
    <row r="608" spans="4:24" s="27" customFormat="1">
      <c r="D608" s="33"/>
      <c r="E608" s="33"/>
      <c r="F608" s="33"/>
      <c r="G608" s="33"/>
      <c r="H608" s="33"/>
      <c r="I608" s="29"/>
      <c r="J608" s="63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</row>
    <row r="609" spans="4:24" s="27" customFormat="1">
      <c r="D609" s="33"/>
      <c r="E609" s="33"/>
      <c r="F609" s="33"/>
      <c r="G609" s="33"/>
      <c r="H609" s="33"/>
      <c r="I609" s="29"/>
      <c r="J609" s="63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</row>
    <row r="610" spans="4:24" s="27" customFormat="1">
      <c r="D610" s="33"/>
      <c r="E610" s="33"/>
      <c r="F610" s="33"/>
      <c r="G610" s="33"/>
      <c r="H610" s="33"/>
      <c r="I610" s="29"/>
      <c r="J610" s="63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</row>
    <row r="611" spans="4:24" s="27" customFormat="1">
      <c r="D611" s="33"/>
      <c r="E611" s="33"/>
      <c r="F611" s="33"/>
      <c r="G611" s="33"/>
      <c r="H611" s="33"/>
      <c r="I611" s="29"/>
      <c r="J611" s="63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</row>
    <row r="612" spans="4:24" s="27" customFormat="1">
      <c r="D612" s="33"/>
      <c r="E612" s="33"/>
      <c r="F612" s="33"/>
      <c r="G612" s="33"/>
      <c r="H612" s="33"/>
      <c r="I612" s="29"/>
      <c r="J612" s="63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</row>
    <row r="613" spans="4:24" s="27" customFormat="1">
      <c r="D613" s="33"/>
      <c r="E613" s="33"/>
      <c r="F613" s="33"/>
      <c r="G613" s="33"/>
      <c r="H613" s="33"/>
      <c r="I613" s="29"/>
      <c r="J613" s="63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</row>
    <row r="614" spans="4:24" s="27" customFormat="1">
      <c r="D614" s="33"/>
      <c r="E614" s="33"/>
      <c r="F614" s="33"/>
      <c r="G614" s="33"/>
      <c r="H614" s="33"/>
      <c r="I614" s="29"/>
      <c r="J614" s="63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</row>
    <row r="615" spans="4:24" s="27" customFormat="1">
      <c r="D615" s="33"/>
      <c r="E615" s="33"/>
      <c r="F615" s="33"/>
      <c r="G615" s="33"/>
      <c r="H615" s="33"/>
      <c r="I615" s="29"/>
      <c r="J615" s="63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</row>
    <row r="616" spans="4:24" s="27" customFormat="1">
      <c r="D616" s="33"/>
      <c r="E616" s="33"/>
      <c r="F616" s="33"/>
      <c r="G616" s="33"/>
      <c r="H616" s="33"/>
      <c r="I616" s="29"/>
      <c r="J616" s="63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</row>
    <row r="617" spans="4:24" s="27" customFormat="1">
      <c r="D617" s="33"/>
      <c r="E617" s="33"/>
      <c r="F617" s="33"/>
      <c r="G617" s="33"/>
      <c r="H617" s="33"/>
      <c r="I617" s="29"/>
      <c r="J617" s="63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</row>
    <row r="618" spans="4:24" s="27" customFormat="1">
      <c r="D618" s="33"/>
      <c r="E618" s="33"/>
      <c r="F618" s="33"/>
      <c r="G618" s="33"/>
      <c r="H618" s="33"/>
      <c r="I618" s="29"/>
      <c r="J618" s="63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</row>
    <row r="619" spans="4:24" s="27" customFormat="1">
      <c r="D619" s="33"/>
      <c r="E619" s="33"/>
      <c r="F619" s="33"/>
      <c r="G619" s="33"/>
      <c r="H619" s="33"/>
      <c r="I619" s="29"/>
      <c r="J619" s="63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</row>
    <row r="620" spans="4:24" s="27" customFormat="1">
      <c r="D620" s="33"/>
      <c r="E620" s="33"/>
      <c r="F620" s="33"/>
      <c r="G620" s="33"/>
      <c r="H620" s="33"/>
      <c r="I620" s="29"/>
      <c r="J620" s="63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</row>
    <row r="621" spans="4:24" s="27" customFormat="1">
      <c r="D621" s="33"/>
      <c r="E621" s="33"/>
      <c r="F621" s="33"/>
      <c r="G621" s="33"/>
      <c r="H621" s="33"/>
      <c r="I621" s="29"/>
      <c r="J621" s="63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</row>
    <row r="622" spans="4:24" s="27" customFormat="1">
      <c r="D622" s="33"/>
      <c r="E622" s="33"/>
      <c r="F622" s="33"/>
      <c r="G622" s="33"/>
      <c r="H622" s="33"/>
      <c r="I622" s="29"/>
      <c r="J622" s="63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</row>
    <row r="623" spans="4:24" s="27" customFormat="1">
      <c r="D623" s="33"/>
      <c r="E623" s="33"/>
      <c r="F623" s="33"/>
      <c r="G623" s="33"/>
      <c r="H623" s="33"/>
      <c r="I623" s="29"/>
      <c r="J623" s="63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</row>
    <row r="624" spans="4:24" s="27" customFormat="1">
      <c r="D624" s="33"/>
      <c r="E624" s="33"/>
      <c r="F624" s="33"/>
      <c r="G624" s="33"/>
      <c r="H624" s="33"/>
      <c r="I624" s="29"/>
      <c r="J624" s="63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</row>
    <row r="625" spans="4:24" s="27" customFormat="1">
      <c r="D625" s="33"/>
      <c r="E625" s="33"/>
      <c r="F625" s="33"/>
      <c r="G625" s="33"/>
      <c r="H625" s="33"/>
      <c r="I625" s="29"/>
      <c r="J625" s="63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</row>
    <row r="626" spans="4:24" s="27" customFormat="1">
      <c r="D626" s="33"/>
      <c r="E626" s="33"/>
      <c r="F626" s="33"/>
      <c r="G626" s="33"/>
      <c r="H626" s="33"/>
      <c r="I626" s="29"/>
      <c r="J626" s="63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</row>
    <row r="627" spans="4:24" s="27" customFormat="1">
      <c r="D627" s="33"/>
      <c r="E627" s="33"/>
      <c r="F627" s="33"/>
      <c r="G627" s="33"/>
      <c r="H627" s="33"/>
      <c r="I627" s="29"/>
      <c r="J627" s="63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</row>
    <row r="628" spans="4:24" s="27" customFormat="1">
      <c r="D628" s="33"/>
      <c r="E628" s="33"/>
      <c r="F628" s="33"/>
      <c r="G628" s="33"/>
      <c r="H628" s="33"/>
      <c r="I628" s="29"/>
      <c r="J628" s="63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</row>
    <row r="629" spans="4:24" s="27" customFormat="1">
      <c r="D629" s="33"/>
      <c r="E629" s="33"/>
      <c r="F629" s="33"/>
      <c r="G629" s="33"/>
      <c r="H629" s="33"/>
      <c r="I629" s="29"/>
      <c r="J629" s="63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</row>
    <row r="630" spans="4:24" s="27" customFormat="1">
      <c r="D630" s="33"/>
      <c r="E630" s="33"/>
      <c r="F630" s="33"/>
      <c r="G630" s="33"/>
      <c r="H630" s="33"/>
      <c r="I630" s="29"/>
      <c r="J630" s="63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</row>
    <row r="631" spans="4:24" s="27" customFormat="1">
      <c r="D631" s="33"/>
      <c r="E631" s="33"/>
      <c r="F631" s="33"/>
      <c r="G631" s="33"/>
      <c r="H631" s="33"/>
      <c r="I631" s="29"/>
      <c r="J631" s="63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</row>
    <row r="632" spans="4:24" s="27" customFormat="1">
      <c r="D632" s="33"/>
      <c r="E632" s="33"/>
      <c r="F632" s="33"/>
      <c r="G632" s="33"/>
      <c r="H632" s="33"/>
      <c r="I632" s="29"/>
      <c r="J632" s="63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</row>
    <row r="633" spans="4:24" s="27" customFormat="1">
      <c r="D633" s="33"/>
      <c r="E633" s="33"/>
      <c r="F633" s="33"/>
      <c r="G633" s="33"/>
      <c r="H633" s="33"/>
      <c r="I633" s="29"/>
      <c r="J633" s="63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</row>
    <row r="634" spans="4:24" s="27" customFormat="1">
      <c r="D634" s="33"/>
      <c r="E634" s="33"/>
      <c r="F634" s="33"/>
      <c r="G634" s="33"/>
      <c r="H634" s="33"/>
      <c r="I634" s="29"/>
      <c r="J634" s="63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</row>
    <row r="635" spans="4:24" s="27" customFormat="1">
      <c r="D635" s="33"/>
      <c r="E635" s="33"/>
      <c r="F635" s="33"/>
      <c r="G635" s="33"/>
      <c r="H635" s="33"/>
      <c r="I635" s="29"/>
      <c r="J635" s="63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</row>
    <row r="636" spans="4:24" s="27" customFormat="1">
      <c r="D636" s="33"/>
      <c r="E636" s="33"/>
      <c r="F636" s="33"/>
      <c r="G636" s="33"/>
      <c r="H636" s="33"/>
      <c r="I636" s="29"/>
      <c r="J636" s="63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</row>
    <row r="637" spans="4:24" s="27" customFormat="1">
      <c r="D637" s="33"/>
      <c r="E637" s="33"/>
      <c r="F637" s="33"/>
      <c r="G637" s="33"/>
      <c r="H637" s="33"/>
      <c r="I637" s="29"/>
      <c r="J637" s="63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</row>
    <row r="638" spans="4:24" s="27" customFormat="1">
      <c r="D638" s="33"/>
      <c r="E638" s="33"/>
      <c r="F638" s="33"/>
      <c r="G638" s="33"/>
      <c r="H638" s="33"/>
      <c r="I638" s="29"/>
      <c r="J638" s="63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</row>
    <row r="639" spans="4:24" s="27" customFormat="1">
      <c r="D639" s="33"/>
      <c r="E639" s="33"/>
      <c r="F639" s="33"/>
      <c r="G639" s="33"/>
      <c r="H639" s="33"/>
      <c r="I639" s="29"/>
      <c r="J639" s="63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</row>
    <row r="640" spans="4:24" s="27" customFormat="1">
      <c r="D640" s="33"/>
      <c r="E640" s="33"/>
      <c r="F640" s="33"/>
      <c r="G640" s="33"/>
      <c r="H640" s="33"/>
      <c r="I640" s="29"/>
      <c r="J640" s="63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</row>
    <row r="641" spans="4:24" s="27" customFormat="1">
      <c r="D641" s="33"/>
      <c r="E641" s="33"/>
      <c r="F641" s="33"/>
      <c r="G641" s="33"/>
      <c r="H641" s="33"/>
      <c r="I641" s="29"/>
      <c r="J641" s="63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</row>
    <row r="642" spans="4:24" s="27" customFormat="1">
      <c r="D642" s="33"/>
      <c r="E642" s="33"/>
      <c r="F642" s="33"/>
      <c r="G642" s="33"/>
      <c r="H642" s="33"/>
      <c r="I642" s="29"/>
      <c r="J642" s="63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</row>
    <row r="643" spans="4:24" s="27" customFormat="1">
      <c r="D643" s="33"/>
      <c r="E643" s="33"/>
      <c r="F643" s="33"/>
      <c r="G643" s="33"/>
      <c r="H643" s="33"/>
      <c r="I643" s="29"/>
      <c r="J643" s="63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</row>
    <row r="644" spans="4:24" s="27" customFormat="1">
      <c r="D644" s="33"/>
      <c r="E644" s="33"/>
      <c r="F644" s="33"/>
      <c r="G644" s="33"/>
      <c r="H644" s="33"/>
      <c r="I644" s="29"/>
      <c r="J644" s="63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</row>
    <row r="645" spans="4:24" s="27" customFormat="1">
      <c r="D645" s="33"/>
      <c r="E645" s="33"/>
      <c r="F645" s="33"/>
      <c r="G645" s="33"/>
      <c r="H645" s="33"/>
      <c r="I645" s="29"/>
      <c r="J645" s="63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</row>
    <row r="646" spans="4:24" s="27" customFormat="1">
      <c r="D646" s="33"/>
      <c r="E646" s="33"/>
      <c r="F646" s="33"/>
      <c r="G646" s="33"/>
      <c r="H646" s="33"/>
      <c r="I646" s="29"/>
      <c r="J646" s="63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</row>
    <row r="647" spans="4:24" s="27" customFormat="1">
      <c r="D647" s="33"/>
      <c r="E647" s="33"/>
      <c r="F647" s="33"/>
      <c r="G647" s="33"/>
      <c r="H647" s="33"/>
      <c r="I647" s="29"/>
      <c r="J647" s="63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</row>
    <row r="648" spans="4:24" s="27" customFormat="1">
      <c r="D648" s="33"/>
      <c r="E648" s="33"/>
      <c r="F648" s="33"/>
      <c r="G648" s="33"/>
      <c r="H648" s="33"/>
      <c r="I648" s="29"/>
      <c r="J648" s="63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</row>
    <row r="649" spans="4:24" s="27" customFormat="1">
      <c r="D649" s="33"/>
      <c r="E649" s="33"/>
      <c r="F649" s="33"/>
      <c r="G649" s="33"/>
      <c r="H649" s="33"/>
      <c r="I649" s="29"/>
      <c r="J649" s="63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</row>
    <row r="650" spans="4:24" s="27" customFormat="1">
      <c r="D650" s="33"/>
      <c r="E650" s="33"/>
      <c r="F650" s="33"/>
      <c r="G650" s="33"/>
      <c r="H650" s="33"/>
      <c r="I650" s="29"/>
      <c r="J650" s="63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</row>
    <row r="651" spans="4:24" s="27" customFormat="1">
      <c r="D651" s="33"/>
      <c r="E651" s="33"/>
      <c r="F651" s="33"/>
      <c r="G651" s="33"/>
      <c r="H651" s="33"/>
      <c r="I651" s="29"/>
      <c r="J651" s="63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</row>
    <row r="652" spans="4:24" s="27" customFormat="1">
      <c r="D652" s="33"/>
      <c r="E652" s="33"/>
      <c r="F652" s="33"/>
      <c r="G652" s="33"/>
      <c r="H652" s="33"/>
      <c r="I652" s="29"/>
      <c r="J652" s="63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</row>
    <row r="653" spans="4:24" s="27" customFormat="1">
      <c r="D653" s="33"/>
      <c r="E653" s="33"/>
      <c r="F653" s="33"/>
      <c r="G653" s="33"/>
      <c r="H653" s="33"/>
      <c r="I653" s="29"/>
      <c r="J653" s="63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</row>
    <row r="654" spans="4:24" s="27" customFormat="1">
      <c r="D654" s="33"/>
      <c r="E654" s="33"/>
      <c r="F654" s="33"/>
      <c r="G654" s="33"/>
      <c r="H654" s="33"/>
      <c r="I654" s="29"/>
      <c r="J654" s="63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</row>
    <row r="655" spans="4:24" s="27" customFormat="1">
      <c r="D655" s="33"/>
      <c r="E655" s="33"/>
      <c r="F655" s="33"/>
      <c r="G655" s="33"/>
      <c r="H655" s="33"/>
      <c r="I655" s="29"/>
      <c r="J655" s="63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</row>
    <row r="656" spans="4:24" s="27" customFormat="1">
      <c r="D656" s="33"/>
      <c r="E656" s="33"/>
      <c r="F656" s="33"/>
      <c r="G656" s="33"/>
      <c r="H656" s="33"/>
      <c r="I656" s="29"/>
      <c r="J656" s="63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</row>
    <row r="657" spans="4:24" s="27" customFormat="1">
      <c r="D657" s="33"/>
      <c r="E657" s="33"/>
      <c r="F657" s="33"/>
      <c r="G657" s="33"/>
      <c r="H657" s="33"/>
      <c r="I657" s="29"/>
      <c r="J657" s="63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</row>
    <row r="658" spans="4:24" s="27" customFormat="1">
      <c r="D658" s="33"/>
      <c r="E658" s="33"/>
      <c r="F658" s="33"/>
      <c r="G658" s="33"/>
      <c r="H658" s="33"/>
      <c r="I658" s="29"/>
      <c r="J658" s="63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</row>
    <row r="659" spans="4:24" s="27" customFormat="1">
      <c r="D659" s="33"/>
      <c r="E659" s="33"/>
      <c r="F659" s="33"/>
      <c r="G659" s="33"/>
      <c r="H659" s="33"/>
      <c r="I659" s="29"/>
      <c r="J659" s="63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</row>
    <row r="660" spans="4:24" s="27" customFormat="1">
      <c r="D660" s="33"/>
      <c r="E660" s="33"/>
      <c r="F660" s="33"/>
      <c r="G660" s="33"/>
      <c r="H660" s="33"/>
      <c r="I660" s="29"/>
      <c r="J660" s="63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</row>
    <row r="661" spans="4:24" s="27" customFormat="1">
      <c r="D661" s="33"/>
      <c r="E661" s="33"/>
      <c r="F661" s="33"/>
      <c r="G661" s="33"/>
      <c r="H661" s="33"/>
      <c r="I661" s="29"/>
      <c r="J661" s="63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</row>
    <row r="662" spans="4:24" s="27" customFormat="1">
      <c r="D662" s="33"/>
      <c r="E662" s="33"/>
      <c r="F662" s="33"/>
      <c r="G662" s="33"/>
      <c r="H662" s="33"/>
      <c r="I662" s="29"/>
      <c r="J662" s="63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</row>
    <row r="663" spans="4:24" s="27" customFormat="1">
      <c r="D663" s="33"/>
      <c r="E663" s="33"/>
      <c r="F663" s="33"/>
      <c r="G663" s="33"/>
      <c r="H663" s="33"/>
      <c r="I663" s="29"/>
      <c r="J663" s="63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</row>
    <row r="664" spans="4:24" s="27" customFormat="1">
      <c r="D664" s="33"/>
      <c r="E664" s="33"/>
      <c r="F664" s="33"/>
      <c r="G664" s="33"/>
      <c r="H664" s="33"/>
      <c r="I664" s="29"/>
      <c r="J664" s="63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</row>
    <row r="665" spans="4:24" s="27" customFormat="1">
      <c r="D665" s="33"/>
      <c r="E665" s="33"/>
      <c r="F665" s="33"/>
      <c r="G665" s="33"/>
      <c r="H665" s="33"/>
      <c r="I665" s="29"/>
      <c r="J665" s="63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</row>
    <row r="666" spans="4:24" s="27" customFormat="1">
      <c r="D666" s="33"/>
      <c r="E666" s="33"/>
      <c r="F666" s="33"/>
      <c r="G666" s="33"/>
      <c r="H666" s="33"/>
      <c r="I666" s="29"/>
      <c r="J666" s="63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</row>
    <row r="667" spans="4:24" s="27" customFormat="1">
      <c r="D667" s="33"/>
      <c r="E667" s="33"/>
      <c r="F667" s="33"/>
      <c r="G667" s="33"/>
      <c r="H667" s="33"/>
      <c r="I667" s="29"/>
      <c r="J667" s="63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</row>
    <row r="668" spans="4:24" s="27" customFormat="1">
      <c r="D668" s="33"/>
      <c r="E668" s="33"/>
      <c r="F668" s="33"/>
      <c r="G668" s="33"/>
      <c r="H668" s="33"/>
      <c r="I668" s="29"/>
      <c r="J668" s="63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</row>
    <row r="669" spans="4:24" s="27" customFormat="1">
      <c r="D669" s="33"/>
      <c r="E669" s="33"/>
      <c r="F669" s="33"/>
      <c r="G669" s="33"/>
      <c r="H669" s="33"/>
      <c r="I669" s="29"/>
      <c r="J669" s="63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</row>
    <row r="670" spans="4:24" s="27" customFormat="1">
      <c r="D670" s="33"/>
      <c r="E670" s="33"/>
      <c r="F670" s="33"/>
      <c r="G670" s="33"/>
      <c r="H670" s="33"/>
      <c r="I670" s="29"/>
      <c r="J670" s="63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</row>
    <row r="671" spans="4:24" s="27" customFormat="1">
      <c r="D671" s="33"/>
      <c r="E671" s="33"/>
      <c r="F671" s="33"/>
      <c r="G671" s="33"/>
      <c r="H671" s="33"/>
      <c r="I671" s="29"/>
      <c r="J671" s="63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</row>
    <row r="672" spans="4:24" s="27" customFormat="1">
      <c r="D672" s="33"/>
      <c r="E672" s="33"/>
      <c r="F672" s="33"/>
      <c r="G672" s="33"/>
      <c r="H672" s="33"/>
      <c r="I672" s="29"/>
      <c r="J672" s="63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</row>
    <row r="673" spans="4:24" s="27" customFormat="1">
      <c r="D673" s="33"/>
      <c r="E673" s="33"/>
      <c r="F673" s="33"/>
      <c r="G673" s="33"/>
      <c r="H673" s="33"/>
      <c r="I673" s="29"/>
      <c r="J673" s="63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</row>
    <row r="674" spans="4:24" s="27" customFormat="1">
      <c r="D674" s="33"/>
      <c r="E674" s="33"/>
      <c r="F674" s="33"/>
      <c r="G674" s="33"/>
      <c r="H674" s="33"/>
      <c r="I674" s="29"/>
      <c r="J674" s="63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</row>
    <row r="675" spans="4:24" s="27" customFormat="1">
      <c r="D675" s="33"/>
      <c r="E675" s="33"/>
      <c r="F675" s="33"/>
      <c r="G675" s="33"/>
      <c r="H675" s="33"/>
      <c r="I675" s="29"/>
      <c r="J675" s="63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</row>
    <row r="676" spans="4:24" s="27" customFormat="1">
      <c r="D676" s="33"/>
      <c r="E676" s="33"/>
      <c r="F676" s="33"/>
      <c r="G676" s="33"/>
      <c r="H676" s="33"/>
      <c r="I676" s="29"/>
      <c r="J676" s="63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</row>
    <row r="677" spans="4:24" s="27" customFormat="1">
      <c r="D677" s="33"/>
      <c r="E677" s="33"/>
      <c r="F677" s="33"/>
      <c r="G677" s="33"/>
      <c r="H677" s="33"/>
      <c r="I677" s="29"/>
      <c r="J677" s="63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</row>
    <row r="678" spans="4:24" s="27" customFormat="1">
      <c r="D678" s="33"/>
      <c r="E678" s="33"/>
      <c r="F678" s="33"/>
      <c r="G678" s="33"/>
      <c r="H678" s="33"/>
      <c r="I678" s="29"/>
      <c r="J678" s="63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</row>
    <row r="679" spans="4:24" s="27" customFormat="1">
      <c r="D679" s="33"/>
      <c r="E679" s="33"/>
      <c r="F679" s="33"/>
      <c r="G679" s="33"/>
      <c r="H679" s="33"/>
      <c r="I679" s="29"/>
      <c r="J679" s="63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</row>
    <row r="680" spans="4:24" s="27" customFormat="1">
      <c r="D680" s="33"/>
      <c r="E680" s="33"/>
      <c r="F680" s="33"/>
      <c r="G680" s="33"/>
      <c r="H680" s="33"/>
      <c r="I680" s="29"/>
      <c r="J680" s="63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</row>
    <row r="681" spans="4:24" s="27" customFormat="1">
      <c r="D681" s="33"/>
      <c r="E681" s="33"/>
      <c r="F681" s="33"/>
      <c r="G681" s="33"/>
      <c r="H681" s="33"/>
      <c r="I681" s="29"/>
      <c r="J681" s="63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</row>
    <row r="682" spans="4:24" s="27" customFormat="1">
      <c r="D682" s="33"/>
      <c r="E682" s="33"/>
      <c r="F682" s="33"/>
      <c r="G682" s="33"/>
      <c r="H682" s="33"/>
      <c r="I682" s="29"/>
      <c r="J682" s="63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</row>
    <row r="683" spans="4:24" s="27" customFormat="1">
      <c r="D683" s="33"/>
      <c r="E683" s="33"/>
      <c r="F683" s="33"/>
      <c r="G683" s="33"/>
      <c r="H683" s="33"/>
      <c r="I683" s="29"/>
      <c r="J683" s="63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</row>
    <row r="684" spans="4:24" s="27" customFormat="1">
      <c r="D684" s="33"/>
      <c r="E684" s="33"/>
      <c r="F684" s="33"/>
      <c r="G684" s="33"/>
      <c r="H684" s="33"/>
      <c r="I684" s="29"/>
      <c r="J684" s="63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</row>
    <row r="685" spans="4:24" s="27" customFormat="1">
      <c r="D685" s="33"/>
      <c r="E685" s="33"/>
      <c r="F685" s="33"/>
      <c r="G685" s="33"/>
      <c r="H685" s="33"/>
      <c r="I685" s="29"/>
      <c r="J685" s="63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</row>
    <row r="686" spans="4:24" s="27" customFormat="1">
      <c r="D686" s="33"/>
      <c r="E686" s="33"/>
      <c r="F686" s="33"/>
      <c r="G686" s="33"/>
      <c r="H686" s="33"/>
      <c r="I686" s="29"/>
      <c r="J686" s="63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</row>
    <row r="687" spans="4:24" s="27" customFormat="1">
      <c r="D687" s="33"/>
      <c r="E687" s="33"/>
      <c r="F687" s="33"/>
      <c r="G687" s="33"/>
      <c r="H687" s="33"/>
      <c r="I687" s="29"/>
      <c r="J687" s="63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</row>
    <row r="688" spans="4:24" s="27" customFormat="1">
      <c r="D688" s="33"/>
      <c r="E688" s="33"/>
      <c r="F688" s="33"/>
      <c r="G688" s="33"/>
      <c r="H688" s="33"/>
      <c r="I688" s="29"/>
      <c r="J688" s="63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</row>
    <row r="689" spans="4:24" s="27" customFormat="1">
      <c r="D689" s="33"/>
      <c r="E689" s="33"/>
      <c r="F689" s="33"/>
      <c r="G689" s="33"/>
      <c r="H689" s="33"/>
      <c r="I689" s="29"/>
      <c r="J689" s="63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</row>
    <row r="690" spans="4:24" s="27" customFormat="1">
      <c r="D690" s="33"/>
      <c r="E690" s="33"/>
      <c r="F690" s="33"/>
      <c r="G690" s="33"/>
      <c r="H690" s="33"/>
      <c r="I690" s="29"/>
      <c r="J690" s="63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</row>
    <row r="691" spans="4:24" s="27" customFormat="1">
      <c r="D691" s="33"/>
      <c r="E691" s="33"/>
      <c r="F691" s="33"/>
      <c r="G691" s="33"/>
      <c r="H691" s="33"/>
      <c r="I691" s="29"/>
      <c r="J691" s="63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</row>
    <row r="692" spans="4:24" s="27" customFormat="1">
      <c r="D692" s="33"/>
      <c r="E692" s="33"/>
      <c r="F692" s="33"/>
      <c r="G692" s="33"/>
      <c r="H692" s="33"/>
      <c r="I692" s="29"/>
      <c r="J692" s="63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</row>
    <row r="693" spans="4:24" s="27" customFormat="1">
      <c r="D693" s="33"/>
      <c r="E693" s="33"/>
      <c r="F693" s="33"/>
      <c r="G693" s="33"/>
      <c r="H693" s="33"/>
      <c r="I693" s="29"/>
      <c r="J693" s="63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</row>
    <row r="694" spans="4:24" s="27" customFormat="1">
      <c r="D694" s="33"/>
      <c r="E694" s="33"/>
      <c r="F694" s="33"/>
      <c r="G694" s="33"/>
      <c r="H694" s="33"/>
      <c r="I694" s="29"/>
      <c r="J694" s="63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</row>
    <row r="695" spans="4:24" s="27" customFormat="1">
      <c r="D695" s="33"/>
      <c r="E695" s="33"/>
      <c r="F695" s="33"/>
      <c r="G695" s="33"/>
      <c r="H695" s="33"/>
      <c r="I695" s="29"/>
      <c r="J695" s="63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</row>
    <row r="696" spans="4:24" s="27" customFormat="1">
      <c r="D696" s="33"/>
      <c r="E696" s="33"/>
      <c r="F696" s="33"/>
      <c r="G696" s="33"/>
      <c r="H696" s="33"/>
      <c r="I696" s="29"/>
      <c r="J696" s="63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</row>
    <row r="697" spans="4:24" s="27" customFormat="1">
      <c r="D697" s="33"/>
      <c r="E697" s="33"/>
      <c r="F697" s="33"/>
      <c r="G697" s="33"/>
      <c r="H697" s="33"/>
      <c r="I697" s="29"/>
      <c r="J697" s="63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</row>
    <row r="698" spans="4:24" s="27" customFormat="1">
      <c r="D698" s="33"/>
      <c r="E698" s="33"/>
      <c r="F698" s="33"/>
      <c r="G698" s="33"/>
      <c r="H698" s="33"/>
      <c r="I698" s="29"/>
      <c r="J698" s="63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</row>
    <row r="699" spans="4:24" s="27" customFormat="1">
      <c r="D699" s="33"/>
      <c r="E699" s="33"/>
      <c r="F699" s="33"/>
      <c r="G699" s="33"/>
      <c r="H699" s="33"/>
      <c r="I699" s="29"/>
      <c r="J699" s="63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</row>
    <row r="700" spans="4:24" s="27" customFormat="1">
      <c r="D700" s="33"/>
      <c r="E700" s="33"/>
      <c r="F700" s="33"/>
      <c r="G700" s="33"/>
      <c r="H700" s="33"/>
      <c r="I700" s="29"/>
      <c r="J700" s="63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</row>
    <row r="701" spans="4:24" s="27" customFormat="1">
      <c r="D701" s="33"/>
      <c r="E701" s="33"/>
      <c r="F701" s="33"/>
      <c r="G701" s="33"/>
      <c r="H701" s="33"/>
      <c r="I701" s="29"/>
      <c r="J701" s="63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</row>
    <row r="702" spans="4:24" s="27" customFormat="1">
      <c r="D702" s="33"/>
      <c r="E702" s="33"/>
      <c r="F702" s="33"/>
      <c r="G702" s="33"/>
      <c r="H702" s="33"/>
      <c r="I702" s="29"/>
      <c r="J702" s="63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</row>
    <row r="703" spans="4:24" s="27" customFormat="1">
      <c r="D703" s="33"/>
      <c r="E703" s="33"/>
      <c r="F703" s="33"/>
      <c r="G703" s="33"/>
      <c r="H703" s="33"/>
      <c r="I703" s="29"/>
      <c r="J703" s="63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</row>
    <row r="704" spans="4:24" s="27" customFormat="1">
      <c r="D704" s="33"/>
      <c r="E704" s="33"/>
      <c r="F704" s="33"/>
      <c r="G704" s="33"/>
      <c r="H704" s="33"/>
      <c r="I704" s="29"/>
      <c r="J704" s="63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</row>
    <row r="705" spans="4:24" s="27" customFormat="1">
      <c r="D705" s="33"/>
      <c r="E705" s="33"/>
      <c r="F705" s="33"/>
      <c r="G705" s="33"/>
      <c r="H705" s="33"/>
      <c r="I705" s="29"/>
      <c r="J705" s="63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</row>
    <row r="706" spans="4:24" s="27" customFormat="1">
      <c r="D706" s="33"/>
      <c r="E706" s="33"/>
      <c r="F706" s="33"/>
      <c r="G706" s="33"/>
      <c r="H706" s="33"/>
      <c r="I706" s="29"/>
      <c r="J706" s="63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</row>
    <row r="707" spans="4:24" s="27" customFormat="1">
      <c r="D707" s="33"/>
      <c r="E707" s="33"/>
      <c r="F707" s="33"/>
      <c r="G707" s="33"/>
      <c r="H707" s="33"/>
      <c r="I707" s="29"/>
      <c r="J707" s="63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</row>
    <row r="708" spans="4:24" s="27" customFormat="1">
      <c r="D708" s="33"/>
      <c r="E708" s="33"/>
      <c r="F708" s="33"/>
      <c r="G708" s="33"/>
      <c r="H708" s="33"/>
      <c r="I708" s="29"/>
      <c r="J708" s="63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</row>
    <row r="709" spans="4:24" s="27" customFormat="1">
      <c r="D709" s="33"/>
      <c r="E709" s="33"/>
      <c r="F709" s="33"/>
      <c r="G709" s="33"/>
      <c r="H709" s="33"/>
      <c r="I709" s="29"/>
      <c r="J709" s="63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</row>
    <row r="710" spans="4:24" s="27" customFormat="1">
      <c r="D710" s="33"/>
      <c r="E710" s="33"/>
      <c r="F710" s="33"/>
      <c r="G710" s="33"/>
      <c r="H710" s="33"/>
      <c r="I710" s="29"/>
      <c r="J710" s="63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</row>
    <row r="711" spans="4:24" s="27" customFormat="1">
      <c r="D711" s="33"/>
      <c r="E711" s="33"/>
      <c r="F711" s="33"/>
      <c r="G711" s="33"/>
      <c r="H711" s="33"/>
      <c r="I711" s="29"/>
      <c r="J711" s="63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</row>
    <row r="712" spans="4:24" s="27" customFormat="1">
      <c r="D712" s="33"/>
      <c r="E712" s="33"/>
      <c r="F712" s="33"/>
      <c r="G712" s="33"/>
      <c r="H712" s="33"/>
      <c r="I712" s="29"/>
      <c r="J712" s="63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</row>
    <row r="713" spans="4:24" s="27" customFormat="1">
      <c r="D713" s="33"/>
      <c r="E713" s="33"/>
      <c r="F713" s="33"/>
      <c r="G713" s="33"/>
      <c r="H713" s="33"/>
      <c r="I713" s="29"/>
      <c r="J713" s="63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</row>
    <row r="714" spans="4:24" s="27" customFormat="1">
      <c r="D714" s="33"/>
      <c r="E714" s="33"/>
      <c r="F714" s="33"/>
      <c r="G714" s="33"/>
      <c r="H714" s="33"/>
      <c r="I714" s="29"/>
      <c r="J714" s="63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</row>
    <row r="715" spans="4:24" s="27" customFormat="1">
      <c r="D715" s="33"/>
      <c r="E715" s="33"/>
      <c r="F715" s="33"/>
      <c r="G715" s="33"/>
      <c r="H715" s="33"/>
      <c r="I715" s="29"/>
      <c r="J715" s="63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</row>
    <row r="716" spans="4:24" s="27" customFormat="1">
      <c r="D716" s="33"/>
      <c r="E716" s="33"/>
      <c r="F716" s="33"/>
      <c r="G716" s="33"/>
      <c r="H716" s="33"/>
      <c r="I716" s="29"/>
      <c r="J716" s="63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</row>
    <row r="717" spans="4:24" s="27" customFormat="1">
      <c r="D717" s="33"/>
      <c r="E717" s="33"/>
      <c r="F717" s="33"/>
      <c r="G717" s="33"/>
      <c r="H717" s="33"/>
      <c r="I717" s="29"/>
      <c r="J717" s="63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</row>
    <row r="718" spans="4:24" s="27" customFormat="1">
      <c r="D718" s="33"/>
      <c r="E718" s="33"/>
      <c r="F718" s="33"/>
      <c r="G718" s="33"/>
      <c r="H718" s="33"/>
      <c r="I718" s="29"/>
      <c r="J718" s="63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</row>
    <row r="719" spans="4:24" s="27" customFormat="1">
      <c r="D719" s="33"/>
      <c r="E719" s="33"/>
      <c r="F719" s="33"/>
      <c r="G719" s="33"/>
      <c r="H719" s="33"/>
      <c r="I719" s="29"/>
      <c r="J719" s="63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</row>
    <row r="720" spans="4:24" s="27" customFormat="1">
      <c r="D720" s="33"/>
      <c r="E720" s="33"/>
      <c r="F720" s="33"/>
      <c r="G720" s="33"/>
      <c r="H720" s="33"/>
      <c r="I720" s="29"/>
      <c r="J720" s="63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</row>
    <row r="721" spans="4:24" s="27" customFormat="1">
      <c r="D721" s="33"/>
      <c r="E721" s="33"/>
      <c r="F721" s="33"/>
      <c r="G721" s="33"/>
      <c r="H721" s="33"/>
      <c r="I721" s="29"/>
      <c r="J721" s="63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</row>
    <row r="722" spans="4:24" s="27" customFormat="1">
      <c r="D722" s="33"/>
      <c r="E722" s="33"/>
      <c r="F722" s="33"/>
      <c r="G722" s="33"/>
      <c r="H722" s="33"/>
      <c r="I722" s="29"/>
      <c r="J722" s="63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</row>
    <row r="723" spans="4:24" s="27" customFormat="1">
      <c r="D723" s="33"/>
      <c r="E723" s="33"/>
      <c r="F723" s="33"/>
      <c r="G723" s="33"/>
      <c r="H723" s="33"/>
      <c r="I723" s="29"/>
      <c r="J723" s="63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</row>
    <row r="724" spans="4:24" s="27" customFormat="1">
      <c r="D724" s="33"/>
      <c r="E724" s="33"/>
      <c r="F724" s="33"/>
      <c r="G724" s="33"/>
      <c r="H724" s="33"/>
      <c r="I724" s="29"/>
      <c r="J724" s="63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</row>
    <row r="725" spans="4:24" s="27" customFormat="1">
      <c r="D725" s="33"/>
      <c r="E725" s="33"/>
      <c r="F725" s="33"/>
      <c r="G725" s="33"/>
      <c r="H725" s="33"/>
      <c r="I725" s="29"/>
      <c r="J725" s="63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</row>
    <row r="726" spans="4:24" s="27" customFormat="1">
      <c r="D726" s="33"/>
      <c r="E726" s="33"/>
      <c r="F726" s="33"/>
      <c r="G726" s="33"/>
      <c r="H726" s="33"/>
      <c r="I726" s="29"/>
      <c r="J726" s="63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</row>
    <row r="727" spans="4:24" s="27" customFormat="1">
      <c r="D727" s="33"/>
      <c r="E727" s="33"/>
      <c r="F727" s="33"/>
      <c r="G727" s="33"/>
      <c r="H727" s="33"/>
      <c r="I727" s="29"/>
      <c r="J727" s="63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</row>
    <row r="728" spans="4:24" s="27" customFormat="1">
      <c r="D728" s="33"/>
      <c r="E728" s="33"/>
      <c r="F728" s="33"/>
      <c r="G728" s="33"/>
      <c r="H728" s="33"/>
      <c r="I728" s="29"/>
      <c r="J728" s="63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</row>
    <row r="729" spans="4:24" s="27" customFormat="1">
      <c r="D729" s="33"/>
      <c r="E729" s="33"/>
      <c r="F729" s="33"/>
      <c r="G729" s="33"/>
      <c r="H729" s="33"/>
      <c r="I729" s="29"/>
      <c r="J729" s="63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</row>
    <row r="730" spans="4:24" s="27" customFormat="1">
      <c r="D730" s="33"/>
      <c r="E730" s="33"/>
      <c r="F730" s="33"/>
      <c r="G730" s="33"/>
      <c r="H730" s="33"/>
      <c r="I730" s="29"/>
      <c r="J730" s="63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</row>
    <row r="731" spans="4:24" s="27" customFormat="1">
      <c r="D731" s="33"/>
      <c r="E731" s="33"/>
      <c r="F731" s="33"/>
      <c r="G731" s="33"/>
      <c r="H731" s="33"/>
      <c r="I731" s="29"/>
      <c r="J731" s="63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</row>
    <row r="732" spans="4:24" s="27" customFormat="1">
      <c r="D732" s="33"/>
      <c r="E732" s="33"/>
      <c r="F732" s="33"/>
      <c r="G732" s="33"/>
      <c r="H732" s="33"/>
      <c r="I732" s="29"/>
      <c r="J732" s="63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</row>
    <row r="733" spans="4:24" s="27" customFormat="1">
      <c r="D733" s="33"/>
      <c r="E733" s="33"/>
      <c r="F733" s="33"/>
      <c r="G733" s="33"/>
      <c r="H733" s="33"/>
      <c r="I733" s="29"/>
      <c r="J733" s="63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</row>
    <row r="734" spans="4:24" s="27" customFormat="1">
      <c r="D734" s="33"/>
      <c r="E734" s="33"/>
      <c r="F734" s="33"/>
      <c r="G734" s="33"/>
      <c r="H734" s="33"/>
      <c r="I734" s="29"/>
      <c r="J734" s="63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</row>
    <row r="735" spans="4:24" s="27" customFormat="1">
      <c r="D735" s="33"/>
      <c r="E735" s="33"/>
      <c r="F735" s="33"/>
      <c r="G735" s="33"/>
      <c r="H735" s="33"/>
      <c r="I735" s="29"/>
      <c r="J735" s="63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</row>
    <row r="736" spans="4:24" s="27" customFormat="1">
      <c r="D736" s="33"/>
      <c r="E736" s="33"/>
      <c r="F736" s="33"/>
      <c r="G736" s="33"/>
      <c r="H736" s="33"/>
      <c r="I736" s="29"/>
      <c r="J736" s="63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</row>
    <row r="737" spans="4:24" s="27" customFormat="1">
      <c r="D737" s="33"/>
      <c r="E737" s="33"/>
      <c r="F737" s="33"/>
      <c r="G737" s="33"/>
      <c r="H737" s="33"/>
      <c r="I737" s="29"/>
      <c r="J737" s="63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</row>
    <row r="738" spans="4:24" s="27" customFormat="1">
      <c r="D738" s="33"/>
      <c r="E738" s="33"/>
      <c r="F738" s="33"/>
      <c r="G738" s="33"/>
      <c r="H738" s="33"/>
      <c r="I738" s="29"/>
      <c r="J738" s="63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</row>
    <row r="739" spans="4:24" s="27" customFormat="1">
      <c r="D739" s="33"/>
      <c r="E739" s="33"/>
      <c r="F739" s="33"/>
      <c r="G739" s="33"/>
      <c r="H739" s="33"/>
      <c r="I739" s="29"/>
      <c r="J739" s="63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</row>
    <row r="740" spans="4:24" s="27" customFormat="1">
      <c r="D740" s="33"/>
      <c r="E740" s="33"/>
      <c r="F740" s="33"/>
      <c r="G740" s="33"/>
      <c r="H740" s="33"/>
      <c r="I740" s="29"/>
      <c r="J740" s="63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</row>
    <row r="741" spans="4:24" s="27" customFormat="1">
      <c r="D741" s="33"/>
      <c r="E741" s="33"/>
      <c r="F741" s="33"/>
      <c r="G741" s="33"/>
      <c r="H741" s="33"/>
      <c r="I741" s="29"/>
      <c r="J741" s="63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</row>
    <row r="742" spans="4:24" s="27" customFormat="1">
      <c r="D742" s="33"/>
      <c r="E742" s="33"/>
      <c r="F742" s="33"/>
      <c r="G742" s="33"/>
      <c r="H742" s="33"/>
      <c r="I742" s="29"/>
      <c r="J742" s="63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</row>
    <row r="743" spans="4:24" s="27" customFormat="1">
      <c r="D743" s="33"/>
      <c r="E743" s="33"/>
      <c r="F743" s="33"/>
      <c r="G743" s="33"/>
      <c r="H743" s="33"/>
      <c r="I743" s="29"/>
      <c r="J743" s="63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</row>
    <row r="744" spans="4:24" s="27" customFormat="1">
      <c r="D744" s="33"/>
      <c r="E744" s="33"/>
      <c r="F744" s="33"/>
      <c r="G744" s="33"/>
      <c r="H744" s="33"/>
      <c r="I744" s="29"/>
      <c r="J744" s="63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</row>
    <row r="745" spans="4:24" s="27" customFormat="1">
      <c r="D745" s="33"/>
      <c r="E745" s="33"/>
      <c r="F745" s="33"/>
      <c r="G745" s="33"/>
      <c r="H745" s="33"/>
      <c r="I745" s="29"/>
      <c r="J745" s="63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</row>
    <row r="746" spans="4:24" s="27" customFormat="1">
      <c r="D746" s="33"/>
      <c r="E746" s="33"/>
      <c r="F746" s="33"/>
      <c r="G746" s="33"/>
      <c r="H746" s="33"/>
      <c r="I746" s="29"/>
      <c r="J746" s="63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</row>
    <row r="747" spans="4:24" s="27" customFormat="1">
      <c r="D747" s="33"/>
      <c r="E747" s="33"/>
      <c r="F747" s="33"/>
      <c r="G747" s="33"/>
      <c r="H747" s="33"/>
      <c r="I747" s="29"/>
      <c r="J747" s="63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</row>
    <row r="748" spans="4:24" s="27" customFormat="1">
      <c r="D748" s="33"/>
      <c r="E748" s="33"/>
      <c r="F748" s="33"/>
      <c r="G748" s="33"/>
      <c r="H748" s="33"/>
      <c r="I748" s="29"/>
      <c r="J748" s="63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</row>
    <row r="749" spans="4:24" s="27" customFormat="1">
      <c r="D749" s="33"/>
      <c r="E749" s="33"/>
      <c r="F749" s="33"/>
      <c r="G749" s="33"/>
      <c r="H749" s="33"/>
      <c r="I749" s="29"/>
      <c r="J749" s="63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</row>
    <row r="750" spans="4:24" s="27" customFormat="1">
      <c r="D750" s="33"/>
      <c r="E750" s="33"/>
      <c r="F750" s="33"/>
      <c r="G750" s="33"/>
      <c r="H750" s="33"/>
      <c r="I750" s="29"/>
      <c r="J750" s="63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</row>
    <row r="751" spans="4:24" s="27" customFormat="1">
      <c r="D751" s="33"/>
      <c r="E751" s="33"/>
      <c r="F751" s="33"/>
      <c r="G751" s="33"/>
      <c r="H751" s="33"/>
      <c r="I751" s="29"/>
      <c r="J751" s="63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</row>
    <row r="752" spans="4:24" s="27" customFormat="1">
      <c r="D752" s="33"/>
      <c r="E752" s="33"/>
      <c r="F752" s="33"/>
      <c r="G752" s="33"/>
      <c r="H752" s="33"/>
      <c r="I752" s="29"/>
      <c r="J752" s="63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</row>
    <row r="753" spans="4:24" s="27" customFormat="1">
      <c r="D753" s="33"/>
      <c r="E753" s="33"/>
      <c r="F753" s="33"/>
      <c r="G753" s="33"/>
      <c r="H753" s="33"/>
      <c r="I753" s="29"/>
      <c r="J753" s="63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</row>
    <row r="754" spans="4:24" s="27" customFormat="1">
      <c r="D754" s="33"/>
      <c r="E754" s="33"/>
      <c r="F754" s="33"/>
      <c r="G754" s="33"/>
      <c r="H754" s="33"/>
      <c r="I754" s="29"/>
      <c r="J754" s="63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</row>
    <row r="755" spans="4:24" s="27" customFormat="1">
      <c r="D755" s="33"/>
      <c r="E755" s="33"/>
      <c r="F755" s="33"/>
      <c r="G755" s="33"/>
      <c r="H755" s="33"/>
      <c r="I755" s="29"/>
      <c r="J755" s="63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</row>
    <row r="756" spans="4:24" s="27" customFormat="1">
      <c r="D756" s="33"/>
      <c r="E756" s="33"/>
      <c r="F756" s="33"/>
      <c r="G756" s="33"/>
      <c r="H756" s="33"/>
      <c r="I756" s="29"/>
      <c r="J756" s="63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</row>
    <row r="757" spans="4:24" s="27" customFormat="1">
      <c r="D757" s="33"/>
      <c r="E757" s="33"/>
      <c r="F757" s="33"/>
      <c r="G757" s="33"/>
      <c r="H757" s="33"/>
      <c r="I757" s="29"/>
      <c r="J757" s="63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</row>
    <row r="758" spans="4:24" s="27" customFormat="1">
      <c r="D758" s="33"/>
      <c r="E758" s="33"/>
      <c r="F758" s="33"/>
      <c r="G758" s="33"/>
      <c r="H758" s="33"/>
      <c r="I758" s="29"/>
      <c r="J758" s="63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</row>
    <row r="759" spans="4:24" s="27" customFormat="1">
      <c r="D759" s="33"/>
      <c r="E759" s="33"/>
      <c r="F759" s="33"/>
      <c r="G759" s="33"/>
      <c r="H759" s="33"/>
      <c r="I759" s="29"/>
      <c r="J759" s="63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</row>
    <row r="760" spans="4:24" s="27" customFormat="1">
      <c r="D760" s="33"/>
      <c r="E760" s="33"/>
      <c r="F760" s="33"/>
      <c r="G760" s="33"/>
      <c r="H760" s="33"/>
      <c r="I760" s="29"/>
      <c r="J760" s="63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</row>
    <row r="1634" spans="20:20">
      <c r="T1634" s="72"/>
    </row>
  </sheetData>
  <mergeCells count="13">
    <mergeCell ref="G2:G3"/>
    <mergeCell ref="P1:X1"/>
    <mergeCell ref="L2:L3"/>
    <mergeCell ref="I2:I3"/>
    <mergeCell ref="J2:J3"/>
    <mergeCell ref="K2:K3"/>
    <mergeCell ref="H2:H3"/>
    <mergeCell ref="F2:F3"/>
    <mergeCell ref="A2:A3"/>
    <mergeCell ref="B2:B3"/>
    <mergeCell ref="C2:C3"/>
    <mergeCell ref="D2:D3"/>
    <mergeCell ref="E2:E3"/>
  </mergeCells>
  <phoneticPr fontId="20" type="noConversion"/>
  <pageMargins left="0.43" right="0.52" top="0.31" bottom="0.25" header="0.28999999999999998" footer="0.25"/>
  <pageSetup paperSize="12" scale="55" pageOrder="overThenDown" orientation="landscape" r:id="rId1"/>
  <headerFooter alignWithMargins="0">
    <oddFooter>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K61"/>
  <sheetViews>
    <sheetView zoomScale="98" zoomScaleNormal="98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4" sqref="A34:XFD34"/>
    </sheetView>
  </sheetViews>
  <sheetFormatPr defaultColWidth="8" defaultRowHeight="16.5"/>
  <cols>
    <col min="1" max="1" width="15.5" style="44" customWidth="1"/>
    <col min="2" max="2" width="8" style="44" customWidth="1"/>
    <col min="3" max="3" width="14.125" style="44" bestFit="1" customWidth="1"/>
    <col min="4" max="4" width="19.75" style="47" bestFit="1" customWidth="1"/>
    <col min="5" max="5" width="8.375" style="44" customWidth="1"/>
    <col min="6" max="7" width="9.75" style="44" customWidth="1"/>
    <col min="8" max="8" width="14.5" style="45" customWidth="1"/>
    <col min="9" max="9" width="12" style="44" customWidth="1"/>
    <col min="10" max="10" width="11.5" style="44" customWidth="1"/>
    <col min="11" max="11" width="10.625" style="44" customWidth="1"/>
    <col min="12" max="12" width="6.625" style="44" customWidth="1"/>
    <col min="13" max="13" width="13.625" style="44" customWidth="1"/>
    <col min="14" max="14" width="13.125" style="44" customWidth="1"/>
    <col min="15" max="15" width="11" style="44" customWidth="1"/>
    <col min="16" max="16" width="9.25" style="158" customWidth="1"/>
    <col min="17" max="17" width="11.25" style="44" customWidth="1"/>
    <col min="18" max="19" width="11.5" style="44" customWidth="1"/>
    <col min="20" max="20" width="16.375" style="44" customWidth="1"/>
    <col min="21" max="21" width="16.875" style="46" customWidth="1"/>
    <col min="22" max="16384" width="8" style="44"/>
  </cols>
  <sheetData>
    <row r="1" spans="1:89" ht="31.5" customHeight="1">
      <c r="A1" s="431" t="s">
        <v>430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"/>
    </row>
    <row r="2" spans="1:89" ht="30" customHeight="1">
      <c r="A2" s="430" t="s">
        <v>101</v>
      </c>
      <c r="B2" s="430" t="s">
        <v>137</v>
      </c>
      <c r="C2" s="430" t="s">
        <v>138</v>
      </c>
      <c r="D2" s="430" t="s">
        <v>139</v>
      </c>
      <c r="E2" s="430" t="s">
        <v>140</v>
      </c>
      <c r="F2" s="430" t="s">
        <v>141</v>
      </c>
      <c r="G2" s="429" t="s">
        <v>142</v>
      </c>
      <c r="H2" s="433" t="s">
        <v>143</v>
      </c>
      <c r="I2" s="429" t="s">
        <v>144</v>
      </c>
      <c r="J2" s="429" t="s">
        <v>145</v>
      </c>
      <c r="K2" s="430" t="s">
        <v>146</v>
      </c>
      <c r="L2" s="430"/>
      <c r="M2" s="430"/>
      <c r="N2" s="430" t="s">
        <v>429</v>
      </c>
      <c r="O2" s="429" t="s">
        <v>428</v>
      </c>
      <c r="P2" s="430" t="s">
        <v>427</v>
      </c>
      <c r="Q2" s="430"/>
      <c r="R2" s="429" t="s">
        <v>426</v>
      </c>
      <c r="S2" s="434" t="s">
        <v>328</v>
      </c>
      <c r="T2" s="436" t="s">
        <v>150</v>
      </c>
      <c r="U2" s="428" t="s">
        <v>147</v>
      </c>
    </row>
    <row r="3" spans="1:89" ht="39" customHeight="1">
      <c r="A3" s="430"/>
      <c r="B3" s="430"/>
      <c r="C3" s="430"/>
      <c r="D3" s="432"/>
      <c r="E3" s="430"/>
      <c r="F3" s="430"/>
      <c r="G3" s="429"/>
      <c r="H3" s="433"/>
      <c r="I3" s="429"/>
      <c r="J3" s="429"/>
      <c r="K3" s="154" t="s">
        <v>425</v>
      </c>
      <c r="L3" s="151" t="s">
        <v>148</v>
      </c>
      <c r="M3" s="151" t="s">
        <v>149</v>
      </c>
      <c r="N3" s="430"/>
      <c r="O3" s="429"/>
      <c r="P3" s="430"/>
      <c r="Q3" s="430"/>
      <c r="R3" s="429"/>
      <c r="S3" s="435"/>
      <c r="T3" s="436"/>
      <c r="U3" s="428"/>
    </row>
    <row r="4" spans="1:89" ht="39" customHeight="1">
      <c r="A4" s="151" t="s">
        <v>260</v>
      </c>
      <c r="B4" s="151"/>
      <c r="C4" s="151"/>
      <c r="D4" s="152"/>
      <c r="E4" s="151"/>
      <c r="F4" s="151"/>
      <c r="G4" s="154"/>
      <c r="H4" s="287" t="s">
        <v>273</v>
      </c>
      <c r="I4" s="154">
        <v>646</v>
      </c>
      <c r="J4" s="154">
        <v>663</v>
      </c>
      <c r="K4" s="154"/>
      <c r="L4" s="151"/>
      <c r="M4" s="151">
        <v>312</v>
      </c>
      <c r="N4" s="151">
        <v>256</v>
      </c>
      <c r="O4" s="154">
        <v>264</v>
      </c>
      <c r="P4" s="151"/>
      <c r="Q4" s="151">
        <v>264</v>
      </c>
      <c r="R4" s="154">
        <v>661</v>
      </c>
      <c r="S4" s="154"/>
      <c r="T4" s="286"/>
      <c r="U4" s="153"/>
    </row>
    <row r="5" spans="1:89" ht="27.75" customHeight="1">
      <c r="A5" s="151" t="s">
        <v>102</v>
      </c>
      <c r="B5" s="151"/>
      <c r="C5" s="151"/>
      <c r="D5" s="152"/>
      <c r="E5" s="151"/>
      <c r="F5" s="151"/>
      <c r="G5" s="154"/>
      <c r="H5" s="285">
        <f>SUM(H6:H33)</f>
        <v>15471608</v>
      </c>
      <c r="I5" s="285">
        <f>SUM(I6:I33)</f>
        <v>261270</v>
      </c>
      <c r="J5" s="285">
        <f>SUM(J6:J33)</f>
        <v>220836</v>
      </c>
      <c r="K5" s="285">
        <f>SUM(K35:K35)</f>
        <v>0</v>
      </c>
      <c r="L5" s="285"/>
      <c r="M5" s="285">
        <f>SUM(M6:M33)</f>
        <v>1528485</v>
      </c>
      <c r="N5" s="285">
        <f>SUM(N6:N33)</f>
        <v>790500</v>
      </c>
      <c r="O5" s="285">
        <f>SUM(O6:O33)</f>
        <v>306049</v>
      </c>
      <c r="P5" s="285">
        <f>SUM(P6:P49)</f>
        <v>664</v>
      </c>
      <c r="Q5" s="285">
        <f>SUM(Q6:Q33)</f>
        <v>398400</v>
      </c>
      <c r="R5" s="285">
        <f>SUM(R6:R33)</f>
        <v>20850</v>
      </c>
      <c r="S5" s="285">
        <f>SUM(S6:S33)</f>
        <v>0</v>
      </c>
      <c r="T5" s="285">
        <f>SUM(T6:T33)</f>
        <v>18997998</v>
      </c>
      <c r="U5" s="284"/>
    </row>
    <row r="6" spans="1:89">
      <c r="A6" s="236" t="s">
        <v>424</v>
      </c>
      <c r="B6" s="235" t="s">
        <v>283</v>
      </c>
      <c r="C6" s="235" t="s">
        <v>284</v>
      </c>
      <c r="D6" s="235" t="s">
        <v>423</v>
      </c>
      <c r="E6" s="235" t="s">
        <v>422</v>
      </c>
      <c r="F6" s="235">
        <v>109.05</v>
      </c>
      <c r="G6" s="226">
        <v>4009</v>
      </c>
      <c r="H6" s="234">
        <v>491075</v>
      </c>
      <c r="I6" s="233">
        <v>6300</v>
      </c>
      <c r="J6" s="232">
        <v>6876</v>
      </c>
      <c r="K6" s="231">
        <v>2000</v>
      </c>
      <c r="L6" s="230">
        <v>21.7</v>
      </c>
      <c r="M6" s="228">
        <v>43400</v>
      </c>
      <c r="N6" s="226">
        <v>8500</v>
      </c>
      <c r="O6" s="226">
        <v>10895</v>
      </c>
      <c r="P6" s="229">
        <v>17</v>
      </c>
      <c r="Q6" s="226">
        <f>P6*600</f>
        <v>10200</v>
      </c>
      <c r="R6" s="228">
        <v>600</v>
      </c>
      <c r="S6" s="227" t="s">
        <v>359</v>
      </c>
      <c r="T6" s="226">
        <f>H6+I6+J6+M6+N6+O6+Q6+R6</f>
        <v>577846</v>
      </c>
      <c r="U6" s="235" t="s">
        <v>358</v>
      </c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</row>
    <row r="7" spans="1:89" s="274" customFormat="1">
      <c r="A7" s="283" t="s">
        <v>421</v>
      </c>
      <c r="B7" s="208"/>
      <c r="C7" s="208"/>
      <c r="D7" s="208"/>
      <c r="E7" s="208"/>
      <c r="F7" s="208"/>
      <c r="G7" s="209"/>
      <c r="H7" s="282">
        <v>689654</v>
      </c>
      <c r="I7" s="281">
        <v>17530</v>
      </c>
      <c r="J7" s="280">
        <v>10584</v>
      </c>
      <c r="K7" s="279"/>
      <c r="L7" s="278"/>
      <c r="M7" s="209">
        <v>63473</v>
      </c>
      <c r="N7" s="209">
        <v>17000</v>
      </c>
      <c r="O7" s="209">
        <v>13378</v>
      </c>
      <c r="P7" s="277"/>
      <c r="Q7" s="209">
        <v>13800</v>
      </c>
      <c r="R7" s="209">
        <v>1200</v>
      </c>
      <c r="S7" s="276" t="s">
        <v>359</v>
      </c>
      <c r="T7" s="209">
        <f>H7+I7+J7+M7+N7+O7+Q7+R7</f>
        <v>826619</v>
      </c>
      <c r="U7" s="208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</row>
    <row r="8" spans="1:89">
      <c r="A8" s="273" t="s">
        <v>289</v>
      </c>
      <c r="B8" s="235" t="s">
        <v>283</v>
      </c>
      <c r="C8" s="235" t="s">
        <v>290</v>
      </c>
      <c r="D8" s="235" t="s">
        <v>291</v>
      </c>
      <c r="E8" s="235" t="s">
        <v>420</v>
      </c>
      <c r="F8" s="235">
        <v>99.07</v>
      </c>
      <c r="G8" s="226">
        <v>4009</v>
      </c>
      <c r="H8" s="234">
        <v>491075</v>
      </c>
      <c r="I8" s="233">
        <v>6300</v>
      </c>
      <c r="J8" s="232">
        <v>6876</v>
      </c>
      <c r="K8" s="231">
        <v>2280</v>
      </c>
      <c r="L8" s="230">
        <v>21.7</v>
      </c>
      <c r="M8" s="228">
        <v>50184</v>
      </c>
      <c r="N8" s="226">
        <v>51000</v>
      </c>
      <c r="O8" s="226">
        <v>10895</v>
      </c>
      <c r="P8" s="229">
        <v>21</v>
      </c>
      <c r="Q8" s="226">
        <f t="shared" ref="Q8:Q33" si="0">P8*600</f>
        <v>12600</v>
      </c>
      <c r="R8" s="228">
        <v>600</v>
      </c>
      <c r="S8" s="227" t="s">
        <v>359</v>
      </c>
      <c r="T8" s="226">
        <f t="shared" ref="T8:T33" si="1">H8+I8+J8+M8+N8+O8+Q8+R8</f>
        <v>629530</v>
      </c>
      <c r="U8" s="22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</row>
    <row r="9" spans="1:89">
      <c r="A9" s="273" t="s">
        <v>292</v>
      </c>
      <c r="B9" s="235" t="s">
        <v>283</v>
      </c>
      <c r="C9" s="235" t="s">
        <v>375</v>
      </c>
      <c r="D9" s="235" t="s">
        <v>419</v>
      </c>
      <c r="E9" s="235" t="s">
        <v>418</v>
      </c>
      <c r="F9" s="235">
        <v>108.11</v>
      </c>
      <c r="G9" s="226">
        <v>2998</v>
      </c>
      <c r="H9" s="234">
        <v>491075</v>
      </c>
      <c r="I9" s="233">
        <v>4500</v>
      </c>
      <c r="J9" s="232">
        <v>5040</v>
      </c>
      <c r="K9" s="231">
        <v>2280</v>
      </c>
      <c r="L9" s="230">
        <v>21.7</v>
      </c>
      <c r="M9" s="228">
        <v>39649</v>
      </c>
      <c r="N9" s="226">
        <v>8500</v>
      </c>
      <c r="O9" s="226">
        <v>10895</v>
      </c>
      <c r="P9" s="229">
        <v>21</v>
      </c>
      <c r="Q9" s="226">
        <f t="shared" si="0"/>
        <v>12600</v>
      </c>
      <c r="R9" s="228">
        <v>600</v>
      </c>
      <c r="S9" s="227" t="s">
        <v>359</v>
      </c>
      <c r="T9" s="226">
        <f t="shared" si="1"/>
        <v>572859</v>
      </c>
      <c r="U9" s="22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</row>
    <row r="10" spans="1:89">
      <c r="A10" s="273" t="s">
        <v>294</v>
      </c>
      <c r="B10" s="235" t="s">
        <v>283</v>
      </c>
      <c r="C10" s="235" t="s">
        <v>290</v>
      </c>
      <c r="D10" s="235" t="s">
        <v>295</v>
      </c>
      <c r="E10" s="235" t="s">
        <v>417</v>
      </c>
      <c r="F10" s="235">
        <v>99.07</v>
      </c>
      <c r="G10" s="226">
        <v>4009</v>
      </c>
      <c r="H10" s="234">
        <v>491075</v>
      </c>
      <c r="I10" s="233">
        <v>6300</v>
      </c>
      <c r="J10" s="232">
        <v>6876</v>
      </c>
      <c r="K10" s="231">
        <v>2280</v>
      </c>
      <c r="L10" s="230">
        <v>21.7</v>
      </c>
      <c r="M10" s="228">
        <v>32130</v>
      </c>
      <c r="N10" s="226">
        <v>51000</v>
      </c>
      <c r="O10" s="226">
        <v>10895</v>
      </c>
      <c r="P10" s="229">
        <v>21</v>
      </c>
      <c r="Q10" s="226">
        <f t="shared" si="0"/>
        <v>12600</v>
      </c>
      <c r="R10" s="228">
        <v>600</v>
      </c>
      <c r="S10" s="227" t="s">
        <v>359</v>
      </c>
      <c r="T10" s="226">
        <f t="shared" si="1"/>
        <v>611476</v>
      </c>
      <c r="U10" s="22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</row>
    <row r="11" spans="1:89" s="298" customFormat="1">
      <c r="A11" s="288" t="s">
        <v>416</v>
      </c>
      <c r="B11" s="289"/>
      <c r="C11" s="289"/>
      <c r="D11" s="289"/>
      <c r="E11" s="289"/>
      <c r="F11" s="289"/>
      <c r="G11" s="290"/>
      <c r="H11" s="291">
        <v>689654</v>
      </c>
      <c r="I11" s="292">
        <v>17530</v>
      </c>
      <c r="J11" s="293">
        <v>13056</v>
      </c>
      <c r="K11" s="294"/>
      <c r="L11" s="295"/>
      <c r="M11" s="290">
        <v>94877</v>
      </c>
      <c r="N11" s="290">
        <v>59500</v>
      </c>
      <c r="O11" s="290">
        <v>13378</v>
      </c>
      <c r="P11" s="296"/>
      <c r="Q11" s="290">
        <v>13800</v>
      </c>
      <c r="R11" s="290">
        <v>1200</v>
      </c>
      <c r="S11" s="297" t="s">
        <v>359</v>
      </c>
      <c r="T11" s="290">
        <f>H11+I11+J11+M11+N11+O11+Q11+R11</f>
        <v>902995</v>
      </c>
      <c r="U11" s="289"/>
    </row>
    <row r="12" spans="1:89">
      <c r="A12" s="273" t="s">
        <v>296</v>
      </c>
      <c r="B12" s="235" t="s">
        <v>283</v>
      </c>
      <c r="C12" s="235" t="s">
        <v>375</v>
      </c>
      <c r="D12" s="235" t="s">
        <v>415</v>
      </c>
      <c r="E12" s="235" t="s">
        <v>414</v>
      </c>
      <c r="F12" s="235">
        <v>108.11</v>
      </c>
      <c r="G12" s="226">
        <v>2998</v>
      </c>
      <c r="H12" s="234">
        <v>491075</v>
      </c>
      <c r="I12" s="233">
        <v>4500</v>
      </c>
      <c r="J12" s="232">
        <v>5040</v>
      </c>
      <c r="K12" s="231">
        <v>2280</v>
      </c>
      <c r="L12" s="230">
        <v>21.7</v>
      </c>
      <c r="M12" s="228">
        <v>39040</v>
      </c>
      <c r="N12" s="226">
        <v>8500</v>
      </c>
      <c r="O12" s="226">
        <v>10895</v>
      </c>
      <c r="P12" s="229">
        <v>21</v>
      </c>
      <c r="Q12" s="226">
        <f t="shared" si="0"/>
        <v>12600</v>
      </c>
      <c r="R12" s="228">
        <v>600</v>
      </c>
      <c r="S12" s="227" t="s">
        <v>359</v>
      </c>
      <c r="T12" s="226">
        <f t="shared" si="1"/>
        <v>572250</v>
      </c>
      <c r="U12" s="22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</row>
    <row r="13" spans="1:89">
      <c r="A13" s="273" t="s">
        <v>297</v>
      </c>
      <c r="B13" s="235" t="s">
        <v>283</v>
      </c>
      <c r="C13" s="424" t="s">
        <v>293</v>
      </c>
      <c r="D13" s="425"/>
      <c r="E13" s="425"/>
      <c r="F13" s="425"/>
      <c r="G13" s="226">
        <v>4009</v>
      </c>
      <c r="H13" s="234">
        <v>491075</v>
      </c>
      <c r="I13" s="233">
        <v>6300</v>
      </c>
      <c r="J13" s="232">
        <v>6876</v>
      </c>
      <c r="K13" s="231">
        <v>2280</v>
      </c>
      <c r="L13" s="230">
        <v>21.7</v>
      </c>
      <c r="M13" s="228">
        <v>48120</v>
      </c>
      <c r="N13" s="226">
        <v>8500</v>
      </c>
      <c r="O13" s="226">
        <v>10895</v>
      </c>
      <c r="P13" s="229">
        <v>21</v>
      </c>
      <c r="Q13" s="226">
        <f t="shared" si="0"/>
        <v>12600</v>
      </c>
      <c r="R13" s="228">
        <v>600</v>
      </c>
      <c r="S13" s="227" t="s">
        <v>359</v>
      </c>
      <c r="T13" s="226">
        <f t="shared" si="1"/>
        <v>584966</v>
      </c>
      <c r="U13" s="225"/>
    </row>
    <row r="14" spans="1:89">
      <c r="A14" s="236" t="s">
        <v>413</v>
      </c>
      <c r="B14" s="235" t="s">
        <v>283</v>
      </c>
      <c r="C14" s="235" t="s">
        <v>284</v>
      </c>
      <c r="D14" s="235" t="s">
        <v>412</v>
      </c>
      <c r="E14" s="235" t="s">
        <v>411</v>
      </c>
      <c r="F14" s="235">
        <v>109.05</v>
      </c>
      <c r="G14" s="226">
        <v>4009</v>
      </c>
      <c r="H14" s="234">
        <v>491075</v>
      </c>
      <c r="I14" s="233">
        <v>6300</v>
      </c>
      <c r="J14" s="232">
        <v>6876</v>
      </c>
      <c r="K14" s="231">
        <v>2900</v>
      </c>
      <c r="L14" s="230">
        <v>21.7</v>
      </c>
      <c r="M14" s="228">
        <v>62930</v>
      </c>
      <c r="N14" s="226">
        <v>8500</v>
      </c>
      <c r="O14" s="226">
        <v>10895</v>
      </c>
      <c r="P14" s="229">
        <v>17</v>
      </c>
      <c r="Q14" s="226">
        <f>P14*600</f>
        <v>10200</v>
      </c>
      <c r="R14" s="228">
        <v>600</v>
      </c>
      <c r="S14" s="227" t="s">
        <v>359</v>
      </c>
      <c r="T14" s="226">
        <f>H14+I14+J14+M14+N14+O14+Q14+R14</f>
        <v>597376</v>
      </c>
      <c r="U14" s="235" t="s">
        <v>358</v>
      </c>
    </row>
    <row r="15" spans="1:89">
      <c r="A15" s="273" t="s">
        <v>298</v>
      </c>
      <c r="B15" s="235" t="s">
        <v>410</v>
      </c>
      <c r="C15" s="235" t="s">
        <v>299</v>
      </c>
      <c r="D15" s="235" t="s">
        <v>300</v>
      </c>
      <c r="E15" s="235" t="s">
        <v>409</v>
      </c>
      <c r="F15" s="235">
        <v>104.01</v>
      </c>
      <c r="G15" s="226">
        <v>2400</v>
      </c>
      <c r="H15" s="234">
        <v>491075</v>
      </c>
      <c r="I15" s="272">
        <v>11230</v>
      </c>
      <c r="J15" s="232">
        <v>6180</v>
      </c>
      <c r="K15" s="231">
        <v>1668</v>
      </c>
      <c r="L15" s="253">
        <v>25.6</v>
      </c>
      <c r="M15" s="228">
        <v>41929</v>
      </c>
      <c r="N15" s="226">
        <v>51000</v>
      </c>
      <c r="O15" s="226">
        <v>2915</v>
      </c>
      <c r="P15" s="271">
        <v>8</v>
      </c>
      <c r="Q15" s="226">
        <f t="shared" si="0"/>
        <v>4800</v>
      </c>
      <c r="R15" s="228">
        <v>450</v>
      </c>
      <c r="S15" s="227" t="s">
        <v>359</v>
      </c>
      <c r="T15" s="226">
        <f t="shared" si="1"/>
        <v>609579</v>
      </c>
      <c r="U15" s="225"/>
    </row>
    <row r="16" spans="1:89">
      <c r="A16" s="236" t="s">
        <v>19</v>
      </c>
      <c r="B16" s="235" t="s">
        <v>283</v>
      </c>
      <c r="C16" s="424" t="s">
        <v>317</v>
      </c>
      <c r="D16" s="425"/>
      <c r="E16" s="425"/>
      <c r="F16" s="425"/>
      <c r="G16" s="226">
        <v>2998</v>
      </c>
      <c r="H16" s="234">
        <v>491075</v>
      </c>
      <c r="I16" s="233">
        <v>4500</v>
      </c>
      <c r="J16" s="232">
        <v>5040</v>
      </c>
      <c r="K16" s="231">
        <v>2280</v>
      </c>
      <c r="L16" s="230">
        <v>21.7</v>
      </c>
      <c r="M16" s="228">
        <v>47199</v>
      </c>
      <c r="N16" s="226">
        <v>8500</v>
      </c>
      <c r="O16" s="226">
        <v>10895</v>
      </c>
      <c r="P16" s="229">
        <v>21</v>
      </c>
      <c r="Q16" s="226">
        <f t="shared" si="0"/>
        <v>12600</v>
      </c>
      <c r="R16" s="228">
        <v>600</v>
      </c>
      <c r="S16" s="227" t="s">
        <v>359</v>
      </c>
      <c r="T16" s="226">
        <f t="shared" si="1"/>
        <v>580409</v>
      </c>
      <c r="U16" s="225"/>
    </row>
    <row r="17" spans="1:21">
      <c r="A17" s="206" t="s">
        <v>301</v>
      </c>
      <c r="B17" s="201"/>
      <c r="C17" s="201"/>
      <c r="D17" s="201"/>
      <c r="E17" s="201"/>
      <c r="F17" s="201"/>
      <c r="G17" s="202"/>
      <c r="H17" s="270">
        <v>982150</v>
      </c>
      <c r="I17" s="269">
        <v>17530</v>
      </c>
      <c r="J17" s="268">
        <v>10584</v>
      </c>
      <c r="K17" s="267"/>
      <c r="L17" s="266"/>
      <c r="M17" s="202">
        <v>73760</v>
      </c>
      <c r="N17" s="202">
        <v>76500</v>
      </c>
      <c r="O17" s="202">
        <v>13378</v>
      </c>
      <c r="P17" s="204"/>
      <c r="Q17" s="202">
        <v>17400</v>
      </c>
      <c r="R17" s="202">
        <v>1200</v>
      </c>
      <c r="S17" s="203" t="s">
        <v>359</v>
      </c>
      <c r="T17" s="202">
        <f t="shared" si="1"/>
        <v>1192502</v>
      </c>
      <c r="U17" s="207"/>
    </row>
    <row r="18" spans="1:21">
      <c r="A18" s="236" t="s">
        <v>303</v>
      </c>
      <c r="B18" s="235" t="s">
        <v>283</v>
      </c>
      <c r="C18" s="424" t="s">
        <v>293</v>
      </c>
      <c r="D18" s="425"/>
      <c r="E18" s="425"/>
      <c r="F18" s="425"/>
      <c r="G18" s="226">
        <v>4009</v>
      </c>
      <c r="H18" s="234">
        <v>491075</v>
      </c>
      <c r="I18" s="233">
        <v>6300</v>
      </c>
      <c r="J18" s="232">
        <v>6876</v>
      </c>
      <c r="K18" s="231">
        <v>2280</v>
      </c>
      <c r="L18" s="230">
        <v>21.7</v>
      </c>
      <c r="M18" s="228">
        <v>43788</v>
      </c>
      <c r="N18" s="226">
        <v>8500</v>
      </c>
      <c r="O18" s="226">
        <v>10895</v>
      </c>
      <c r="P18" s="265">
        <v>21</v>
      </c>
      <c r="Q18" s="226">
        <f t="shared" si="0"/>
        <v>12600</v>
      </c>
      <c r="R18" s="228">
        <v>600</v>
      </c>
      <c r="S18" s="227" t="s">
        <v>359</v>
      </c>
      <c r="T18" s="226">
        <f t="shared" si="1"/>
        <v>580634</v>
      </c>
      <c r="U18" s="225"/>
    </row>
    <row r="19" spans="1:21">
      <c r="A19" s="236" t="s">
        <v>304</v>
      </c>
      <c r="B19" s="235" t="s">
        <v>283</v>
      </c>
      <c r="C19" s="235" t="s">
        <v>290</v>
      </c>
      <c r="D19" s="235" t="s">
        <v>314</v>
      </c>
      <c r="E19" s="235" t="s">
        <v>408</v>
      </c>
      <c r="F19" s="235">
        <v>100.11</v>
      </c>
      <c r="G19" s="226">
        <v>4009</v>
      </c>
      <c r="H19" s="234">
        <v>491075</v>
      </c>
      <c r="I19" s="233">
        <v>6300</v>
      </c>
      <c r="J19" s="232">
        <v>6876</v>
      </c>
      <c r="K19" s="231">
        <v>2280</v>
      </c>
      <c r="L19" s="230">
        <v>21.7</v>
      </c>
      <c r="M19" s="228">
        <v>39867</v>
      </c>
      <c r="N19" s="226">
        <v>51000</v>
      </c>
      <c r="O19" s="226">
        <v>10895</v>
      </c>
      <c r="P19" s="229">
        <v>21</v>
      </c>
      <c r="Q19" s="226">
        <f t="shared" si="0"/>
        <v>12600</v>
      </c>
      <c r="R19" s="228">
        <v>600</v>
      </c>
      <c r="S19" s="227" t="s">
        <v>359</v>
      </c>
      <c r="T19" s="226">
        <f t="shared" si="1"/>
        <v>619213</v>
      </c>
      <c r="U19" s="225"/>
    </row>
    <row r="20" spans="1:21">
      <c r="A20" s="264" t="s">
        <v>407</v>
      </c>
      <c r="B20" s="195"/>
      <c r="C20" s="195"/>
      <c r="D20" s="195"/>
      <c r="E20" s="195"/>
      <c r="F20" s="195"/>
      <c r="G20" s="196"/>
      <c r="H20" s="263">
        <v>728613</v>
      </c>
      <c r="I20" s="262">
        <v>17530</v>
      </c>
      <c r="J20" s="261">
        <v>10584</v>
      </c>
      <c r="K20" s="260"/>
      <c r="L20" s="259"/>
      <c r="M20" s="196">
        <v>134540</v>
      </c>
      <c r="N20" s="196">
        <v>85000</v>
      </c>
      <c r="O20" s="196">
        <v>13378</v>
      </c>
      <c r="P20" s="198"/>
      <c r="Q20" s="196">
        <v>13800</v>
      </c>
      <c r="R20" s="196">
        <v>1200</v>
      </c>
      <c r="S20" s="197" t="s">
        <v>359</v>
      </c>
      <c r="T20" s="196">
        <f>H20+I20+J20+M20+N20+O20+Q20+R20</f>
        <v>1004645</v>
      </c>
      <c r="U20" s="195"/>
    </row>
    <row r="21" spans="1:21">
      <c r="A21" s="236" t="s">
        <v>305</v>
      </c>
      <c r="B21" s="235" t="s">
        <v>283</v>
      </c>
      <c r="C21" s="235" t="s">
        <v>375</v>
      </c>
      <c r="D21" s="235" t="s">
        <v>406</v>
      </c>
      <c r="E21" s="235" t="s">
        <v>405</v>
      </c>
      <c r="F21" s="235">
        <v>108.06</v>
      </c>
      <c r="G21" s="226">
        <v>4009</v>
      </c>
      <c r="H21" s="234">
        <v>491075</v>
      </c>
      <c r="I21" s="233">
        <v>6300</v>
      </c>
      <c r="J21" s="232">
        <v>6876</v>
      </c>
      <c r="K21" s="231">
        <v>2280</v>
      </c>
      <c r="L21" s="230">
        <v>21.7</v>
      </c>
      <c r="M21" s="228">
        <v>39867</v>
      </c>
      <c r="N21" s="226">
        <v>8500</v>
      </c>
      <c r="O21" s="226">
        <v>10895</v>
      </c>
      <c r="P21" s="229">
        <v>21</v>
      </c>
      <c r="Q21" s="226">
        <f t="shared" si="0"/>
        <v>12600</v>
      </c>
      <c r="R21" s="228">
        <v>600</v>
      </c>
      <c r="S21" s="227" t="s">
        <v>359</v>
      </c>
      <c r="T21" s="226">
        <f t="shared" si="1"/>
        <v>576713</v>
      </c>
      <c r="U21" s="225"/>
    </row>
    <row r="22" spans="1:21">
      <c r="A22" s="193" t="s">
        <v>306</v>
      </c>
      <c r="B22" s="193"/>
      <c r="C22" s="193"/>
      <c r="D22" s="193"/>
      <c r="E22" s="193"/>
      <c r="F22" s="193"/>
      <c r="G22" s="193"/>
      <c r="H22" s="258">
        <v>689654</v>
      </c>
      <c r="I22" s="257">
        <v>15730</v>
      </c>
      <c r="J22" s="256">
        <v>11520</v>
      </c>
      <c r="K22" s="255"/>
      <c r="L22" s="254"/>
      <c r="M22" s="192">
        <v>65390</v>
      </c>
      <c r="N22" s="192">
        <v>42500</v>
      </c>
      <c r="O22" s="192">
        <v>13378</v>
      </c>
      <c r="P22" s="192"/>
      <c r="Q22" s="192">
        <v>24000</v>
      </c>
      <c r="R22" s="192">
        <v>1200</v>
      </c>
      <c r="S22" s="192" t="s">
        <v>404</v>
      </c>
      <c r="T22" s="192">
        <f t="shared" si="1"/>
        <v>863372</v>
      </c>
      <c r="U22" s="193"/>
    </row>
    <row r="23" spans="1:21">
      <c r="A23" s="252" t="s">
        <v>316</v>
      </c>
      <c r="B23" s="235" t="s">
        <v>283</v>
      </c>
      <c r="C23" s="235" t="s">
        <v>375</v>
      </c>
      <c r="D23" s="235" t="s">
        <v>403</v>
      </c>
      <c r="E23" s="235" t="s">
        <v>402</v>
      </c>
      <c r="F23" s="235">
        <v>108.12</v>
      </c>
      <c r="G23" s="226">
        <v>2998</v>
      </c>
      <c r="H23" s="234">
        <v>491075</v>
      </c>
      <c r="I23" s="233">
        <v>4500</v>
      </c>
      <c r="J23" s="232">
        <v>5040</v>
      </c>
      <c r="K23" s="231">
        <v>2280</v>
      </c>
      <c r="L23" s="230">
        <v>21.7</v>
      </c>
      <c r="M23" s="228">
        <v>62997</v>
      </c>
      <c r="N23" s="226">
        <v>8500</v>
      </c>
      <c r="O23" s="226">
        <v>10895</v>
      </c>
      <c r="P23" s="229">
        <v>21</v>
      </c>
      <c r="Q23" s="226">
        <f t="shared" si="0"/>
        <v>12600</v>
      </c>
      <c r="R23" s="228">
        <v>600</v>
      </c>
      <c r="S23" s="227" t="s">
        <v>359</v>
      </c>
      <c r="T23" s="226">
        <f t="shared" si="1"/>
        <v>596207</v>
      </c>
      <c r="U23" s="225"/>
    </row>
    <row r="24" spans="1:21">
      <c r="A24" s="236" t="s">
        <v>401</v>
      </c>
      <c r="B24" s="235" t="s">
        <v>285</v>
      </c>
      <c r="C24" s="235" t="s">
        <v>286</v>
      </c>
      <c r="D24" s="235" t="s">
        <v>323</v>
      </c>
      <c r="E24" s="235" t="s">
        <v>324</v>
      </c>
      <c r="F24" s="235">
        <v>102.09</v>
      </c>
      <c r="G24" s="226">
        <v>1998</v>
      </c>
      <c r="H24" s="234">
        <v>491075</v>
      </c>
      <c r="I24" s="233">
        <v>11230</v>
      </c>
      <c r="J24" s="232">
        <v>6180</v>
      </c>
      <c r="K24" s="231">
        <v>1400</v>
      </c>
      <c r="L24" s="253">
        <v>25.6</v>
      </c>
      <c r="M24" s="228">
        <v>35840</v>
      </c>
      <c r="N24" s="226">
        <v>51000</v>
      </c>
      <c r="O24" s="226">
        <v>2483</v>
      </c>
      <c r="P24" s="229">
        <v>8</v>
      </c>
      <c r="Q24" s="226">
        <f>P24*600</f>
        <v>4800</v>
      </c>
      <c r="R24" s="228">
        <v>600</v>
      </c>
      <c r="S24" s="227" t="s">
        <v>359</v>
      </c>
      <c r="T24" s="226">
        <f>H24+I24+J24+M24+N24+O24+Q24+R24</f>
        <v>603208</v>
      </c>
      <c r="U24" s="235" t="s">
        <v>358</v>
      </c>
    </row>
    <row r="25" spans="1:21">
      <c r="A25" s="236" t="s">
        <v>307</v>
      </c>
      <c r="B25" s="235" t="s">
        <v>283</v>
      </c>
      <c r="C25" s="235" t="s">
        <v>375</v>
      </c>
      <c r="D25" s="235" t="s">
        <v>400</v>
      </c>
      <c r="E25" s="235" t="s">
        <v>399</v>
      </c>
      <c r="F25" s="235">
        <v>108.12</v>
      </c>
      <c r="G25" s="226">
        <v>2998</v>
      </c>
      <c r="H25" s="234">
        <v>491075</v>
      </c>
      <c r="I25" s="233">
        <v>4500</v>
      </c>
      <c r="J25" s="232">
        <v>5040</v>
      </c>
      <c r="K25" s="231">
        <v>2280</v>
      </c>
      <c r="L25" s="230">
        <v>21.7</v>
      </c>
      <c r="M25" s="228">
        <v>49152</v>
      </c>
      <c r="N25" s="226">
        <v>8500</v>
      </c>
      <c r="O25" s="226">
        <v>10895</v>
      </c>
      <c r="P25" s="229">
        <v>21</v>
      </c>
      <c r="Q25" s="226">
        <f t="shared" si="0"/>
        <v>12600</v>
      </c>
      <c r="R25" s="228">
        <v>600</v>
      </c>
      <c r="S25" s="227" t="s">
        <v>359</v>
      </c>
      <c r="T25" s="226">
        <f t="shared" si="1"/>
        <v>582362</v>
      </c>
      <c r="U25" s="225"/>
    </row>
    <row r="26" spans="1:21">
      <c r="A26" s="236" t="s">
        <v>308</v>
      </c>
      <c r="B26" s="235" t="s">
        <v>283</v>
      </c>
      <c r="C26" s="235" t="s">
        <v>375</v>
      </c>
      <c r="D26" s="235" t="s">
        <v>398</v>
      </c>
      <c r="E26" s="235" t="s">
        <v>397</v>
      </c>
      <c r="F26" s="235">
        <v>107.8</v>
      </c>
      <c r="G26" s="226">
        <v>2998</v>
      </c>
      <c r="H26" s="234">
        <v>491075</v>
      </c>
      <c r="I26" s="233">
        <v>4500</v>
      </c>
      <c r="J26" s="232">
        <v>5040</v>
      </c>
      <c r="K26" s="231">
        <v>2280</v>
      </c>
      <c r="L26" s="230">
        <v>21.7</v>
      </c>
      <c r="M26" s="228">
        <v>49152</v>
      </c>
      <c r="N26" s="226">
        <v>25500</v>
      </c>
      <c r="O26" s="226">
        <v>10895</v>
      </c>
      <c r="P26" s="229">
        <v>21</v>
      </c>
      <c r="Q26" s="226">
        <f t="shared" si="0"/>
        <v>12600</v>
      </c>
      <c r="R26" s="228">
        <v>600</v>
      </c>
      <c r="S26" s="227" t="s">
        <v>359</v>
      </c>
      <c r="T26" s="226">
        <f t="shared" si="1"/>
        <v>599362</v>
      </c>
      <c r="U26" s="225"/>
    </row>
    <row r="27" spans="1:21">
      <c r="A27" s="252" t="s">
        <v>309</v>
      </c>
      <c r="B27" s="76" t="s">
        <v>283</v>
      </c>
      <c r="C27" s="76" t="s">
        <v>396</v>
      </c>
      <c r="D27" s="76" t="s">
        <v>395</v>
      </c>
      <c r="E27" s="76" t="s">
        <v>394</v>
      </c>
      <c r="F27" s="76">
        <v>109.02</v>
      </c>
      <c r="G27" s="228">
        <v>7790</v>
      </c>
      <c r="H27" s="234">
        <v>491075</v>
      </c>
      <c r="I27" s="233">
        <v>11700</v>
      </c>
      <c r="J27" s="232">
        <v>10998</v>
      </c>
      <c r="K27" s="231">
        <v>2280</v>
      </c>
      <c r="L27" s="230">
        <v>21.7</v>
      </c>
      <c r="M27" s="228">
        <v>57612</v>
      </c>
      <c r="N27" s="226">
        <v>8500</v>
      </c>
      <c r="O27" s="226">
        <v>10895</v>
      </c>
      <c r="P27" s="251">
        <v>44</v>
      </c>
      <c r="Q27" s="226">
        <f t="shared" si="0"/>
        <v>26400</v>
      </c>
      <c r="R27" s="228">
        <v>600</v>
      </c>
      <c r="S27" s="227" t="s">
        <v>359</v>
      </c>
      <c r="T27" s="226">
        <f t="shared" si="1"/>
        <v>617780</v>
      </c>
      <c r="U27" s="225"/>
    </row>
    <row r="28" spans="1:21">
      <c r="A28" s="181" t="s">
        <v>310</v>
      </c>
      <c r="B28" s="172"/>
      <c r="C28" s="426"/>
      <c r="D28" s="427"/>
      <c r="E28" s="427"/>
      <c r="F28" s="427"/>
      <c r="G28" s="180"/>
      <c r="H28" s="250">
        <v>689654</v>
      </c>
      <c r="I28" s="249">
        <v>17530</v>
      </c>
      <c r="J28" s="248">
        <v>13056</v>
      </c>
      <c r="K28" s="247"/>
      <c r="L28" s="246"/>
      <c r="M28" s="180">
        <v>64977</v>
      </c>
      <c r="N28" s="180">
        <v>42500</v>
      </c>
      <c r="O28" s="180">
        <v>13378</v>
      </c>
      <c r="P28" s="245"/>
      <c r="Q28" s="180">
        <v>24000</v>
      </c>
      <c r="R28" s="180">
        <v>1200</v>
      </c>
      <c r="S28" s="183" t="s">
        <v>359</v>
      </c>
      <c r="T28" s="180">
        <f t="shared" si="1"/>
        <v>866295</v>
      </c>
      <c r="U28" s="182"/>
    </row>
    <row r="29" spans="1:21">
      <c r="A29" s="236" t="s">
        <v>311</v>
      </c>
      <c r="B29" s="235" t="s">
        <v>283</v>
      </c>
      <c r="C29" s="235" t="s">
        <v>375</v>
      </c>
      <c r="D29" s="235" t="s">
        <v>393</v>
      </c>
      <c r="E29" s="235" t="s">
        <v>392</v>
      </c>
      <c r="F29" s="235">
        <v>108.11</v>
      </c>
      <c r="G29" s="244">
        <v>2998</v>
      </c>
      <c r="H29" s="234">
        <v>491075</v>
      </c>
      <c r="I29" s="233">
        <v>4500</v>
      </c>
      <c r="J29" s="232">
        <v>5040</v>
      </c>
      <c r="K29" s="231">
        <v>2280</v>
      </c>
      <c r="L29" s="230">
        <v>21.7</v>
      </c>
      <c r="M29" s="228">
        <v>30788</v>
      </c>
      <c r="N29" s="226">
        <v>8500</v>
      </c>
      <c r="O29" s="226">
        <v>10895</v>
      </c>
      <c r="P29" s="229">
        <v>21</v>
      </c>
      <c r="Q29" s="226">
        <f t="shared" si="0"/>
        <v>12600</v>
      </c>
      <c r="R29" s="228">
        <v>600</v>
      </c>
      <c r="S29" s="227" t="s">
        <v>359</v>
      </c>
      <c r="T29" s="226">
        <f t="shared" si="1"/>
        <v>563998</v>
      </c>
      <c r="U29" s="225"/>
    </row>
    <row r="30" spans="1:21">
      <c r="A30" s="236" t="s">
        <v>312</v>
      </c>
      <c r="B30" s="235" t="s">
        <v>283</v>
      </c>
      <c r="C30" s="424" t="s">
        <v>293</v>
      </c>
      <c r="D30" s="425"/>
      <c r="E30" s="425"/>
      <c r="F30" s="425"/>
      <c r="G30" s="226">
        <v>4009</v>
      </c>
      <c r="H30" s="234">
        <v>491075</v>
      </c>
      <c r="I30" s="233">
        <v>6300</v>
      </c>
      <c r="J30" s="232">
        <v>6876</v>
      </c>
      <c r="K30" s="231">
        <v>2280</v>
      </c>
      <c r="L30" s="230">
        <v>21.7</v>
      </c>
      <c r="M30" s="228">
        <v>46882</v>
      </c>
      <c r="N30" s="226">
        <v>8500</v>
      </c>
      <c r="O30" s="226">
        <v>10895</v>
      </c>
      <c r="P30" s="229">
        <v>21</v>
      </c>
      <c r="Q30" s="226">
        <f t="shared" si="0"/>
        <v>12600</v>
      </c>
      <c r="R30" s="228">
        <v>600</v>
      </c>
      <c r="S30" s="227" t="s">
        <v>359</v>
      </c>
      <c r="T30" s="226">
        <f t="shared" si="1"/>
        <v>583728</v>
      </c>
      <c r="U30" s="225"/>
    </row>
    <row r="31" spans="1:21">
      <c r="A31" s="170" t="s">
        <v>313</v>
      </c>
      <c r="B31" s="161"/>
      <c r="C31" s="161"/>
      <c r="D31" s="161"/>
      <c r="E31" s="161"/>
      <c r="F31" s="161"/>
      <c r="G31" s="169"/>
      <c r="H31" s="243">
        <v>689654</v>
      </c>
      <c r="I31" s="242">
        <v>17530</v>
      </c>
      <c r="J31" s="241">
        <v>13056</v>
      </c>
      <c r="K31" s="240"/>
      <c r="L31" s="239"/>
      <c r="M31" s="169">
        <f>M48+M49</f>
        <v>75707</v>
      </c>
      <c r="N31" s="169">
        <v>59500</v>
      </c>
      <c r="O31" s="169">
        <v>13378</v>
      </c>
      <c r="P31" s="238"/>
      <c r="Q31" s="169">
        <v>24000</v>
      </c>
      <c r="R31" s="169">
        <v>1200</v>
      </c>
      <c r="S31" s="237" t="s">
        <v>359</v>
      </c>
      <c r="T31" s="169">
        <f t="shared" si="1"/>
        <v>894025</v>
      </c>
      <c r="U31" s="171"/>
    </row>
    <row r="32" spans="1:21">
      <c r="A32" s="236" t="s">
        <v>391</v>
      </c>
      <c r="B32" s="235" t="s">
        <v>283</v>
      </c>
      <c r="C32" s="235" t="s">
        <v>284</v>
      </c>
      <c r="D32" s="235" t="s">
        <v>390</v>
      </c>
      <c r="E32" s="235" t="s">
        <v>389</v>
      </c>
      <c r="F32" s="235">
        <v>109.05</v>
      </c>
      <c r="G32" s="226">
        <v>4009</v>
      </c>
      <c r="H32" s="234">
        <v>491075</v>
      </c>
      <c r="I32" s="233">
        <v>6300</v>
      </c>
      <c r="J32" s="232">
        <v>6876</v>
      </c>
      <c r="K32" s="231">
        <v>2000</v>
      </c>
      <c r="L32" s="230">
        <v>21.7</v>
      </c>
      <c r="M32" s="228">
        <v>43400</v>
      </c>
      <c r="N32" s="226">
        <v>8500</v>
      </c>
      <c r="O32" s="226">
        <v>10895</v>
      </c>
      <c r="P32" s="229">
        <v>17</v>
      </c>
      <c r="Q32" s="226">
        <f>P32*600</f>
        <v>10200</v>
      </c>
      <c r="R32" s="228">
        <v>600</v>
      </c>
      <c r="S32" s="227" t="s">
        <v>359</v>
      </c>
      <c r="T32" s="226">
        <f>H32+I32+J32+M32+N32+O32+Q32+R32</f>
        <v>577846</v>
      </c>
      <c r="U32" s="235" t="s">
        <v>358</v>
      </c>
    </row>
    <row r="33" spans="1:21">
      <c r="A33" s="236" t="s">
        <v>315</v>
      </c>
      <c r="B33" s="235" t="s">
        <v>283</v>
      </c>
      <c r="C33" s="414" t="s">
        <v>293</v>
      </c>
      <c r="D33" s="415"/>
      <c r="E33" s="415"/>
      <c r="F33" s="416"/>
      <c r="G33" s="226">
        <v>7684</v>
      </c>
      <c r="H33" s="234">
        <v>491075</v>
      </c>
      <c r="I33" s="233">
        <v>11700</v>
      </c>
      <c r="J33" s="232">
        <v>10998</v>
      </c>
      <c r="K33" s="231">
        <v>2280</v>
      </c>
      <c r="L33" s="230">
        <v>21.7</v>
      </c>
      <c r="M33" s="228">
        <v>51835</v>
      </c>
      <c r="N33" s="226">
        <v>8500</v>
      </c>
      <c r="O33" s="226">
        <v>10895</v>
      </c>
      <c r="P33" s="229">
        <v>41</v>
      </c>
      <c r="Q33" s="226">
        <f t="shared" si="0"/>
        <v>24600</v>
      </c>
      <c r="R33" s="228">
        <v>600</v>
      </c>
      <c r="S33" s="227" t="s">
        <v>359</v>
      </c>
      <c r="T33" s="226">
        <f t="shared" si="1"/>
        <v>610203</v>
      </c>
      <c r="U33" s="225"/>
    </row>
    <row r="34" spans="1:21">
      <c r="A34" s="224"/>
      <c r="B34" s="223"/>
      <c r="C34" s="223"/>
      <c r="D34" s="223"/>
      <c r="E34" s="223"/>
      <c r="F34" s="223"/>
      <c r="G34" s="222"/>
      <c r="H34" s="221"/>
      <c r="I34" s="220"/>
      <c r="J34" s="219"/>
      <c r="K34" s="218"/>
      <c r="L34" s="217"/>
      <c r="M34" s="216"/>
      <c r="N34" s="216"/>
      <c r="O34" s="212"/>
      <c r="P34" s="215"/>
      <c r="Q34" s="212"/>
      <c r="R34" s="214"/>
      <c r="S34" s="213"/>
      <c r="T34" s="212"/>
      <c r="U34" s="211"/>
    </row>
    <row r="35" spans="1:21">
      <c r="A35" s="44" t="s">
        <v>388</v>
      </c>
    </row>
    <row r="36" spans="1:21">
      <c r="A36" s="208" t="s">
        <v>387</v>
      </c>
      <c r="B36" s="208" t="s">
        <v>283</v>
      </c>
      <c r="C36" s="208" t="s">
        <v>284</v>
      </c>
      <c r="D36" s="208" t="s">
        <v>386</v>
      </c>
      <c r="E36" s="208" t="s">
        <v>385</v>
      </c>
      <c r="F36" s="208">
        <v>109.05</v>
      </c>
      <c r="G36" s="209">
        <v>4009</v>
      </c>
      <c r="H36" s="209">
        <v>491075</v>
      </c>
      <c r="I36" s="209">
        <v>6300</v>
      </c>
      <c r="J36" s="209">
        <v>6876</v>
      </c>
      <c r="K36" s="209">
        <v>1850</v>
      </c>
      <c r="L36" s="210">
        <v>21.7</v>
      </c>
      <c r="M36" s="209">
        <v>40145</v>
      </c>
      <c r="N36" s="209">
        <v>8500</v>
      </c>
      <c r="O36" s="209">
        <v>10895</v>
      </c>
      <c r="P36" s="209">
        <v>17</v>
      </c>
      <c r="Q36" s="209">
        <f t="shared" ref="Q36:Q37" si="2">P36*600</f>
        <v>10200</v>
      </c>
      <c r="R36" s="209">
        <v>600</v>
      </c>
      <c r="S36" s="209" t="s">
        <v>372</v>
      </c>
      <c r="T36" s="209">
        <f t="shared" ref="T36:T37" si="3">H36+I36+J36+M36+N36+O36+Q36+R36</f>
        <v>574591</v>
      </c>
      <c r="U36" s="208" t="s">
        <v>358</v>
      </c>
    </row>
    <row r="37" spans="1:21">
      <c r="A37" s="208" t="s">
        <v>384</v>
      </c>
      <c r="B37" s="208" t="s">
        <v>285</v>
      </c>
      <c r="C37" s="208" t="s">
        <v>244</v>
      </c>
      <c r="D37" s="417" t="s">
        <v>360</v>
      </c>
      <c r="E37" s="418"/>
      <c r="F37" s="208">
        <v>109.12</v>
      </c>
      <c r="G37" s="209">
        <v>1968</v>
      </c>
      <c r="H37" s="209">
        <v>198579</v>
      </c>
      <c r="I37" s="209">
        <v>11230</v>
      </c>
      <c r="J37" s="209">
        <v>3708</v>
      </c>
      <c r="K37" s="209">
        <v>1000</v>
      </c>
      <c r="L37" s="210">
        <v>21.7</v>
      </c>
      <c r="M37" s="209">
        <v>23328</v>
      </c>
      <c r="N37" s="209">
        <v>8500</v>
      </c>
      <c r="O37" s="209">
        <v>2483</v>
      </c>
      <c r="P37" s="209">
        <v>6</v>
      </c>
      <c r="Q37" s="209">
        <f t="shared" si="2"/>
        <v>3600</v>
      </c>
      <c r="R37" s="209">
        <v>600</v>
      </c>
      <c r="S37" s="209" t="s">
        <v>372</v>
      </c>
      <c r="T37" s="209">
        <f t="shared" si="3"/>
        <v>252028</v>
      </c>
      <c r="U37" s="208" t="s">
        <v>358</v>
      </c>
    </row>
    <row r="38" spans="1:21" s="298" customFormat="1">
      <c r="A38" s="289" t="s">
        <v>325</v>
      </c>
      <c r="B38" s="289" t="s">
        <v>283</v>
      </c>
      <c r="C38" s="289" t="s">
        <v>284</v>
      </c>
      <c r="D38" s="289" t="s">
        <v>383</v>
      </c>
      <c r="E38" s="289" t="s">
        <v>382</v>
      </c>
      <c r="F38" s="289">
        <v>109.05</v>
      </c>
      <c r="G38" s="290">
        <v>4009</v>
      </c>
      <c r="H38" s="299">
        <v>491075</v>
      </c>
      <c r="I38" s="299">
        <v>6300</v>
      </c>
      <c r="J38" s="300">
        <v>6876</v>
      </c>
      <c r="K38" s="301">
        <v>2500</v>
      </c>
      <c r="L38" s="302">
        <v>21.7</v>
      </c>
      <c r="M38" s="303">
        <v>54250</v>
      </c>
      <c r="N38" s="303">
        <v>8500</v>
      </c>
      <c r="O38" s="303">
        <v>10895</v>
      </c>
      <c r="P38" s="304">
        <v>17</v>
      </c>
      <c r="Q38" s="303">
        <f>P38*600</f>
        <v>10200</v>
      </c>
      <c r="R38" s="303">
        <v>600</v>
      </c>
      <c r="S38" s="305" t="s">
        <v>359</v>
      </c>
      <c r="T38" s="303">
        <f>H38+I38+J38+M38+N38+O38+Q38+R38</f>
        <v>588696</v>
      </c>
      <c r="U38" s="289" t="s">
        <v>358</v>
      </c>
    </row>
    <row r="39" spans="1:21" s="298" customFormat="1">
      <c r="A39" s="289" t="s">
        <v>381</v>
      </c>
      <c r="B39" s="289" t="s">
        <v>285</v>
      </c>
      <c r="C39" s="289" t="s">
        <v>286</v>
      </c>
      <c r="D39" s="289" t="s">
        <v>287</v>
      </c>
      <c r="E39" s="289" t="s">
        <v>288</v>
      </c>
      <c r="F39" s="289">
        <v>103.06</v>
      </c>
      <c r="G39" s="290">
        <v>1968</v>
      </c>
      <c r="H39" s="299">
        <v>198579</v>
      </c>
      <c r="I39" s="299">
        <v>11230</v>
      </c>
      <c r="J39" s="300">
        <v>6180</v>
      </c>
      <c r="K39" s="301">
        <v>1587</v>
      </c>
      <c r="L39" s="302">
        <v>25.6</v>
      </c>
      <c r="M39" s="303">
        <v>40627</v>
      </c>
      <c r="N39" s="303">
        <v>51000</v>
      </c>
      <c r="O39" s="303">
        <v>2483</v>
      </c>
      <c r="P39" s="304">
        <v>6</v>
      </c>
      <c r="Q39" s="303">
        <f>P39*600</f>
        <v>3600</v>
      </c>
      <c r="R39" s="303">
        <v>600</v>
      </c>
      <c r="S39" s="305" t="s">
        <v>359</v>
      </c>
      <c r="T39" s="303">
        <f>H39+I39+J39+M39+N39+O39+Q39+R39</f>
        <v>314299</v>
      </c>
      <c r="U39" s="289" t="s">
        <v>380</v>
      </c>
    </row>
    <row r="40" spans="1:21">
      <c r="A40" s="206" t="s">
        <v>326</v>
      </c>
      <c r="B40" s="201" t="s">
        <v>283</v>
      </c>
      <c r="C40" s="201" t="s">
        <v>290</v>
      </c>
      <c r="D40" s="201" t="s">
        <v>302</v>
      </c>
      <c r="E40" s="201" t="s">
        <v>379</v>
      </c>
      <c r="F40" s="201">
        <v>101.08</v>
      </c>
      <c r="G40" s="202">
        <v>4009</v>
      </c>
      <c r="H40" s="202">
        <v>491075</v>
      </c>
      <c r="I40" s="202">
        <v>6300</v>
      </c>
      <c r="J40" s="202">
        <v>6876</v>
      </c>
      <c r="K40" s="202">
        <v>2280</v>
      </c>
      <c r="L40" s="205">
        <v>21.7</v>
      </c>
      <c r="M40" s="202">
        <v>39040</v>
      </c>
      <c r="N40" s="202">
        <v>51000</v>
      </c>
      <c r="O40" s="202">
        <v>10895</v>
      </c>
      <c r="P40" s="204">
        <v>21</v>
      </c>
      <c r="Q40" s="202">
        <f t="shared" ref="Q40:Q41" si="4">P40*600</f>
        <v>12600</v>
      </c>
      <c r="R40" s="202">
        <v>600</v>
      </c>
      <c r="S40" s="203" t="s">
        <v>359</v>
      </c>
      <c r="T40" s="202">
        <f t="shared" ref="T40:T41" si="5">H40+I40+J40+M40+N40+O40+Q40+R40</f>
        <v>618386</v>
      </c>
      <c r="U40" s="207"/>
    </row>
    <row r="41" spans="1:21">
      <c r="A41" s="206" t="s">
        <v>378</v>
      </c>
      <c r="B41" s="201" t="s">
        <v>285</v>
      </c>
      <c r="C41" s="201" t="s">
        <v>299</v>
      </c>
      <c r="D41" s="201" t="s">
        <v>318</v>
      </c>
      <c r="E41" s="201" t="s">
        <v>319</v>
      </c>
      <c r="F41" s="201">
        <v>106.1</v>
      </c>
      <c r="G41" s="202">
        <v>2350</v>
      </c>
      <c r="H41" s="202">
        <v>491075</v>
      </c>
      <c r="I41" s="202">
        <v>11230</v>
      </c>
      <c r="J41" s="202">
        <v>3708</v>
      </c>
      <c r="K41" s="202">
        <v>1600</v>
      </c>
      <c r="L41" s="205">
        <v>21.7</v>
      </c>
      <c r="M41" s="202">
        <v>34720</v>
      </c>
      <c r="N41" s="202">
        <v>25500</v>
      </c>
      <c r="O41" s="202">
        <v>2483</v>
      </c>
      <c r="P41" s="204">
        <v>8</v>
      </c>
      <c r="Q41" s="202">
        <f t="shared" si="4"/>
        <v>4800</v>
      </c>
      <c r="R41" s="202">
        <v>600</v>
      </c>
      <c r="S41" s="203" t="s">
        <v>359</v>
      </c>
      <c r="T41" s="202">
        <f t="shared" si="5"/>
        <v>574116</v>
      </c>
      <c r="U41" s="201" t="s">
        <v>358</v>
      </c>
    </row>
    <row r="42" spans="1:21">
      <c r="A42" s="200" t="s">
        <v>327</v>
      </c>
      <c r="B42" s="195" t="s">
        <v>283</v>
      </c>
      <c r="C42" s="195" t="s">
        <v>284</v>
      </c>
      <c r="D42" s="195" t="s">
        <v>320</v>
      </c>
      <c r="E42" s="195" t="s">
        <v>321</v>
      </c>
      <c r="F42" s="195">
        <v>102.1</v>
      </c>
      <c r="G42" s="196">
        <v>4104</v>
      </c>
      <c r="H42" s="196">
        <v>491075</v>
      </c>
      <c r="I42" s="196">
        <v>6300</v>
      </c>
      <c r="J42" s="196">
        <v>6876</v>
      </c>
      <c r="K42" s="196">
        <v>4000</v>
      </c>
      <c r="L42" s="199">
        <v>21.7</v>
      </c>
      <c r="M42" s="196">
        <v>86800</v>
      </c>
      <c r="N42" s="196">
        <v>51000</v>
      </c>
      <c r="O42" s="196">
        <v>10895</v>
      </c>
      <c r="P42" s="198">
        <v>17</v>
      </c>
      <c r="Q42" s="196">
        <f>P42*600</f>
        <v>10200</v>
      </c>
      <c r="R42" s="196">
        <v>600</v>
      </c>
      <c r="S42" s="197" t="s">
        <v>359</v>
      </c>
      <c r="T42" s="196">
        <f>H42+I42+J42+M42+N42+O42+Q42+R42</f>
        <v>663746</v>
      </c>
      <c r="U42" s="195" t="s">
        <v>358</v>
      </c>
    </row>
    <row r="43" spans="1:21">
      <c r="A43" s="200" t="s">
        <v>377</v>
      </c>
      <c r="B43" s="195" t="s">
        <v>285</v>
      </c>
      <c r="C43" s="195" t="s">
        <v>244</v>
      </c>
      <c r="D43" s="195" t="s">
        <v>322</v>
      </c>
      <c r="E43" s="195" t="s">
        <v>245</v>
      </c>
      <c r="F43" s="195">
        <v>105.1</v>
      </c>
      <c r="G43" s="196">
        <v>1995</v>
      </c>
      <c r="H43" s="196">
        <v>237538</v>
      </c>
      <c r="I43" s="196">
        <v>11230</v>
      </c>
      <c r="J43" s="196">
        <v>3708</v>
      </c>
      <c r="K43" s="196">
        <v>2200</v>
      </c>
      <c r="L43" s="199">
        <v>21.7</v>
      </c>
      <c r="M43" s="196">
        <v>47740</v>
      </c>
      <c r="N43" s="196">
        <v>34000</v>
      </c>
      <c r="O43" s="196">
        <v>2483</v>
      </c>
      <c r="P43" s="198">
        <v>6</v>
      </c>
      <c r="Q43" s="196">
        <f>P43*600</f>
        <v>3600</v>
      </c>
      <c r="R43" s="196">
        <v>600</v>
      </c>
      <c r="S43" s="197" t="s">
        <v>359</v>
      </c>
      <c r="T43" s="196">
        <f>H43+I43+J43+M43+N43+O43+Q43+R43</f>
        <v>340899</v>
      </c>
      <c r="U43" s="195" t="s">
        <v>358</v>
      </c>
    </row>
    <row r="44" spans="1:21">
      <c r="A44" s="184" t="s">
        <v>376</v>
      </c>
      <c r="B44" s="184" t="s">
        <v>283</v>
      </c>
      <c r="C44" s="184" t="s">
        <v>375</v>
      </c>
      <c r="D44" s="184" t="s">
        <v>374</v>
      </c>
      <c r="E44" s="184" t="s">
        <v>373</v>
      </c>
      <c r="F44" s="184">
        <v>108.11</v>
      </c>
      <c r="G44" s="192">
        <v>2998</v>
      </c>
      <c r="H44" s="191">
        <v>491075</v>
      </c>
      <c r="I44" s="185">
        <v>4500</v>
      </c>
      <c r="J44" s="185">
        <v>5040</v>
      </c>
      <c r="K44" s="185">
        <v>2280</v>
      </c>
      <c r="L44" s="194">
        <v>21.7</v>
      </c>
      <c r="M44" s="185">
        <v>29550</v>
      </c>
      <c r="N44" s="185">
        <v>8500</v>
      </c>
      <c r="O44" s="185">
        <v>10895</v>
      </c>
      <c r="P44" s="185">
        <v>21</v>
      </c>
      <c r="Q44" s="185">
        <f t="shared" ref="Q44:Q49" si="6">P44*600</f>
        <v>12600</v>
      </c>
      <c r="R44" s="185">
        <v>600</v>
      </c>
      <c r="S44" s="185" t="s">
        <v>372</v>
      </c>
      <c r="T44" s="185">
        <f t="shared" ref="T44:T49" si="7">H44+I44+J44+M44+N44+O44+Q44+R44</f>
        <v>562760</v>
      </c>
      <c r="U44" s="184"/>
    </row>
    <row r="45" spans="1:21">
      <c r="A45" s="193" t="s">
        <v>371</v>
      </c>
      <c r="B45" s="184" t="s">
        <v>285</v>
      </c>
      <c r="C45" s="184" t="s">
        <v>366</v>
      </c>
      <c r="D45" s="184" t="s">
        <v>370</v>
      </c>
      <c r="E45" s="184" t="s">
        <v>369</v>
      </c>
      <c r="F45" s="184">
        <v>104.11</v>
      </c>
      <c r="G45" s="192">
        <v>2378</v>
      </c>
      <c r="H45" s="191">
        <v>198579</v>
      </c>
      <c r="I45" s="191">
        <v>11230</v>
      </c>
      <c r="J45" s="190">
        <v>6180</v>
      </c>
      <c r="K45" s="189">
        <v>1400</v>
      </c>
      <c r="L45" s="188">
        <v>25.6</v>
      </c>
      <c r="M45" s="185">
        <v>35840</v>
      </c>
      <c r="N45" s="185">
        <v>34000</v>
      </c>
      <c r="O45" s="185">
        <v>2483</v>
      </c>
      <c r="P45" s="187">
        <v>19</v>
      </c>
      <c r="Q45" s="185">
        <f t="shared" si="6"/>
        <v>11400</v>
      </c>
      <c r="R45" s="185">
        <v>600</v>
      </c>
      <c r="S45" s="186" t="s">
        <v>359</v>
      </c>
      <c r="T45" s="185">
        <f t="shared" si="7"/>
        <v>300312</v>
      </c>
      <c r="U45" s="184" t="s">
        <v>358</v>
      </c>
    </row>
    <row r="46" spans="1:21">
      <c r="A46" s="181" t="s">
        <v>368</v>
      </c>
      <c r="B46" s="172" t="s">
        <v>283</v>
      </c>
      <c r="C46" s="419" t="s">
        <v>293</v>
      </c>
      <c r="D46" s="420"/>
      <c r="E46" s="421"/>
      <c r="F46" s="183"/>
      <c r="G46" s="180">
        <v>4009</v>
      </c>
      <c r="H46" s="179">
        <v>491075</v>
      </c>
      <c r="I46" s="179">
        <v>6300</v>
      </c>
      <c r="J46" s="178">
        <v>6876</v>
      </c>
      <c r="K46" s="177">
        <v>2280</v>
      </c>
      <c r="L46" s="176">
        <v>21.7</v>
      </c>
      <c r="M46" s="173">
        <v>29137</v>
      </c>
      <c r="N46" s="173">
        <v>8500</v>
      </c>
      <c r="O46" s="173">
        <v>10895</v>
      </c>
      <c r="P46" s="175">
        <v>21</v>
      </c>
      <c r="Q46" s="173">
        <f t="shared" si="6"/>
        <v>12600</v>
      </c>
      <c r="R46" s="173">
        <v>600</v>
      </c>
      <c r="S46" s="174" t="s">
        <v>359</v>
      </c>
      <c r="T46" s="173">
        <f t="shared" si="7"/>
        <v>565983</v>
      </c>
      <c r="U46" s="182"/>
    </row>
    <row r="47" spans="1:21">
      <c r="A47" s="181" t="s">
        <v>367</v>
      </c>
      <c r="B47" s="172" t="s">
        <v>285</v>
      </c>
      <c r="C47" s="172" t="s">
        <v>366</v>
      </c>
      <c r="D47" s="172" t="s">
        <v>365</v>
      </c>
      <c r="E47" s="172" t="s">
        <v>364</v>
      </c>
      <c r="F47" s="172">
        <v>104.1</v>
      </c>
      <c r="G47" s="180">
        <v>2378</v>
      </c>
      <c r="H47" s="179">
        <v>198579</v>
      </c>
      <c r="I47" s="179">
        <v>11230</v>
      </c>
      <c r="J47" s="178">
        <v>6180</v>
      </c>
      <c r="K47" s="177">
        <v>1400</v>
      </c>
      <c r="L47" s="176">
        <v>25.6</v>
      </c>
      <c r="M47" s="173">
        <v>35840</v>
      </c>
      <c r="N47" s="173">
        <v>34000</v>
      </c>
      <c r="O47" s="173">
        <v>2483</v>
      </c>
      <c r="P47" s="175">
        <v>19</v>
      </c>
      <c r="Q47" s="173">
        <f t="shared" si="6"/>
        <v>11400</v>
      </c>
      <c r="R47" s="173">
        <v>600</v>
      </c>
      <c r="S47" s="174" t="s">
        <v>359</v>
      </c>
      <c r="T47" s="173">
        <f t="shared" si="7"/>
        <v>300312</v>
      </c>
      <c r="U47" s="172" t="s">
        <v>358</v>
      </c>
    </row>
    <row r="48" spans="1:21">
      <c r="A48" s="170" t="s">
        <v>363</v>
      </c>
      <c r="B48" s="161" t="s">
        <v>283</v>
      </c>
      <c r="C48" s="161" t="s">
        <v>290</v>
      </c>
      <c r="D48" s="161" t="s">
        <v>314</v>
      </c>
      <c r="E48" s="161" t="s">
        <v>362</v>
      </c>
      <c r="F48" s="161">
        <v>100.11</v>
      </c>
      <c r="G48" s="169">
        <v>4009</v>
      </c>
      <c r="H48" s="168">
        <v>491075</v>
      </c>
      <c r="I48" s="168">
        <v>6300</v>
      </c>
      <c r="J48" s="167">
        <v>6876</v>
      </c>
      <c r="K48" s="166">
        <v>2280</v>
      </c>
      <c r="L48" s="165">
        <v>21.7</v>
      </c>
      <c r="M48" s="162">
        <v>39867</v>
      </c>
      <c r="N48" s="162">
        <v>51000</v>
      </c>
      <c r="O48" s="162">
        <v>10895</v>
      </c>
      <c r="P48" s="164">
        <v>21</v>
      </c>
      <c r="Q48" s="162">
        <f t="shared" si="6"/>
        <v>12600</v>
      </c>
      <c r="R48" s="162">
        <v>600</v>
      </c>
      <c r="S48" s="163" t="s">
        <v>359</v>
      </c>
      <c r="T48" s="162">
        <f t="shared" si="7"/>
        <v>619213</v>
      </c>
      <c r="U48" s="171"/>
    </row>
    <row r="49" spans="1:21">
      <c r="A49" s="170" t="s">
        <v>361</v>
      </c>
      <c r="B49" s="161" t="s">
        <v>285</v>
      </c>
      <c r="C49" s="161" t="s">
        <v>299</v>
      </c>
      <c r="D49" s="422" t="s">
        <v>360</v>
      </c>
      <c r="E49" s="423"/>
      <c r="F49" s="161">
        <v>109.05</v>
      </c>
      <c r="G49" s="169">
        <v>2378</v>
      </c>
      <c r="H49" s="168">
        <v>198579</v>
      </c>
      <c r="I49" s="168">
        <v>11230</v>
      </c>
      <c r="J49" s="167">
        <v>6180</v>
      </c>
      <c r="K49" s="166">
        <v>1400</v>
      </c>
      <c r="L49" s="165">
        <v>25.6</v>
      </c>
      <c r="M49" s="162">
        <v>35840</v>
      </c>
      <c r="N49" s="162">
        <v>8500</v>
      </c>
      <c r="O49" s="162">
        <v>2483</v>
      </c>
      <c r="P49" s="164">
        <v>19</v>
      </c>
      <c r="Q49" s="162">
        <f t="shared" si="6"/>
        <v>11400</v>
      </c>
      <c r="R49" s="162">
        <v>600</v>
      </c>
      <c r="S49" s="163" t="s">
        <v>359</v>
      </c>
      <c r="T49" s="162">
        <f t="shared" si="7"/>
        <v>274812</v>
      </c>
      <c r="U49" s="161" t="s">
        <v>358</v>
      </c>
    </row>
    <row r="51" spans="1:21">
      <c r="A51" s="160" t="s">
        <v>357</v>
      </c>
    </row>
    <row r="52" spans="1:21">
      <c r="A52" s="160" t="s">
        <v>356</v>
      </c>
      <c r="G52" s="45"/>
      <c r="H52" s="44"/>
    </row>
    <row r="53" spans="1:21">
      <c r="A53" s="160" t="s">
        <v>355</v>
      </c>
    </row>
    <row r="54" spans="1:21">
      <c r="A54" s="160" t="s">
        <v>354</v>
      </c>
    </row>
    <row r="61" spans="1:21">
      <c r="A61" s="159"/>
    </row>
  </sheetData>
  <mergeCells count="28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S2:S3"/>
    <mergeCell ref="T2:T3"/>
    <mergeCell ref="U2:U3"/>
    <mergeCell ref="J2:J3"/>
    <mergeCell ref="K2:M2"/>
    <mergeCell ref="N2:N3"/>
    <mergeCell ref="O2:O3"/>
    <mergeCell ref="P2:Q3"/>
    <mergeCell ref="R2:R3"/>
    <mergeCell ref="C33:F33"/>
    <mergeCell ref="D37:E37"/>
    <mergeCell ref="C46:E46"/>
    <mergeCell ref="D49:E49"/>
    <mergeCell ref="C13:F13"/>
    <mergeCell ref="C16:F16"/>
    <mergeCell ref="C18:F18"/>
    <mergeCell ref="C28:F28"/>
    <mergeCell ref="C30:F30"/>
  </mergeCells>
  <phoneticPr fontId="9" type="noConversion"/>
  <pageMargins left="0.35433070866141736" right="0.15748031496062992" top="0.27559055118110237" bottom="0.39370078740157483" header="0" footer="0.11811023622047245"/>
  <pageSetup paperSize="9" scale="5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12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3" sqref="K3"/>
    </sheetView>
  </sheetViews>
  <sheetFormatPr defaultRowHeight="12.75"/>
  <cols>
    <col min="1" max="4" width="12.5" style="331" customWidth="1"/>
    <col min="5" max="5" width="14" style="331" customWidth="1"/>
    <col min="6" max="6" width="16.625" style="331" customWidth="1"/>
    <col min="7" max="7" width="18.5" style="331" customWidth="1"/>
    <col min="8" max="8" width="18.125" style="331" customWidth="1"/>
    <col min="9" max="9" width="17.25" style="331" customWidth="1"/>
    <col min="10" max="10" width="17.875" style="331" customWidth="1"/>
    <col min="11" max="11" width="18.5" style="331" customWidth="1"/>
    <col min="12" max="12" width="20.625" style="331" customWidth="1"/>
    <col min="13" max="13" width="20.5" style="331" customWidth="1"/>
    <col min="14" max="14" width="13.375" style="331" customWidth="1"/>
    <col min="15" max="15" width="19.5" style="331" customWidth="1"/>
    <col min="16" max="256" width="9" style="316"/>
    <col min="257" max="260" width="12.5" style="316" customWidth="1"/>
    <col min="261" max="261" width="14" style="316" customWidth="1"/>
    <col min="262" max="262" width="16.625" style="316" customWidth="1"/>
    <col min="263" max="263" width="18.5" style="316" customWidth="1"/>
    <col min="264" max="264" width="18.125" style="316" customWidth="1"/>
    <col min="265" max="265" width="17.25" style="316" customWidth="1"/>
    <col min="266" max="266" width="17.875" style="316" customWidth="1"/>
    <col min="267" max="267" width="18.5" style="316" customWidth="1"/>
    <col min="268" max="268" width="20.625" style="316" customWidth="1"/>
    <col min="269" max="269" width="20.5" style="316" customWidth="1"/>
    <col min="270" max="270" width="13.375" style="316" customWidth="1"/>
    <col min="271" max="271" width="19.5" style="316" customWidth="1"/>
    <col min="272" max="512" width="9" style="316"/>
    <col min="513" max="516" width="12.5" style="316" customWidth="1"/>
    <col min="517" max="517" width="14" style="316" customWidth="1"/>
    <col min="518" max="518" width="16.625" style="316" customWidth="1"/>
    <col min="519" max="519" width="18.5" style="316" customWidth="1"/>
    <col min="520" max="520" width="18.125" style="316" customWidth="1"/>
    <col min="521" max="521" width="17.25" style="316" customWidth="1"/>
    <col min="522" max="522" width="17.875" style="316" customWidth="1"/>
    <col min="523" max="523" width="18.5" style="316" customWidth="1"/>
    <col min="524" max="524" width="20.625" style="316" customWidth="1"/>
    <col min="525" max="525" width="20.5" style="316" customWidth="1"/>
    <col min="526" max="526" width="13.375" style="316" customWidth="1"/>
    <col min="527" max="527" width="19.5" style="316" customWidth="1"/>
    <col min="528" max="768" width="9" style="316"/>
    <col min="769" max="772" width="12.5" style="316" customWidth="1"/>
    <col min="773" max="773" width="14" style="316" customWidth="1"/>
    <col min="774" max="774" width="16.625" style="316" customWidth="1"/>
    <col min="775" max="775" width="18.5" style="316" customWidth="1"/>
    <col min="776" max="776" width="18.125" style="316" customWidth="1"/>
    <col min="777" max="777" width="17.25" style="316" customWidth="1"/>
    <col min="778" max="778" width="17.875" style="316" customWidth="1"/>
    <col min="779" max="779" width="18.5" style="316" customWidth="1"/>
    <col min="780" max="780" width="20.625" style="316" customWidth="1"/>
    <col min="781" max="781" width="20.5" style="316" customWidth="1"/>
    <col min="782" max="782" width="13.375" style="316" customWidth="1"/>
    <col min="783" max="783" width="19.5" style="316" customWidth="1"/>
    <col min="784" max="1024" width="9" style="316"/>
    <col min="1025" max="1028" width="12.5" style="316" customWidth="1"/>
    <col min="1029" max="1029" width="14" style="316" customWidth="1"/>
    <col min="1030" max="1030" width="16.625" style="316" customWidth="1"/>
    <col min="1031" max="1031" width="18.5" style="316" customWidth="1"/>
    <col min="1032" max="1032" width="18.125" style="316" customWidth="1"/>
    <col min="1033" max="1033" width="17.25" style="316" customWidth="1"/>
    <col min="1034" max="1034" width="17.875" style="316" customWidth="1"/>
    <col min="1035" max="1035" width="18.5" style="316" customWidth="1"/>
    <col min="1036" max="1036" width="20.625" style="316" customWidth="1"/>
    <col min="1037" max="1037" width="20.5" style="316" customWidth="1"/>
    <col min="1038" max="1038" width="13.375" style="316" customWidth="1"/>
    <col min="1039" max="1039" width="19.5" style="316" customWidth="1"/>
    <col min="1040" max="1280" width="9" style="316"/>
    <col min="1281" max="1284" width="12.5" style="316" customWidth="1"/>
    <col min="1285" max="1285" width="14" style="316" customWidth="1"/>
    <col min="1286" max="1286" width="16.625" style="316" customWidth="1"/>
    <col min="1287" max="1287" width="18.5" style="316" customWidth="1"/>
    <col min="1288" max="1288" width="18.125" style="316" customWidth="1"/>
    <col min="1289" max="1289" width="17.25" style="316" customWidth="1"/>
    <col min="1290" max="1290" width="17.875" style="316" customWidth="1"/>
    <col min="1291" max="1291" width="18.5" style="316" customWidth="1"/>
    <col min="1292" max="1292" width="20.625" style="316" customWidth="1"/>
    <col min="1293" max="1293" width="20.5" style="316" customWidth="1"/>
    <col min="1294" max="1294" width="13.375" style="316" customWidth="1"/>
    <col min="1295" max="1295" width="19.5" style="316" customWidth="1"/>
    <col min="1296" max="1536" width="9" style="316"/>
    <col min="1537" max="1540" width="12.5" style="316" customWidth="1"/>
    <col min="1541" max="1541" width="14" style="316" customWidth="1"/>
    <col min="1542" max="1542" width="16.625" style="316" customWidth="1"/>
    <col min="1543" max="1543" width="18.5" style="316" customWidth="1"/>
    <col min="1544" max="1544" width="18.125" style="316" customWidth="1"/>
    <col min="1545" max="1545" width="17.25" style="316" customWidth="1"/>
    <col min="1546" max="1546" width="17.875" style="316" customWidth="1"/>
    <col min="1547" max="1547" width="18.5" style="316" customWidth="1"/>
    <col min="1548" max="1548" width="20.625" style="316" customWidth="1"/>
    <col min="1549" max="1549" width="20.5" style="316" customWidth="1"/>
    <col min="1550" max="1550" width="13.375" style="316" customWidth="1"/>
    <col min="1551" max="1551" width="19.5" style="316" customWidth="1"/>
    <col min="1552" max="1792" width="9" style="316"/>
    <col min="1793" max="1796" width="12.5" style="316" customWidth="1"/>
    <col min="1797" max="1797" width="14" style="316" customWidth="1"/>
    <col min="1798" max="1798" width="16.625" style="316" customWidth="1"/>
    <col min="1799" max="1799" width="18.5" style="316" customWidth="1"/>
    <col min="1800" max="1800" width="18.125" style="316" customWidth="1"/>
    <col min="1801" max="1801" width="17.25" style="316" customWidth="1"/>
    <col min="1802" max="1802" width="17.875" style="316" customWidth="1"/>
    <col min="1803" max="1803" width="18.5" style="316" customWidth="1"/>
    <col min="1804" max="1804" width="20.625" style="316" customWidth="1"/>
    <col min="1805" max="1805" width="20.5" style="316" customWidth="1"/>
    <col min="1806" max="1806" width="13.375" style="316" customWidth="1"/>
    <col min="1807" max="1807" width="19.5" style="316" customWidth="1"/>
    <col min="1808" max="2048" width="9" style="316"/>
    <col min="2049" max="2052" width="12.5" style="316" customWidth="1"/>
    <col min="2053" max="2053" width="14" style="316" customWidth="1"/>
    <col min="2054" max="2054" width="16.625" style="316" customWidth="1"/>
    <col min="2055" max="2055" width="18.5" style="316" customWidth="1"/>
    <col min="2056" max="2056" width="18.125" style="316" customWidth="1"/>
    <col min="2057" max="2057" width="17.25" style="316" customWidth="1"/>
    <col min="2058" max="2058" width="17.875" style="316" customWidth="1"/>
    <col min="2059" max="2059" width="18.5" style="316" customWidth="1"/>
    <col min="2060" max="2060" width="20.625" style="316" customWidth="1"/>
    <col min="2061" max="2061" width="20.5" style="316" customWidth="1"/>
    <col min="2062" max="2062" width="13.375" style="316" customWidth="1"/>
    <col min="2063" max="2063" width="19.5" style="316" customWidth="1"/>
    <col min="2064" max="2304" width="9" style="316"/>
    <col min="2305" max="2308" width="12.5" style="316" customWidth="1"/>
    <col min="2309" max="2309" width="14" style="316" customWidth="1"/>
    <col min="2310" max="2310" width="16.625" style="316" customWidth="1"/>
    <col min="2311" max="2311" width="18.5" style="316" customWidth="1"/>
    <col min="2312" max="2312" width="18.125" style="316" customWidth="1"/>
    <col min="2313" max="2313" width="17.25" style="316" customWidth="1"/>
    <col min="2314" max="2314" width="17.875" style="316" customWidth="1"/>
    <col min="2315" max="2315" width="18.5" style="316" customWidth="1"/>
    <col min="2316" max="2316" width="20.625" style="316" customWidth="1"/>
    <col min="2317" max="2317" width="20.5" style="316" customWidth="1"/>
    <col min="2318" max="2318" width="13.375" style="316" customWidth="1"/>
    <col min="2319" max="2319" width="19.5" style="316" customWidth="1"/>
    <col min="2320" max="2560" width="9" style="316"/>
    <col min="2561" max="2564" width="12.5" style="316" customWidth="1"/>
    <col min="2565" max="2565" width="14" style="316" customWidth="1"/>
    <col min="2566" max="2566" width="16.625" style="316" customWidth="1"/>
    <col min="2567" max="2567" width="18.5" style="316" customWidth="1"/>
    <col min="2568" max="2568" width="18.125" style="316" customWidth="1"/>
    <col min="2569" max="2569" width="17.25" style="316" customWidth="1"/>
    <col min="2570" max="2570" width="17.875" style="316" customWidth="1"/>
    <col min="2571" max="2571" width="18.5" style="316" customWidth="1"/>
    <col min="2572" max="2572" width="20.625" style="316" customWidth="1"/>
    <col min="2573" max="2573" width="20.5" style="316" customWidth="1"/>
    <col min="2574" max="2574" width="13.375" style="316" customWidth="1"/>
    <col min="2575" max="2575" width="19.5" style="316" customWidth="1"/>
    <col min="2576" max="2816" width="9" style="316"/>
    <col min="2817" max="2820" width="12.5" style="316" customWidth="1"/>
    <col min="2821" max="2821" width="14" style="316" customWidth="1"/>
    <col min="2822" max="2822" width="16.625" style="316" customWidth="1"/>
    <col min="2823" max="2823" width="18.5" style="316" customWidth="1"/>
    <col min="2824" max="2824" width="18.125" style="316" customWidth="1"/>
    <col min="2825" max="2825" width="17.25" style="316" customWidth="1"/>
    <col min="2826" max="2826" width="17.875" style="316" customWidth="1"/>
    <col min="2827" max="2827" width="18.5" style="316" customWidth="1"/>
    <col min="2828" max="2828" width="20.625" style="316" customWidth="1"/>
    <col min="2829" max="2829" width="20.5" style="316" customWidth="1"/>
    <col min="2830" max="2830" width="13.375" style="316" customWidth="1"/>
    <col min="2831" max="2831" width="19.5" style="316" customWidth="1"/>
    <col min="2832" max="3072" width="9" style="316"/>
    <col min="3073" max="3076" width="12.5" style="316" customWidth="1"/>
    <col min="3077" max="3077" width="14" style="316" customWidth="1"/>
    <col min="3078" max="3078" width="16.625" style="316" customWidth="1"/>
    <col min="3079" max="3079" width="18.5" style="316" customWidth="1"/>
    <col min="3080" max="3080" width="18.125" style="316" customWidth="1"/>
    <col min="3081" max="3081" width="17.25" style="316" customWidth="1"/>
    <col min="3082" max="3082" width="17.875" style="316" customWidth="1"/>
    <col min="3083" max="3083" width="18.5" style="316" customWidth="1"/>
    <col min="3084" max="3084" width="20.625" style="316" customWidth="1"/>
    <col min="3085" max="3085" width="20.5" style="316" customWidth="1"/>
    <col min="3086" max="3086" width="13.375" style="316" customWidth="1"/>
    <col min="3087" max="3087" width="19.5" style="316" customWidth="1"/>
    <col min="3088" max="3328" width="9" style="316"/>
    <col min="3329" max="3332" width="12.5" style="316" customWidth="1"/>
    <col min="3333" max="3333" width="14" style="316" customWidth="1"/>
    <col min="3334" max="3334" width="16.625" style="316" customWidth="1"/>
    <col min="3335" max="3335" width="18.5" style="316" customWidth="1"/>
    <col min="3336" max="3336" width="18.125" style="316" customWidth="1"/>
    <col min="3337" max="3337" width="17.25" style="316" customWidth="1"/>
    <col min="3338" max="3338" width="17.875" style="316" customWidth="1"/>
    <col min="3339" max="3339" width="18.5" style="316" customWidth="1"/>
    <col min="3340" max="3340" width="20.625" style="316" customWidth="1"/>
    <col min="3341" max="3341" width="20.5" style="316" customWidth="1"/>
    <col min="3342" max="3342" width="13.375" style="316" customWidth="1"/>
    <col min="3343" max="3343" width="19.5" style="316" customWidth="1"/>
    <col min="3344" max="3584" width="9" style="316"/>
    <col min="3585" max="3588" width="12.5" style="316" customWidth="1"/>
    <col min="3589" max="3589" width="14" style="316" customWidth="1"/>
    <col min="3590" max="3590" width="16.625" style="316" customWidth="1"/>
    <col min="3591" max="3591" width="18.5" style="316" customWidth="1"/>
    <col min="3592" max="3592" width="18.125" style="316" customWidth="1"/>
    <col min="3593" max="3593" width="17.25" style="316" customWidth="1"/>
    <col min="3594" max="3594" width="17.875" style="316" customWidth="1"/>
    <col min="3595" max="3595" width="18.5" style="316" customWidth="1"/>
    <col min="3596" max="3596" width="20.625" style="316" customWidth="1"/>
    <col min="3597" max="3597" width="20.5" style="316" customWidth="1"/>
    <col min="3598" max="3598" width="13.375" style="316" customWidth="1"/>
    <col min="3599" max="3599" width="19.5" style="316" customWidth="1"/>
    <col min="3600" max="3840" width="9" style="316"/>
    <col min="3841" max="3844" width="12.5" style="316" customWidth="1"/>
    <col min="3845" max="3845" width="14" style="316" customWidth="1"/>
    <col min="3846" max="3846" width="16.625" style="316" customWidth="1"/>
    <col min="3847" max="3847" width="18.5" style="316" customWidth="1"/>
    <col min="3848" max="3848" width="18.125" style="316" customWidth="1"/>
    <col min="3849" max="3849" width="17.25" style="316" customWidth="1"/>
    <col min="3850" max="3850" width="17.875" style="316" customWidth="1"/>
    <col min="3851" max="3851" width="18.5" style="316" customWidth="1"/>
    <col min="3852" max="3852" width="20.625" style="316" customWidth="1"/>
    <col min="3853" max="3853" width="20.5" style="316" customWidth="1"/>
    <col min="3854" max="3854" width="13.375" style="316" customWidth="1"/>
    <col min="3855" max="3855" width="19.5" style="316" customWidth="1"/>
    <col min="3856" max="4096" width="9" style="316"/>
    <col min="4097" max="4100" width="12.5" style="316" customWidth="1"/>
    <col min="4101" max="4101" width="14" style="316" customWidth="1"/>
    <col min="4102" max="4102" width="16.625" style="316" customWidth="1"/>
    <col min="4103" max="4103" width="18.5" style="316" customWidth="1"/>
    <col min="4104" max="4104" width="18.125" style="316" customWidth="1"/>
    <col min="4105" max="4105" width="17.25" style="316" customWidth="1"/>
    <col min="4106" max="4106" width="17.875" style="316" customWidth="1"/>
    <col min="4107" max="4107" width="18.5" style="316" customWidth="1"/>
    <col min="4108" max="4108" width="20.625" style="316" customWidth="1"/>
    <col min="4109" max="4109" width="20.5" style="316" customWidth="1"/>
    <col min="4110" max="4110" width="13.375" style="316" customWidth="1"/>
    <col min="4111" max="4111" width="19.5" style="316" customWidth="1"/>
    <col min="4112" max="4352" width="9" style="316"/>
    <col min="4353" max="4356" width="12.5" style="316" customWidth="1"/>
    <col min="4357" max="4357" width="14" style="316" customWidth="1"/>
    <col min="4358" max="4358" width="16.625" style="316" customWidth="1"/>
    <col min="4359" max="4359" width="18.5" style="316" customWidth="1"/>
    <col min="4360" max="4360" width="18.125" style="316" customWidth="1"/>
    <col min="4361" max="4361" width="17.25" style="316" customWidth="1"/>
    <col min="4362" max="4362" width="17.875" style="316" customWidth="1"/>
    <col min="4363" max="4363" width="18.5" style="316" customWidth="1"/>
    <col min="4364" max="4364" width="20.625" style="316" customWidth="1"/>
    <col min="4365" max="4365" width="20.5" style="316" customWidth="1"/>
    <col min="4366" max="4366" width="13.375" style="316" customWidth="1"/>
    <col min="4367" max="4367" width="19.5" style="316" customWidth="1"/>
    <col min="4368" max="4608" width="9" style="316"/>
    <col min="4609" max="4612" width="12.5" style="316" customWidth="1"/>
    <col min="4613" max="4613" width="14" style="316" customWidth="1"/>
    <col min="4614" max="4614" width="16.625" style="316" customWidth="1"/>
    <col min="4615" max="4615" width="18.5" style="316" customWidth="1"/>
    <col min="4616" max="4616" width="18.125" style="316" customWidth="1"/>
    <col min="4617" max="4617" width="17.25" style="316" customWidth="1"/>
    <col min="4618" max="4618" width="17.875" style="316" customWidth="1"/>
    <col min="4619" max="4619" width="18.5" style="316" customWidth="1"/>
    <col min="4620" max="4620" width="20.625" style="316" customWidth="1"/>
    <col min="4621" max="4621" width="20.5" style="316" customWidth="1"/>
    <col min="4622" max="4622" width="13.375" style="316" customWidth="1"/>
    <col min="4623" max="4623" width="19.5" style="316" customWidth="1"/>
    <col min="4624" max="4864" width="9" style="316"/>
    <col min="4865" max="4868" width="12.5" style="316" customWidth="1"/>
    <col min="4869" max="4869" width="14" style="316" customWidth="1"/>
    <col min="4870" max="4870" width="16.625" style="316" customWidth="1"/>
    <col min="4871" max="4871" width="18.5" style="316" customWidth="1"/>
    <col min="4872" max="4872" width="18.125" style="316" customWidth="1"/>
    <col min="4873" max="4873" width="17.25" style="316" customWidth="1"/>
    <col min="4874" max="4874" width="17.875" style="316" customWidth="1"/>
    <col min="4875" max="4875" width="18.5" style="316" customWidth="1"/>
    <col min="4876" max="4876" width="20.625" style="316" customWidth="1"/>
    <col min="4877" max="4877" width="20.5" style="316" customWidth="1"/>
    <col min="4878" max="4878" width="13.375" style="316" customWidth="1"/>
    <col min="4879" max="4879" width="19.5" style="316" customWidth="1"/>
    <col min="4880" max="5120" width="9" style="316"/>
    <col min="5121" max="5124" width="12.5" style="316" customWidth="1"/>
    <col min="5125" max="5125" width="14" style="316" customWidth="1"/>
    <col min="5126" max="5126" width="16.625" style="316" customWidth="1"/>
    <col min="5127" max="5127" width="18.5" style="316" customWidth="1"/>
    <col min="5128" max="5128" width="18.125" style="316" customWidth="1"/>
    <col min="5129" max="5129" width="17.25" style="316" customWidth="1"/>
    <col min="5130" max="5130" width="17.875" style="316" customWidth="1"/>
    <col min="5131" max="5131" width="18.5" style="316" customWidth="1"/>
    <col min="5132" max="5132" width="20.625" style="316" customWidth="1"/>
    <col min="5133" max="5133" width="20.5" style="316" customWidth="1"/>
    <col min="5134" max="5134" width="13.375" style="316" customWidth="1"/>
    <col min="5135" max="5135" width="19.5" style="316" customWidth="1"/>
    <col min="5136" max="5376" width="9" style="316"/>
    <col min="5377" max="5380" width="12.5" style="316" customWidth="1"/>
    <col min="5381" max="5381" width="14" style="316" customWidth="1"/>
    <col min="5382" max="5382" width="16.625" style="316" customWidth="1"/>
    <col min="5383" max="5383" width="18.5" style="316" customWidth="1"/>
    <col min="5384" max="5384" width="18.125" style="316" customWidth="1"/>
    <col min="5385" max="5385" width="17.25" style="316" customWidth="1"/>
    <col min="5386" max="5386" width="17.875" style="316" customWidth="1"/>
    <col min="5387" max="5387" width="18.5" style="316" customWidth="1"/>
    <col min="5388" max="5388" width="20.625" style="316" customWidth="1"/>
    <col min="5389" max="5389" width="20.5" style="316" customWidth="1"/>
    <col min="5390" max="5390" width="13.375" style="316" customWidth="1"/>
    <col min="5391" max="5391" width="19.5" style="316" customWidth="1"/>
    <col min="5392" max="5632" width="9" style="316"/>
    <col min="5633" max="5636" width="12.5" style="316" customWidth="1"/>
    <col min="5637" max="5637" width="14" style="316" customWidth="1"/>
    <col min="5638" max="5638" width="16.625" style="316" customWidth="1"/>
    <col min="5639" max="5639" width="18.5" style="316" customWidth="1"/>
    <col min="5640" max="5640" width="18.125" style="316" customWidth="1"/>
    <col min="5641" max="5641" width="17.25" style="316" customWidth="1"/>
    <col min="5642" max="5642" width="17.875" style="316" customWidth="1"/>
    <col min="5643" max="5643" width="18.5" style="316" customWidth="1"/>
    <col min="5644" max="5644" width="20.625" style="316" customWidth="1"/>
    <col min="5645" max="5645" width="20.5" style="316" customWidth="1"/>
    <col min="5646" max="5646" width="13.375" style="316" customWidth="1"/>
    <col min="5647" max="5647" width="19.5" style="316" customWidth="1"/>
    <col min="5648" max="5888" width="9" style="316"/>
    <col min="5889" max="5892" width="12.5" style="316" customWidth="1"/>
    <col min="5893" max="5893" width="14" style="316" customWidth="1"/>
    <col min="5894" max="5894" width="16.625" style="316" customWidth="1"/>
    <col min="5895" max="5895" width="18.5" style="316" customWidth="1"/>
    <col min="5896" max="5896" width="18.125" style="316" customWidth="1"/>
    <col min="5897" max="5897" width="17.25" style="316" customWidth="1"/>
    <col min="5898" max="5898" width="17.875" style="316" customWidth="1"/>
    <col min="5899" max="5899" width="18.5" style="316" customWidth="1"/>
    <col min="5900" max="5900" width="20.625" style="316" customWidth="1"/>
    <col min="5901" max="5901" width="20.5" style="316" customWidth="1"/>
    <col min="5902" max="5902" width="13.375" style="316" customWidth="1"/>
    <col min="5903" max="5903" width="19.5" style="316" customWidth="1"/>
    <col min="5904" max="6144" width="9" style="316"/>
    <col min="6145" max="6148" width="12.5" style="316" customWidth="1"/>
    <col min="6149" max="6149" width="14" style="316" customWidth="1"/>
    <col min="6150" max="6150" width="16.625" style="316" customWidth="1"/>
    <col min="6151" max="6151" width="18.5" style="316" customWidth="1"/>
    <col min="6152" max="6152" width="18.125" style="316" customWidth="1"/>
    <col min="6153" max="6153" width="17.25" style="316" customWidth="1"/>
    <col min="6154" max="6154" width="17.875" style="316" customWidth="1"/>
    <col min="6155" max="6155" width="18.5" style="316" customWidth="1"/>
    <col min="6156" max="6156" width="20.625" style="316" customWidth="1"/>
    <col min="6157" max="6157" width="20.5" style="316" customWidth="1"/>
    <col min="6158" max="6158" width="13.375" style="316" customWidth="1"/>
    <col min="6159" max="6159" width="19.5" style="316" customWidth="1"/>
    <col min="6160" max="6400" width="9" style="316"/>
    <col min="6401" max="6404" width="12.5" style="316" customWidth="1"/>
    <col min="6405" max="6405" width="14" style="316" customWidth="1"/>
    <col min="6406" max="6406" width="16.625" style="316" customWidth="1"/>
    <col min="6407" max="6407" width="18.5" style="316" customWidth="1"/>
    <col min="6408" max="6408" width="18.125" style="316" customWidth="1"/>
    <col min="6409" max="6409" width="17.25" style="316" customWidth="1"/>
    <col min="6410" max="6410" width="17.875" style="316" customWidth="1"/>
    <col min="6411" max="6411" width="18.5" style="316" customWidth="1"/>
    <col min="6412" max="6412" width="20.625" style="316" customWidth="1"/>
    <col min="6413" max="6413" width="20.5" style="316" customWidth="1"/>
    <col min="6414" max="6414" width="13.375" style="316" customWidth="1"/>
    <col min="6415" max="6415" width="19.5" style="316" customWidth="1"/>
    <col min="6416" max="6656" width="9" style="316"/>
    <col min="6657" max="6660" width="12.5" style="316" customWidth="1"/>
    <col min="6661" max="6661" width="14" style="316" customWidth="1"/>
    <col min="6662" max="6662" width="16.625" style="316" customWidth="1"/>
    <col min="6663" max="6663" width="18.5" style="316" customWidth="1"/>
    <col min="6664" max="6664" width="18.125" style="316" customWidth="1"/>
    <col min="6665" max="6665" width="17.25" style="316" customWidth="1"/>
    <col min="6666" max="6666" width="17.875" style="316" customWidth="1"/>
    <col min="6667" max="6667" width="18.5" style="316" customWidth="1"/>
    <col min="6668" max="6668" width="20.625" style="316" customWidth="1"/>
    <col min="6669" max="6669" width="20.5" style="316" customWidth="1"/>
    <col min="6670" max="6670" width="13.375" style="316" customWidth="1"/>
    <col min="6671" max="6671" width="19.5" style="316" customWidth="1"/>
    <col min="6672" max="6912" width="9" style="316"/>
    <col min="6913" max="6916" width="12.5" style="316" customWidth="1"/>
    <col min="6917" max="6917" width="14" style="316" customWidth="1"/>
    <col min="6918" max="6918" width="16.625" style="316" customWidth="1"/>
    <col min="6919" max="6919" width="18.5" style="316" customWidth="1"/>
    <col min="6920" max="6920" width="18.125" style="316" customWidth="1"/>
    <col min="6921" max="6921" width="17.25" style="316" customWidth="1"/>
    <col min="6922" max="6922" width="17.875" style="316" customWidth="1"/>
    <col min="6923" max="6923" width="18.5" style="316" customWidth="1"/>
    <col min="6924" max="6924" width="20.625" style="316" customWidth="1"/>
    <col min="6925" max="6925" width="20.5" style="316" customWidth="1"/>
    <col min="6926" max="6926" width="13.375" style="316" customWidth="1"/>
    <col min="6927" max="6927" width="19.5" style="316" customWidth="1"/>
    <col min="6928" max="7168" width="9" style="316"/>
    <col min="7169" max="7172" width="12.5" style="316" customWidth="1"/>
    <col min="7173" max="7173" width="14" style="316" customWidth="1"/>
    <col min="7174" max="7174" width="16.625" style="316" customWidth="1"/>
    <col min="7175" max="7175" width="18.5" style="316" customWidth="1"/>
    <col min="7176" max="7176" width="18.125" style="316" customWidth="1"/>
    <col min="7177" max="7177" width="17.25" style="316" customWidth="1"/>
    <col min="7178" max="7178" width="17.875" style="316" customWidth="1"/>
    <col min="7179" max="7179" width="18.5" style="316" customWidth="1"/>
    <col min="7180" max="7180" width="20.625" style="316" customWidth="1"/>
    <col min="7181" max="7181" width="20.5" style="316" customWidth="1"/>
    <col min="7182" max="7182" width="13.375" style="316" customWidth="1"/>
    <col min="7183" max="7183" width="19.5" style="316" customWidth="1"/>
    <col min="7184" max="7424" width="9" style="316"/>
    <col min="7425" max="7428" width="12.5" style="316" customWidth="1"/>
    <col min="7429" max="7429" width="14" style="316" customWidth="1"/>
    <col min="7430" max="7430" width="16.625" style="316" customWidth="1"/>
    <col min="7431" max="7431" width="18.5" style="316" customWidth="1"/>
    <col min="7432" max="7432" width="18.125" style="316" customWidth="1"/>
    <col min="7433" max="7433" width="17.25" style="316" customWidth="1"/>
    <col min="7434" max="7434" width="17.875" style="316" customWidth="1"/>
    <col min="7435" max="7435" width="18.5" style="316" customWidth="1"/>
    <col min="7436" max="7436" width="20.625" style="316" customWidth="1"/>
    <col min="7437" max="7437" width="20.5" style="316" customWidth="1"/>
    <col min="7438" max="7438" width="13.375" style="316" customWidth="1"/>
    <col min="7439" max="7439" width="19.5" style="316" customWidth="1"/>
    <col min="7440" max="7680" width="9" style="316"/>
    <col min="7681" max="7684" width="12.5" style="316" customWidth="1"/>
    <col min="7685" max="7685" width="14" style="316" customWidth="1"/>
    <col min="7686" max="7686" width="16.625" style="316" customWidth="1"/>
    <col min="7687" max="7687" width="18.5" style="316" customWidth="1"/>
    <col min="7688" max="7688" width="18.125" style="316" customWidth="1"/>
    <col min="7689" max="7689" width="17.25" style="316" customWidth="1"/>
    <col min="7690" max="7690" width="17.875" style="316" customWidth="1"/>
    <col min="7691" max="7691" width="18.5" style="316" customWidth="1"/>
    <col min="7692" max="7692" width="20.625" style="316" customWidth="1"/>
    <col min="7693" max="7693" width="20.5" style="316" customWidth="1"/>
    <col min="7694" max="7694" width="13.375" style="316" customWidth="1"/>
    <col min="7695" max="7695" width="19.5" style="316" customWidth="1"/>
    <col min="7696" max="7936" width="9" style="316"/>
    <col min="7937" max="7940" width="12.5" style="316" customWidth="1"/>
    <col min="7941" max="7941" width="14" style="316" customWidth="1"/>
    <col min="7942" max="7942" width="16.625" style="316" customWidth="1"/>
    <col min="7943" max="7943" width="18.5" style="316" customWidth="1"/>
    <col min="7944" max="7944" width="18.125" style="316" customWidth="1"/>
    <col min="7945" max="7945" width="17.25" style="316" customWidth="1"/>
    <col min="7946" max="7946" width="17.875" style="316" customWidth="1"/>
    <col min="7947" max="7947" width="18.5" style="316" customWidth="1"/>
    <col min="7948" max="7948" width="20.625" style="316" customWidth="1"/>
    <col min="7949" max="7949" width="20.5" style="316" customWidth="1"/>
    <col min="7950" max="7950" width="13.375" style="316" customWidth="1"/>
    <col min="7951" max="7951" width="19.5" style="316" customWidth="1"/>
    <col min="7952" max="8192" width="9" style="316"/>
    <col min="8193" max="8196" width="12.5" style="316" customWidth="1"/>
    <col min="8197" max="8197" width="14" style="316" customWidth="1"/>
    <col min="8198" max="8198" width="16.625" style="316" customWidth="1"/>
    <col min="8199" max="8199" width="18.5" style="316" customWidth="1"/>
    <col min="8200" max="8200" width="18.125" style="316" customWidth="1"/>
    <col min="8201" max="8201" width="17.25" style="316" customWidth="1"/>
    <col min="8202" max="8202" width="17.875" style="316" customWidth="1"/>
    <col min="8203" max="8203" width="18.5" style="316" customWidth="1"/>
    <col min="8204" max="8204" width="20.625" style="316" customWidth="1"/>
    <col min="8205" max="8205" width="20.5" style="316" customWidth="1"/>
    <col min="8206" max="8206" width="13.375" style="316" customWidth="1"/>
    <col min="8207" max="8207" width="19.5" style="316" customWidth="1"/>
    <col min="8208" max="8448" width="9" style="316"/>
    <col min="8449" max="8452" width="12.5" style="316" customWidth="1"/>
    <col min="8453" max="8453" width="14" style="316" customWidth="1"/>
    <col min="8454" max="8454" width="16.625" style="316" customWidth="1"/>
    <col min="8455" max="8455" width="18.5" style="316" customWidth="1"/>
    <col min="8456" max="8456" width="18.125" style="316" customWidth="1"/>
    <col min="8457" max="8457" width="17.25" style="316" customWidth="1"/>
    <col min="8458" max="8458" width="17.875" style="316" customWidth="1"/>
    <col min="8459" max="8459" width="18.5" style="316" customWidth="1"/>
    <col min="8460" max="8460" width="20.625" style="316" customWidth="1"/>
    <col min="8461" max="8461" width="20.5" style="316" customWidth="1"/>
    <col min="8462" max="8462" width="13.375" style="316" customWidth="1"/>
    <col min="8463" max="8463" width="19.5" style="316" customWidth="1"/>
    <col min="8464" max="8704" width="9" style="316"/>
    <col min="8705" max="8708" width="12.5" style="316" customWidth="1"/>
    <col min="8709" max="8709" width="14" style="316" customWidth="1"/>
    <col min="8710" max="8710" width="16.625" style="316" customWidth="1"/>
    <col min="8711" max="8711" width="18.5" style="316" customWidth="1"/>
    <col min="8712" max="8712" width="18.125" style="316" customWidth="1"/>
    <col min="8713" max="8713" width="17.25" style="316" customWidth="1"/>
    <col min="8714" max="8714" width="17.875" style="316" customWidth="1"/>
    <col min="8715" max="8715" width="18.5" style="316" customWidth="1"/>
    <col min="8716" max="8716" width="20.625" style="316" customWidth="1"/>
    <col min="8717" max="8717" width="20.5" style="316" customWidth="1"/>
    <col min="8718" max="8718" width="13.375" style="316" customWidth="1"/>
    <col min="8719" max="8719" width="19.5" style="316" customWidth="1"/>
    <col min="8720" max="8960" width="9" style="316"/>
    <col min="8961" max="8964" width="12.5" style="316" customWidth="1"/>
    <col min="8965" max="8965" width="14" style="316" customWidth="1"/>
    <col min="8966" max="8966" width="16.625" style="316" customWidth="1"/>
    <col min="8967" max="8967" width="18.5" style="316" customWidth="1"/>
    <col min="8968" max="8968" width="18.125" style="316" customWidth="1"/>
    <col min="8969" max="8969" width="17.25" style="316" customWidth="1"/>
    <col min="8970" max="8970" width="17.875" style="316" customWidth="1"/>
    <col min="8971" max="8971" width="18.5" style="316" customWidth="1"/>
    <col min="8972" max="8972" width="20.625" style="316" customWidth="1"/>
    <col min="8973" max="8973" width="20.5" style="316" customWidth="1"/>
    <col min="8974" max="8974" width="13.375" style="316" customWidth="1"/>
    <col min="8975" max="8975" width="19.5" style="316" customWidth="1"/>
    <col min="8976" max="9216" width="9" style="316"/>
    <col min="9217" max="9220" width="12.5" style="316" customWidth="1"/>
    <col min="9221" max="9221" width="14" style="316" customWidth="1"/>
    <col min="9222" max="9222" width="16.625" style="316" customWidth="1"/>
    <col min="9223" max="9223" width="18.5" style="316" customWidth="1"/>
    <col min="9224" max="9224" width="18.125" style="316" customWidth="1"/>
    <col min="9225" max="9225" width="17.25" style="316" customWidth="1"/>
    <col min="9226" max="9226" width="17.875" style="316" customWidth="1"/>
    <col min="9227" max="9227" width="18.5" style="316" customWidth="1"/>
    <col min="9228" max="9228" width="20.625" style="316" customWidth="1"/>
    <col min="9229" max="9229" width="20.5" style="316" customWidth="1"/>
    <col min="9230" max="9230" width="13.375" style="316" customWidth="1"/>
    <col min="9231" max="9231" width="19.5" style="316" customWidth="1"/>
    <col min="9232" max="9472" width="9" style="316"/>
    <col min="9473" max="9476" width="12.5" style="316" customWidth="1"/>
    <col min="9477" max="9477" width="14" style="316" customWidth="1"/>
    <col min="9478" max="9478" width="16.625" style="316" customWidth="1"/>
    <col min="9479" max="9479" width="18.5" style="316" customWidth="1"/>
    <col min="9480" max="9480" width="18.125" style="316" customWidth="1"/>
    <col min="9481" max="9481" width="17.25" style="316" customWidth="1"/>
    <col min="9482" max="9482" width="17.875" style="316" customWidth="1"/>
    <col min="9483" max="9483" width="18.5" style="316" customWidth="1"/>
    <col min="9484" max="9484" width="20.625" style="316" customWidth="1"/>
    <col min="9485" max="9485" width="20.5" style="316" customWidth="1"/>
    <col min="9486" max="9486" width="13.375" style="316" customWidth="1"/>
    <col min="9487" max="9487" width="19.5" style="316" customWidth="1"/>
    <col min="9488" max="9728" width="9" style="316"/>
    <col min="9729" max="9732" width="12.5" style="316" customWidth="1"/>
    <col min="9733" max="9733" width="14" style="316" customWidth="1"/>
    <col min="9734" max="9734" width="16.625" style="316" customWidth="1"/>
    <col min="9735" max="9735" width="18.5" style="316" customWidth="1"/>
    <col min="9736" max="9736" width="18.125" style="316" customWidth="1"/>
    <col min="9737" max="9737" width="17.25" style="316" customWidth="1"/>
    <col min="9738" max="9738" width="17.875" style="316" customWidth="1"/>
    <col min="9739" max="9739" width="18.5" style="316" customWidth="1"/>
    <col min="9740" max="9740" width="20.625" style="316" customWidth="1"/>
    <col min="9741" max="9741" width="20.5" style="316" customWidth="1"/>
    <col min="9742" max="9742" width="13.375" style="316" customWidth="1"/>
    <col min="9743" max="9743" width="19.5" style="316" customWidth="1"/>
    <col min="9744" max="9984" width="9" style="316"/>
    <col min="9985" max="9988" width="12.5" style="316" customWidth="1"/>
    <col min="9989" max="9989" width="14" style="316" customWidth="1"/>
    <col min="9990" max="9990" width="16.625" style="316" customWidth="1"/>
    <col min="9991" max="9991" width="18.5" style="316" customWidth="1"/>
    <col min="9992" max="9992" width="18.125" style="316" customWidth="1"/>
    <col min="9993" max="9993" width="17.25" style="316" customWidth="1"/>
    <col min="9994" max="9994" width="17.875" style="316" customWidth="1"/>
    <col min="9995" max="9995" width="18.5" style="316" customWidth="1"/>
    <col min="9996" max="9996" width="20.625" style="316" customWidth="1"/>
    <col min="9997" max="9997" width="20.5" style="316" customWidth="1"/>
    <col min="9998" max="9998" width="13.375" style="316" customWidth="1"/>
    <col min="9999" max="9999" width="19.5" style="316" customWidth="1"/>
    <col min="10000" max="10240" width="9" style="316"/>
    <col min="10241" max="10244" width="12.5" style="316" customWidth="1"/>
    <col min="10245" max="10245" width="14" style="316" customWidth="1"/>
    <col min="10246" max="10246" width="16.625" style="316" customWidth="1"/>
    <col min="10247" max="10247" width="18.5" style="316" customWidth="1"/>
    <col min="10248" max="10248" width="18.125" style="316" customWidth="1"/>
    <col min="10249" max="10249" width="17.25" style="316" customWidth="1"/>
    <col min="10250" max="10250" width="17.875" style="316" customWidth="1"/>
    <col min="10251" max="10251" width="18.5" style="316" customWidth="1"/>
    <col min="10252" max="10252" width="20.625" style="316" customWidth="1"/>
    <col min="10253" max="10253" width="20.5" style="316" customWidth="1"/>
    <col min="10254" max="10254" width="13.375" style="316" customWidth="1"/>
    <col min="10255" max="10255" width="19.5" style="316" customWidth="1"/>
    <col min="10256" max="10496" width="9" style="316"/>
    <col min="10497" max="10500" width="12.5" style="316" customWidth="1"/>
    <col min="10501" max="10501" width="14" style="316" customWidth="1"/>
    <col min="10502" max="10502" width="16.625" style="316" customWidth="1"/>
    <col min="10503" max="10503" width="18.5" style="316" customWidth="1"/>
    <col min="10504" max="10504" width="18.125" style="316" customWidth="1"/>
    <col min="10505" max="10505" width="17.25" style="316" customWidth="1"/>
    <col min="10506" max="10506" width="17.875" style="316" customWidth="1"/>
    <col min="10507" max="10507" width="18.5" style="316" customWidth="1"/>
    <col min="10508" max="10508" width="20.625" style="316" customWidth="1"/>
    <col min="10509" max="10509" width="20.5" style="316" customWidth="1"/>
    <col min="10510" max="10510" width="13.375" style="316" customWidth="1"/>
    <col min="10511" max="10511" width="19.5" style="316" customWidth="1"/>
    <col min="10512" max="10752" width="9" style="316"/>
    <col min="10753" max="10756" width="12.5" style="316" customWidth="1"/>
    <col min="10757" max="10757" width="14" style="316" customWidth="1"/>
    <col min="10758" max="10758" width="16.625" style="316" customWidth="1"/>
    <col min="10759" max="10759" width="18.5" style="316" customWidth="1"/>
    <col min="10760" max="10760" width="18.125" style="316" customWidth="1"/>
    <col min="10761" max="10761" width="17.25" style="316" customWidth="1"/>
    <col min="10762" max="10762" width="17.875" style="316" customWidth="1"/>
    <col min="10763" max="10763" width="18.5" style="316" customWidth="1"/>
    <col min="10764" max="10764" width="20.625" style="316" customWidth="1"/>
    <col min="10765" max="10765" width="20.5" style="316" customWidth="1"/>
    <col min="10766" max="10766" width="13.375" style="316" customWidth="1"/>
    <col min="10767" max="10767" width="19.5" style="316" customWidth="1"/>
    <col min="10768" max="11008" width="9" style="316"/>
    <col min="11009" max="11012" width="12.5" style="316" customWidth="1"/>
    <col min="11013" max="11013" width="14" style="316" customWidth="1"/>
    <col min="11014" max="11014" width="16.625" style="316" customWidth="1"/>
    <col min="11015" max="11015" width="18.5" style="316" customWidth="1"/>
    <col min="11016" max="11016" width="18.125" style="316" customWidth="1"/>
    <col min="11017" max="11017" width="17.25" style="316" customWidth="1"/>
    <col min="11018" max="11018" width="17.875" style="316" customWidth="1"/>
    <col min="11019" max="11019" width="18.5" style="316" customWidth="1"/>
    <col min="11020" max="11020" width="20.625" style="316" customWidth="1"/>
    <col min="11021" max="11021" width="20.5" style="316" customWidth="1"/>
    <col min="11022" max="11022" width="13.375" style="316" customWidth="1"/>
    <col min="11023" max="11023" width="19.5" style="316" customWidth="1"/>
    <col min="11024" max="11264" width="9" style="316"/>
    <col min="11265" max="11268" width="12.5" style="316" customWidth="1"/>
    <col min="11269" max="11269" width="14" style="316" customWidth="1"/>
    <col min="11270" max="11270" width="16.625" style="316" customWidth="1"/>
    <col min="11271" max="11271" width="18.5" style="316" customWidth="1"/>
    <col min="11272" max="11272" width="18.125" style="316" customWidth="1"/>
    <col min="11273" max="11273" width="17.25" style="316" customWidth="1"/>
    <col min="11274" max="11274" width="17.875" style="316" customWidth="1"/>
    <col min="11275" max="11275" width="18.5" style="316" customWidth="1"/>
    <col min="11276" max="11276" width="20.625" style="316" customWidth="1"/>
    <col min="11277" max="11277" width="20.5" style="316" customWidth="1"/>
    <col min="11278" max="11278" width="13.375" style="316" customWidth="1"/>
    <col min="11279" max="11279" width="19.5" style="316" customWidth="1"/>
    <col min="11280" max="11520" width="9" style="316"/>
    <col min="11521" max="11524" width="12.5" style="316" customWidth="1"/>
    <col min="11525" max="11525" width="14" style="316" customWidth="1"/>
    <col min="11526" max="11526" width="16.625" style="316" customWidth="1"/>
    <col min="11527" max="11527" width="18.5" style="316" customWidth="1"/>
    <col min="11528" max="11528" width="18.125" style="316" customWidth="1"/>
    <col min="11529" max="11529" width="17.25" style="316" customWidth="1"/>
    <col min="11530" max="11530" width="17.875" style="316" customWidth="1"/>
    <col min="11531" max="11531" width="18.5" style="316" customWidth="1"/>
    <col min="11532" max="11532" width="20.625" style="316" customWidth="1"/>
    <col min="11533" max="11533" width="20.5" style="316" customWidth="1"/>
    <col min="11534" max="11534" width="13.375" style="316" customWidth="1"/>
    <col min="11535" max="11535" width="19.5" style="316" customWidth="1"/>
    <col min="11536" max="11776" width="9" style="316"/>
    <col min="11777" max="11780" width="12.5" style="316" customWidth="1"/>
    <col min="11781" max="11781" width="14" style="316" customWidth="1"/>
    <col min="11782" max="11782" width="16.625" style="316" customWidth="1"/>
    <col min="11783" max="11783" width="18.5" style="316" customWidth="1"/>
    <col min="11784" max="11784" width="18.125" style="316" customWidth="1"/>
    <col min="11785" max="11785" width="17.25" style="316" customWidth="1"/>
    <col min="11786" max="11786" width="17.875" style="316" customWidth="1"/>
    <col min="11787" max="11787" width="18.5" style="316" customWidth="1"/>
    <col min="11788" max="11788" width="20.625" style="316" customWidth="1"/>
    <col min="11789" max="11789" width="20.5" style="316" customWidth="1"/>
    <col min="11790" max="11790" width="13.375" style="316" customWidth="1"/>
    <col min="11791" max="11791" width="19.5" style="316" customWidth="1"/>
    <col min="11792" max="12032" width="9" style="316"/>
    <col min="12033" max="12036" width="12.5" style="316" customWidth="1"/>
    <col min="12037" max="12037" width="14" style="316" customWidth="1"/>
    <col min="12038" max="12038" width="16.625" style="316" customWidth="1"/>
    <col min="12039" max="12039" width="18.5" style="316" customWidth="1"/>
    <col min="12040" max="12040" width="18.125" style="316" customWidth="1"/>
    <col min="12041" max="12041" width="17.25" style="316" customWidth="1"/>
    <col min="12042" max="12042" width="17.875" style="316" customWidth="1"/>
    <col min="12043" max="12043" width="18.5" style="316" customWidth="1"/>
    <col min="12044" max="12044" width="20.625" style="316" customWidth="1"/>
    <col min="12045" max="12045" width="20.5" style="316" customWidth="1"/>
    <col min="12046" max="12046" width="13.375" style="316" customWidth="1"/>
    <col min="12047" max="12047" width="19.5" style="316" customWidth="1"/>
    <col min="12048" max="12288" width="9" style="316"/>
    <col min="12289" max="12292" width="12.5" style="316" customWidth="1"/>
    <col min="12293" max="12293" width="14" style="316" customWidth="1"/>
    <col min="12294" max="12294" width="16.625" style="316" customWidth="1"/>
    <col min="12295" max="12295" width="18.5" style="316" customWidth="1"/>
    <col min="12296" max="12296" width="18.125" style="316" customWidth="1"/>
    <col min="12297" max="12297" width="17.25" style="316" customWidth="1"/>
    <col min="12298" max="12298" width="17.875" style="316" customWidth="1"/>
    <col min="12299" max="12299" width="18.5" style="316" customWidth="1"/>
    <col min="12300" max="12300" width="20.625" style="316" customWidth="1"/>
    <col min="12301" max="12301" width="20.5" style="316" customWidth="1"/>
    <col min="12302" max="12302" width="13.375" style="316" customWidth="1"/>
    <col min="12303" max="12303" width="19.5" style="316" customWidth="1"/>
    <col min="12304" max="12544" width="9" style="316"/>
    <col min="12545" max="12548" width="12.5" style="316" customWidth="1"/>
    <col min="12549" max="12549" width="14" style="316" customWidth="1"/>
    <col min="12550" max="12550" width="16.625" style="316" customWidth="1"/>
    <col min="12551" max="12551" width="18.5" style="316" customWidth="1"/>
    <col min="12552" max="12552" width="18.125" style="316" customWidth="1"/>
    <col min="12553" max="12553" width="17.25" style="316" customWidth="1"/>
    <col min="12554" max="12554" width="17.875" style="316" customWidth="1"/>
    <col min="12555" max="12555" width="18.5" style="316" customWidth="1"/>
    <col min="12556" max="12556" width="20.625" style="316" customWidth="1"/>
    <col min="12557" max="12557" width="20.5" style="316" customWidth="1"/>
    <col min="12558" max="12558" width="13.375" style="316" customWidth="1"/>
    <col min="12559" max="12559" width="19.5" style="316" customWidth="1"/>
    <col min="12560" max="12800" width="9" style="316"/>
    <col min="12801" max="12804" width="12.5" style="316" customWidth="1"/>
    <col min="12805" max="12805" width="14" style="316" customWidth="1"/>
    <col min="12806" max="12806" width="16.625" style="316" customWidth="1"/>
    <col min="12807" max="12807" width="18.5" style="316" customWidth="1"/>
    <col min="12808" max="12808" width="18.125" style="316" customWidth="1"/>
    <col min="12809" max="12809" width="17.25" style="316" customWidth="1"/>
    <col min="12810" max="12810" width="17.875" style="316" customWidth="1"/>
    <col min="12811" max="12811" width="18.5" style="316" customWidth="1"/>
    <col min="12812" max="12812" width="20.625" style="316" customWidth="1"/>
    <col min="12813" max="12813" width="20.5" style="316" customWidth="1"/>
    <col min="12814" max="12814" width="13.375" style="316" customWidth="1"/>
    <col min="12815" max="12815" width="19.5" style="316" customWidth="1"/>
    <col min="12816" max="13056" width="9" style="316"/>
    <col min="13057" max="13060" width="12.5" style="316" customWidth="1"/>
    <col min="13061" max="13061" width="14" style="316" customWidth="1"/>
    <col min="13062" max="13062" width="16.625" style="316" customWidth="1"/>
    <col min="13063" max="13063" width="18.5" style="316" customWidth="1"/>
    <col min="13064" max="13064" width="18.125" style="316" customWidth="1"/>
    <col min="13065" max="13065" width="17.25" style="316" customWidth="1"/>
    <col min="13066" max="13066" width="17.875" style="316" customWidth="1"/>
    <col min="13067" max="13067" width="18.5" style="316" customWidth="1"/>
    <col min="13068" max="13068" width="20.625" style="316" customWidth="1"/>
    <col min="13069" max="13069" width="20.5" style="316" customWidth="1"/>
    <col min="13070" max="13070" width="13.375" style="316" customWidth="1"/>
    <col min="13071" max="13071" width="19.5" style="316" customWidth="1"/>
    <col min="13072" max="13312" width="9" style="316"/>
    <col min="13313" max="13316" width="12.5" style="316" customWidth="1"/>
    <col min="13317" max="13317" width="14" style="316" customWidth="1"/>
    <col min="13318" max="13318" width="16.625" style="316" customWidth="1"/>
    <col min="13319" max="13319" width="18.5" style="316" customWidth="1"/>
    <col min="13320" max="13320" width="18.125" style="316" customWidth="1"/>
    <col min="13321" max="13321" width="17.25" style="316" customWidth="1"/>
    <col min="13322" max="13322" width="17.875" style="316" customWidth="1"/>
    <col min="13323" max="13323" width="18.5" style="316" customWidth="1"/>
    <col min="13324" max="13324" width="20.625" style="316" customWidth="1"/>
    <col min="13325" max="13325" width="20.5" style="316" customWidth="1"/>
    <col min="13326" max="13326" width="13.375" style="316" customWidth="1"/>
    <col min="13327" max="13327" width="19.5" style="316" customWidth="1"/>
    <col min="13328" max="13568" width="9" style="316"/>
    <col min="13569" max="13572" width="12.5" style="316" customWidth="1"/>
    <col min="13573" max="13573" width="14" style="316" customWidth="1"/>
    <col min="13574" max="13574" width="16.625" style="316" customWidth="1"/>
    <col min="13575" max="13575" width="18.5" style="316" customWidth="1"/>
    <col min="13576" max="13576" width="18.125" style="316" customWidth="1"/>
    <col min="13577" max="13577" width="17.25" style="316" customWidth="1"/>
    <col min="13578" max="13578" width="17.875" style="316" customWidth="1"/>
    <col min="13579" max="13579" width="18.5" style="316" customWidth="1"/>
    <col min="13580" max="13580" width="20.625" style="316" customWidth="1"/>
    <col min="13581" max="13581" width="20.5" style="316" customWidth="1"/>
    <col min="13582" max="13582" width="13.375" style="316" customWidth="1"/>
    <col min="13583" max="13583" width="19.5" style="316" customWidth="1"/>
    <col min="13584" max="13824" width="9" style="316"/>
    <col min="13825" max="13828" width="12.5" style="316" customWidth="1"/>
    <col min="13829" max="13829" width="14" style="316" customWidth="1"/>
    <col min="13830" max="13830" width="16.625" style="316" customWidth="1"/>
    <col min="13831" max="13831" width="18.5" style="316" customWidth="1"/>
    <col min="13832" max="13832" width="18.125" style="316" customWidth="1"/>
    <col min="13833" max="13833" width="17.25" style="316" customWidth="1"/>
    <col min="13834" max="13834" width="17.875" style="316" customWidth="1"/>
    <col min="13835" max="13835" width="18.5" style="316" customWidth="1"/>
    <col min="13836" max="13836" width="20.625" style="316" customWidth="1"/>
    <col min="13837" max="13837" width="20.5" style="316" customWidth="1"/>
    <col min="13838" max="13838" width="13.375" style="316" customWidth="1"/>
    <col min="13839" max="13839" width="19.5" style="316" customWidth="1"/>
    <col min="13840" max="14080" width="9" style="316"/>
    <col min="14081" max="14084" width="12.5" style="316" customWidth="1"/>
    <col min="14085" max="14085" width="14" style="316" customWidth="1"/>
    <col min="14086" max="14086" width="16.625" style="316" customWidth="1"/>
    <col min="14087" max="14087" width="18.5" style="316" customWidth="1"/>
    <col min="14088" max="14088" width="18.125" style="316" customWidth="1"/>
    <col min="14089" max="14089" width="17.25" style="316" customWidth="1"/>
    <col min="14090" max="14090" width="17.875" style="316" customWidth="1"/>
    <col min="14091" max="14091" width="18.5" style="316" customWidth="1"/>
    <col min="14092" max="14092" width="20.625" style="316" customWidth="1"/>
    <col min="14093" max="14093" width="20.5" style="316" customWidth="1"/>
    <col min="14094" max="14094" width="13.375" style="316" customWidth="1"/>
    <col min="14095" max="14095" width="19.5" style="316" customWidth="1"/>
    <col min="14096" max="14336" width="9" style="316"/>
    <col min="14337" max="14340" width="12.5" style="316" customWidth="1"/>
    <col min="14341" max="14341" width="14" style="316" customWidth="1"/>
    <col min="14342" max="14342" width="16.625" style="316" customWidth="1"/>
    <col min="14343" max="14343" width="18.5" style="316" customWidth="1"/>
    <col min="14344" max="14344" width="18.125" style="316" customWidth="1"/>
    <col min="14345" max="14345" width="17.25" style="316" customWidth="1"/>
    <col min="14346" max="14346" width="17.875" style="316" customWidth="1"/>
    <col min="14347" max="14347" width="18.5" style="316" customWidth="1"/>
    <col min="14348" max="14348" width="20.625" style="316" customWidth="1"/>
    <col min="14349" max="14349" width="20.5" style="316" customWidth="1"/>
    <col min="14350" max="14350" width="13.375" style="316" customWidth="1"/>
    <col min="14351" max="14351" width="19.5" style="316" customWidth="1"/>
    <col min="14352" max="14592" width="9" style="316"/>
    <col min="14593" max="14596" width="12.5" style="316" customWidth="1"/>
    <col min="14597" max="14597" width="14" style="316" customWidth="1"/>
    <col min="14598" max="14598" width="16.625" style="316" customWidth="1"/>
    <col min="14599" max="14599" width="18.5" style="316" customWidth="1"/>
    <col min="14600" max="14600" width="18.125" style="316" customWidth="1"/>
    <col min="14601" max="14601" width="17.25" style="316" customWidth="1"/>
    <col min="14602" max="14602" width="17.875" style="316" customWidth="1"/>
    <col min="14603" max="14603" width="18.5" style="316" customWidth="1"/>
    <col min="14604" max="14604" width="20.625" style="316" customWidth="1"/>
    <col min="14605" max="14605" width="20.5" style="316" customWidth="1"/>
    <col min="14606" max="14606" width="13.375" style="316" customWidth="1"/>
    <col min="14607" max="14607" width="19.5" style="316" customWidth="1"/>
    <col min="14608" max="14848" width="9" style="316"/>
    <col min="14849" max="14852" width="12.5" style="316" customWidth="1"/>
    <col min="14853" max="14853" width="14" style="316" customWidth="1"/>
    <col min="14854" max="14854" width="16.625" style="316" customWidth="1"/>
    <col min="14855" max="14855" width="18.5" style="316" customWidth="1"/>
    <col min="14856" max="14856" width="18.125" style="316" customWidth="1"/>
    <col min="14857" max="14857" width="17.25" style="316" customWidth="1"/>
    <col min="14858" max="14858" width="17.875" style="316" customWidth="1"/>
    <col min="14859" max="14859" width="18.5" style="316" customWidth="1"/>
    <col min="14860" max="14860" width="20.625" style="316" customWidth="1"/>
    <col min="14861" max="14861" width="20.5" style="316" customWidth="1"/>
    <col min="14862" max="14862" width="13.375" style="316" customWidth="1"/>
    <col min="14863" max="14863" width="19.5" style="316" customWidth="1"/>
    <col min="14864" max="15104" width="9" style="316"/>
    <col min="15105" max="15108" width="12.5" style="316" customWidth="1"/>
    <col min="15109" max="15109" width="14" style="316" customWidth="1"/>
    <col min="15110" max="15110" width="16.625" style="316" customWidth="1"/>
    <col min="15111" max="15111" width="18.5" style="316" customWidth="1"/>
    <col min="15112" max="15112" width="18.125" style="316" customWidth="1"/>
    <col min="15113" max="15113" width="17.25" style="316" customWidth="1"/>
    <col min="15114" max="15114" width="17.875" style="316" customWidth="1"/>
    <col min="15115" max="15115" width="18.5" style="316" customWidth="1"/>
    <col min="15116" max="15116" width="20.625" style="316" customWidth="1"/>
    <col min="15117" max="15117" width="20.5" style="316" customWidth="1"/>
    <col min="15118" max="15118" width="13.375" style="316" customWidth="1"/>
    <col min="15119" max="15119" width="19.5" style="316" customWidth="1"/>
    <col min="15120" max="15360" width="9" style="316"/>
    <col min="15361" max="15364" width="12.5" style="316" customWidth="1"/>
    <col min="15365" max="15365" width="14" style="316" customWidth="1"/>
    <col min="15366" max="15366" width="16.625" style="316" customWidth="1"/>
    <col min="15367" max="15367" width="18.5" style="316" customWidth="1"/>
    <col min="15368" max="15368" width="18.125" style="316" customWidth="1"/>
    <col min="15369" max="15369" width="17.25" style="316" customWidth="1"/>
    <col min="15370" max="15370" width="17.875" style="316" customWidth="1"/>
    <col min="15371" max="15371" width="18.5" style="316" customWidth="1"/>
    <col min="15372" max="15372" width="20.625" style="316" customWidth="1"/>
    <col min="15373" max="15373" width="20.5" style="316" customWidth="1"/>
    <col min="15374" max="15374" width="13.375" style="316" customWidth="1"/>
    <col min="15375" max="15375" width="19.5" style="316" customWidth="1"/>
    <col min="15376" max="15616" width="9" style="316"/>
    <col min="15617" max="15620" width="12.5" style="316" customWidth="1"/>
    <col min="15621" max="15621" width="14" style="316" customWidth="1"/>
    <col min="15622" max="15622" width="16.625" style="316" customWidth="1"/>
    <col min="15623" max="15623" width="18.5" style="316" customWidth="1"/>
    <col min="15624" max="15624" width="18.125" style="316" customWidth="1"/>
    <col min="15625" max="15625" width="17.25" style="316" customWidth="1"/>
    <col min="15626" max="15626" width="17.875" style="316" customWidth="1"/>
    <col min="15627" max="15627" width="18.5" style="316" customWidth="1"/>
    <col min="15628" max="15628" width="20.625" style="316" customWidth="1"/>
    <col min="15629" max="15629" width="20.5" style="316" customWidth="1"/>
    <col min="15630" max="15630" width="13.375" style="316" customWidth="1"/>
    <col min="15631" max="15631" width="19.5" style="316" customWidth="1"/>
    <col min="15632" max="15872" width="9" style="316"/>
    <col min="15873" max="15876" width="12.5" style="316" customWidth="1"/>
    <col min="15877" max="15877" width="14" style="316" customWidth="1"/>
    <col min="15878" max="15878" width="16.625" style="316" customWidth="1"/>
    <col min="15879" max="15879" width="18.5" style="316" customWidth="1"/>
    <col min="15880" max="15880" width="18.125" style="316" customWidth="1"/>
    <col min="15881" max="15881" width="17.25" style="316" customWidth="1"/>
    <col min="15882" max="15882" width="17.875" style="316" customWidth="1"/>
    <col min="15883" max="15883" width="18.5" style="316" customWidth="1"/>
    <col min="15884" max="15884" width="20.625" style="316" customWidth="1"/>
    <col min="15885" max="15885" width="20.5" style="316" customWidth="1"/>
    <col min="15886" max="15886" width="13.375" style="316" customWidth="1"/>
    <col min="15887" max="15887" width="19.5" style="316" customWidth="1"/>
    <col min="15888" max="16128" width="9" style="316"/>
    <col min="16129" max="16132" width="12.5" style="316" customWidth="1"/>
    <col min="16133" max="16133" width="14" style="316" customWidth="1"/>
    <col min="16134" max="16134" width="16.625" style="316" customWidth="1"/>
    <col min="16135" max="16135" width="18.5" style="316" customWidth="1"/>
    <col min="16136" max="16136" width="18.125" style="316" customWidth="1"/>
    <col min="16137" max="16137" width="17.25" style="316" customWidth="1"/>
    <col min="16138" max="16138" width="17.875" style="316" customWidth="1"/>
    <col min="16139" max="16139" width="18.5" style="316" customWidth="1"/>
    <col min="16140" max="16140" width="20.625" style="316" customWidth="1"/>
    <col min="16141" max="16141" width="20.5" style="316" customWidth="1"/>
    <col min="16142" max="16142" width="13.375" style="316" customWidth="1"/>
    <col min="16143" max="16143" width="19.5" style="316" customWidth="1"/>
    <col min="16144" max="16384" width="9" style="316"/>
  </cols>
  <sheetData>
    <row r="1" spans="1:15" ht="117" customHeight="1">
      <c r="A1" s="315" t="s">
        <v>441</v>
      </c>
      <c r="B1" s="315" t="s">
        <v>442</v>
      </c>
      <c r="C1" s="315" t="s">
        <v>443</v>
      </c>
      <c r="D1" s="315" t="s">
        <v>444</v>
      </c>
      <c r="E1" s="315" t="s">
        <v>445</v>
      </c>
      <c r="F1" s="315" t="s">
        <v>446</v>
      </c>
      <c r="G1" s="315" t="s">
        <v>447</v>
      </c>
      <c r="H1" s="315" t="s">
        <v>448</v>
      </c>
      <c r="I1" s="315" t="s">
        <v>449</v>
      </c>
      <c r="J1" s="315" t="s">
        <v>450</v>
      </c>
      <c r="K1" s="315" t="s">
        <v>451</v>
      </c>
      <c r="L1" s="315" t="s">
        <v>452</v>
      </c>
      <c r="M1" s="315" t="s">
        <v>453</v>
      </c>
      <c r="N1" s="315" t="s">
        <v>454</v>
      </c>
      <c r="O1" s="315" t="s">
        <v>455</v>
      </c>
    </row>
    <row r="2" spans="1:15" ht="33">
      <c r="A2" s="317" t="s">
        <v>456</v>
      </c>
      <c r="B2" s="317" t="s">
        <v>457</v>
      </c>
      <c r="C2" s="317" t="s">
        <v>458</v>
      </c>
      <c r="D2" s="318">
        <v>120</v>
      </c>
      <c r="E2" s="319" t="s">
        <v>459</v>
      </c>
      <c r="F2" s="318">
        <v>0</v>
      </c>
      <c r="G2" s="318">
        <v>20</v>
      </c>
      <c r="H2" s="318">
        <v>0</v>
      </c>
      <c r="I2" s="318">
        <v>0</v>
      </c>
      <c r="J2" s="318">
        <v>50</v>
      </c>
      <c r="K2" s="318">
        <v>50</v>
      </c>
      <c r="L2" s="318">
        <v>0</v>
      </c>
      <c r="M2" s="318">
        <v>0</v>
      </c>
      <c r="N2" s="317" t="s">
        <v>460</v>
      </c>
      <c r="O2" s="317" t="s">
        <v>460</v>
      </c>
    </row>
    <row r="3" spans="1:15" ht="120.75" customHeight="1">
      <c r="A3" s="317" t="s">
        <v>461</v>
      </c>
      <c r="B3" s="317" t="s">
        <v>462</v>
      </c>
      <c r="C3" s="317" t="s">
        <v>463</v>
      </c>
      <c r="D3" s="318">
        <v>425</v>
      </c>
      <c r="E3" s="317" t="s">
        <v>464</v>
      </c>
      <c r="F3" s="320">
        <v>20</v>
      </c>
      <c r="G3" s="320">
        <v>100</v>
      </c>
      <c r="H3" s="320">
        <v>55</v>
      </c>
      <c r="I3" s="318">
        <v>0</v>
      </c>
      <c r="J3" s="320">
        <v>120</v>
      </c>
      <c r="K3" s="320">
        <v>50</v>
      </c>
      <c r="L3" s="318">
        <v>0</v>
      </c>
      <c r="M3" s="320">
        <v>80</v>
      </c>
      <c r="N3" s="317" t="s">
        <v>465</v>
      </c>
      <c r="O3" s="317" t="s">
        <v>466</v>
      </c>
    </row>
    <row r="4" spans="1:15" ht="115.5">
      <c r="A4" s="317" t="s">
        <v>467</v>
      </c>
      <c r="B4" s="317" t="s">
        <v>468</v>
      </c>
      <c r="C4" s="317" t="s">
        <v>469</v>
      </c>
      <c r="D4" s="318">
        <v>500</v>
      </c>
      <c r="E4" s="317" t="s">
        <v>470</v>
      </c>
      <c r="F4" s="318">
        <v>0</v>
      </c>
      <c r="G4" s="318">
        <v>80</v>
      </c>
      <c r="H4" s="318">
        <v>360</v>
      </c>
      <c r="I4" s="318">
        <v>0</v>
      </c>
      <c r="J4" s="318">
        <v>0</v>
      </c>
      <c r="K4" s="318">
        <v>60</v>
      </c>
      <c r="L4" s="318">
        <v>0</v>
      </c>
      <c r="M4" s="318">
        <v>0</v>
      </c>
      <c r="N4" s="317" t="s">
        <v>460</v>
      </c>
      <c r="O4" s="317" t="s">
        <v>460</v>
      </c>
    </row>
    <row r="5" spans="1:15" ht="33">
      <c r="A5" s="317" t="s">
        <v>471</v>
      </c>
      <c r="B5" s="317" t="s">
        <v>472</v>
      </c>
      <c r="C5" s="317" t="s">
        <v>473</v>
      </c>
      <c r="D5" s="318">
        <v>522</v>
      </c>
      <c r="E5" s="317" t="s">
        <v>474</v>
      </c>
      <c r="F5" s="318">
        <v>0</v>
      </c>
      <c r="G5" s="318">
        <v>400</v>
      </c>
      <c r="H5" s="318">
        <v>122</v>
      </c>
      <c r="I5" s="318">
        <v>0</v>
      </c>
      <c r="J5" s="318">
        <v>0</v>
      </c>
      <c r="K5" s="318">
        <v>0</v>
      </c>
      <c r="L5" s="318">
        <v>0</v>
      </c>
      <c r="M5" s="318">
        <v>0</v>
      </c>
      <c r="N5" s="317" t="s">
        <v>460</v>
      </c>
      <c r="O5" s="317" t="s">
        <v>460</v>
      </c>
    </row>
    <row r="6" spans="1:15" ht="115.5">
      <c r="A6" s="317" t="s">
        <v>475</v>
      </c>
      <c r="B6" s="317" t="s">
        <v>476</v>
      </c>
      <c r="C6" s="317" t="s">
        <v>477</v>
      </c>
      <c r="D6" s="318">
        <v>20</v>
      </c>
      <c r="E6" s="317" t="s">
        <v>478</v>
      </c>
      <c r="F6" s="318">
        <v>0</v>
      </c>
      <c r="G6" s="318">
        <v>20</v>
      </c>
      <c r="H6" s="318">
        <v>0</v>
      </c>
      <c r="I6" s="318">
        <v>0</v>
      </c>
      <c r="J6" s="318">
        <v>0</v>
      </c>
      <c r="K6" s="318">
        <v>0</v>
      </c>
      <c r="L6" s="318">
        <v>0</v>
      </c>
      <c r="M6" s="318">
        <v>0</v>
      </c>
      <c r="N6" s="317" t="s">
        <v>460</v>
      </c>
      <c r="O6" s="317" t="s">
        <v>460</v>
      </c>
    </row>
    <row r="7" spans="1:15" ht="33">
      <c r="A7" s="317" t="s">
        <v>479</v>
      </c>
      <c r="B7" s="317" t="s">
        <v>480</v>
      </c>
      <c r="C7" s="317" t="s">
        <v>481</v>
      </c>
      <c r="D7" s="318">
        <v>9</v>
      </c>
      <c r="E7" s="317" t="s">
        <v>482</v>
      </c>
      <c r="F7" s="318">
        <v>0</v>
      </c>
      <c r="G7" s="318">
        <v>0</v>
      </c>
      <c r="H7" s="318">
        <v>9</v>
      </c>
      <c r="I7" s="318">
        <v>0</v>
      </c>
      <c r="J7" s="318">
        <v>0</v>
      </c>
      <c r="K7" s="318">
        <v>0</v>
      </c>
      <c r="L7" s="318">
        <v>0</v>
      </c>
      <c r="M7" s="318">
        <v>0</v>
      </c>
      <c r="N7" s="317" t="s">
        <v>460</v>
      </c>
      <c r="O7" s="317" t="s">
        <v>460</v>
      </c>
    </row>
    <row r="8" spans="1:15" ht="49.5">
      <c r="A8" s="317" t="s">
        <v>483</v>
      </c>
      <c r="B8" s="317" t="s">
        <v>484</v>
      </c>
      <c r="C8" s="317" t="s">
        <v>485</v>
      </c>
      <c r="D8" s="318">
        <v>550</v>
      </c>
      <c r="E8" s="317" t="s">
        <v>486</v>
      </c>
      <c r="F8" s="318">
        <v>0</v>
      </c>
      <c r="G8" s="317">
        <v>40</v>
      </c>
      <c r="H8" s="318">
        <v>0</v>
      </c>
      <c r="I8" s="317">
        <v>10</v>
      </c>
      <c r="J8" s="317">
        <v>250</v>
      </c>
      <c r="K8" s="317">
        <v>250</v>
      </c>
      <c r="L8" s="318">
        <v>0</v>
      </c>
      <c r="M8" s="318">
        <v>0</v>
      </c>
      <c r="N8" s="317" t="s">
        <v>460</v>
      </c>
      <c r="O8" s="317" t="s">
        <v>460</v>
      </c>
    </row>
    <row r="9" spans="1:15" ht="33">
      <c r="A9" s="321" t="s">
        <v>487</v>
      </c>
      <c r="B9" s="317" t="s">
        <v>488</v>
      </c>
      <c r="C9" s="317" t="s">
        <v>489</v>
      </c>
      <c r="D9" s="318">
        <v>500</v>
      </c>
      <c r="E9" s="317" t="s">
        <v>490</v>
      </c>
      <c r="F9" s="318">
        <v>0</v>
      </c>
      <c r="G9" s="317">
        <v>390</v>
      </c>
      <c r="H9" s="317">
        <v>10</v>
      </c>
      <c r="I9" s="318">
        <v>0</v>
      </c>
      <c r="J9" s="317">
        <v>100</v>
      </c>
      <c r="K9" s="318">
        <v>0</v>
      </c>
      <c r="L9" s="318">
        <v>0</v>
      </c>
      <c r="M9" s="318">
        <v>0</v>
      </c>
      <c r="N9" s="317" t="s">
        <v>460</v>
      </c>
      <c r="O9" s="317" t="s">
        <v>460</v>
      </c>
    </row>
    <row r="10" spans="1:15" ht="49.5">
      <c r="A10" s="317" t="s">
        <v>491</v>
      </c>
      <c r="B10" s="317" t="s">
        <v>492</v>
      </c>
      <c r="C10" s="317" t="s">
        <v>493</v>
      </c>
      <c r="D10" s="318">
        <v>60</v>
      </c>
      <c r="E10" s="317" t="s">
        <v>494</v>
      </c>
      <c r="F10" s="318">
        <v>0</v>
      </c>
      <c r="G10" s="318">
        <v>20</v>
      </c>
      <c r="H10" s="318">
        <v>0</v>
      </c>
      <c r="I10" s="318">
        <v>20</v>
      </c>
      <c r="J10" s="318">
        <v>20</v>
      </c>
      <c r="K10" s="318">
        <v>0</v>
      </c>
      <c r="L10" s="318">
        <v>0</v>
      </c>
      <c r="M10" s="318">
        <v>0</v>
      </c>
      <c r="N10" s="317" t="s">
        <v>460</v>
      </c>
      <c r="O10" s="317" t="s">
        <v>460</v>
      </c>
    </row>
    <row r="11" spans="1:15" ht="33">
      <c r="A11" s="317" t="s">
        <v>495</v>
      </c>
      <c r="B11" s="317" t="s">
        <v>496</v>
      </c>
      <c r="C11" s="317" t="s">
        <v>497</v>
      </c>
      <c r="D11" s="318">
        <v>60</v>
      </c>
      <c r="E11" s="317" t="s">
        <v>498</v>
      </c>
      <c r="F11" s="318">
        <v>5</v>
      </c>
      <c r="G11" s="318">
        <v>25</v>
      </c>
      <c r="H11" s="318">
        <v>0</v>
      </c>
      <c r="I11" s="318">
        <v>15</v>
      </c>
      <c r="J11" s="318">
        <v>0</v>
      </c>
      <c r="K11" s="318">
        <v>15</v>
      </c>
      <c r="L11" s="318">
        <v>0</v>
      </c>
      <c r="M11" s="318">
        <v>0</v>
      </c>
      <c r="N11" s="317" t="s">
        <v>460</v>
      </c>
      <c r="O11" s="317" t="s">
        <v>460</v>
      </c>
    </row>
    <row r="12" spans="1:15" ht="33">
      <c r="A12" s="321" t="s">
        <v>499</v>
      </c>
      <c r="B12" s="317" t="s">
        <v>500</v>
      </c>
      <c r="C12" s="317" t="s">
        <v>501</v>
      </c>
      <c r="D12" s="318">
        <v>30</v>
      </c>
      <c r="E12" s="317" t="s">
        <v>482</v>
      </c>
      <c r="F12" s="318">
        <v>0</v>
      </c>
      <c r="G12" s="317">
        <v>0</v>
      </c>
      <c r="H12" s="317">
        <v>0</v>
      </c>
      <c r="I12" s="317">
        <v>30</v>
      </c>
      <c r="J12" s="317">
        <v>0</v>
      </c>
      <c r="K12" s="317">
        <v>0</v>
      </c>
      <c r="L12" s="318">
        <v>0</v>
      </c>
      <c r="M12" s="318">
        <v>0</v>
      </c>
      <c r="N12" s="317" t="s">
        <v>460</v>
      </c>
      <c r="O12" s="317" t="s">
        <v>460</v>
      </c>
    </row>
    <row r="13" spans="1:15" ht="49.5">
      <c r="A13" s="317" t="s">
        <v>502</v>
      </c>
      <c r="B13" s="317" t="s">
        <v>503</v>
      </c>
      <c r="C13" s="317" t="s">
        <v>504</v>
      </c>
      <c r="D13" s="318">
        <v>60</v>
      </c>
      <c r="E13" s="317" t="s">
        <v>505</v>
      </c>
      <c r="F13" s="318">
        <v>0</v>
      </c>
      <c r="G13" s="318">
        <v>0</v>
      </c>
      <c r="H13" s="318">
        <v>0</v>
      </c>
      <c r="I13" s="318">
        <v>0</v>
      </c>
      <c r="J13" s="318">
        <v>60</v>
      </c>
      <c r="K13" s="318">
        <v>0</v>
      </c>
      <c r="L13" s="318">
        <v>0</v>
      </c>
      <c r="M13" s="318">
        <v>0</v>
      </c>
      <c r="N13" s="317" t="s">
        <v>506</v>
      </c>
      <c r="O13" s="317" t="s">
        <v>460</v>
      </c>
    </row>
    <row r="14" spans="1:15" ht="33">
      <c r="A14" s="317" t="s">
        <v>507</v>
      </c>
      <c r="B14" s="317" t="s">
        <v>508</v>
      </c>
      <c r="C14" s="317" t="s">
        <v>509</v>
      </c>
      <c r="D14" s="318">
        <v>10</v>
      </c>
      <c r="E14" s="317" t="s">
        <v>510</v>
      </c>
      <c r="F14" s="318">
        <v>0</v>
      </c>
      <c r="G14" s="318">
        <v>0</v>
      </c>
      <c r="H14" s="318">
        <v>3</v>
      </c>
      <c r="I14" s="318">
        <v>4</v>
      </c>
      <c r="J14" s="318">
        <v>3</v>
      </c>
      <c r="K14" s="318">
        <v>0</v>
      </c>
      <c r="L14" s="318">
        <v>0</v>
      </c>
      <c r="M14" s="318">
        <v>0</v>
      </c>
      <c r="N14" s="317" t="s">
        <v>460</v>
      </c>
      <c r="O14" s="317" t="s">
        <v>460</v>
      </c>
    </row>
    <row r="15" spans="1:15" ht="66">
      <c r="A15" s="317" t="s">
        <v>511</v>
      </c>
      <c r="B15" s="317" t="s">
        <v>512</v>
      </c>
      <c r="C15" s="317" t="s">
        <v>513</v>
      </c>
      <c r="D15" s="318">
        <v>178</v>
      </c>
      <c r="E15" s="317" t="s">
        <v>514</v>
      </c>
      <c r="F15" s="318">
        <v>0</v>
      </c>
      <c r="G15" s="318">
        <v>0</v>
      </c>
      <c r="H15" s="318">
        <v>0</v>
      </c>
      <c r="I15" s="318">
        <v>0</v>
      </c>
      <c r="J15" s="318">
        <v>80</v>
      </c>
      <c r="K15" s="318">
        <v>0</v>
      </c>
      <c r="L15" s="318">
        <v>98</v>
      </c>
      <c r="M15" s="318">
        <v>0</v>
      </c>
      <c r="N15" s="317" t="s">
        <v>515</v>
      </c>
      <c r="O15" s="317" t="s">
        <v>460</v>
      </c>
    </row>
    <row r="16" spans="1:15" ht="33">
      <c r="A16" s="317" t="s">
        <v>516</v>
      </c>
      <c r="B16" s="317" t="s">
        <v>517</v>
      </c>
      <c r="C16" s="317" t="s">
        <v>518</v>
      </c>
      <c r="D16" s="318">
        <v>10</v>
      </c>
      <c r="E16" s="317" t="s">
        <v>519</v>
      </c>
      <c r="F16" s="318">
        <v>0</v>
      </c>
      <c r="G16" s="318">
        <v>0</v>
      </c>
      <c r="H16" s="318">
        <v>0</v>
      </c>
      <c r="I16" s="318">
        <v>0</v>
      </c>
      <c r="J16" s="318">
        <v>0</v>
      </c>
      <c r="K16" s="318">
        <v>0</v>
      </c>
      <c r="L16" s="318">
        <v>0</v>
      </c>
      <c r="M16" s="317">
        <v>10</v>
      </c>
      <c r="N16" s="317" t="s">
        <v>520</v>
      </c>
      <c r="O16" s="317" t="s">
        <v>460</v>
      </c>
    </row>
    <row r="17" spans="1:15" ht="33">
      <c r="A17" s="317" t="s">
        <v>521</v>
      </c>
      <c r="B17" s="317" t="s">
        <v>522</v>
      </c>
      <c r="C17" s="317" t="s">
        <v>523</v>
      </c>
      <c r="D17" s="318">
        <v>130</v>
      </c>
      <c r="E17" s="317" t="s">
        <v>524</v>
      </c>
      <c r="F17" s="318">
        <v>0</v>
      </c>
      <c r="G17" s="318">
        <v>60</v>
      </c>
      <c r="H17" s="318">
        <v>10</v>
      </c>
      <c r="I17" s="318">
        <v>30</v>
      </c>
      <c r="J17" s="318">
        <v>30</v>
      </c>
      <c r="K17" s="318">
        <v>0</v>
      </c>
      <c r="L17" s="318">
        <v>0</v>
      </c>
      <c r="M17" s="318">
        <v>0</v>
      </c>
      <c r="N17" s="317" t="s">
        <v>460</v>
      </c>
      <c r="O17" s="317" t="s">
        <v>460</v>
      </c>
    </row>
    <row r="18" spans="1:15" ht="49.5">
      <c r="A18" s="317" t="s">
        <v>525</v>
      </c>
      <c r="B18" s="317" t="s">
        <v>526</v>
      </c>
      <c r="C18" s="317" t="s">
        <v>527</v>
      </c>
      <c r="D18" s="318">
        <v>0</v>
      </c>
      <c r="E18" s="317" t="s">
        <v>460</v>
      </c>
      <c r="F18" s="318">
        <v>0</v>
      </c>
      <c r="G18" s="318">
        <v>0</v>
      </c>
      <c r="H18" s="318">
        <v>0</v>
      </c>
      <c r="I18" s="318">
        <v>0</v>
      </c>
      <c r="J18" s="318">
        <v>0</v>
      </c>
      <c r="K18" s="318">
        <v>0</v>
      </c>
      <c r="L18" s="318">
        <v>0</v>
      </c>
      <c r="M18" s="318">
        <v>0</v>
      </c>
      <c r="N18" s="317" t="s">
        <v>460</v>
      </c>
      <c r="O18" s="317" t="s">
        <v>460</v>
      </c>
    </row>
    <row r="19" spans="1:15" ht="33">
      <c r="A19" s="317" t="s">
        <v>528</v>
      </c>
      <c r="B19" s="317" t="s">
        <v>529</v>
      </c>
      <c r="C19" s="317" t="s">
        <v>530</v>
      </c>
      <c r="D19" s="318">
        <v>40</v>
      </c>
      <c r="E19" s="317" t="s">
        <v>531</v>
      </c>
      <c r="F19" s="318">
        <v>0</v>
      </c>
      <c r="G19" s="318">
        <v>0</v>
      </c>
      <c r="H19" s="318">
        <v>0</v>
      </c>
      <c r="I19" s="318">
        <v>0</v>
      </c>
      <c r="J19" s="318">
        <v>40</v>
      </c>
      <c r="K19" s="318">
        <v>0</v>
      </c>
      <c r="L19" s="318">
        <v>0</v>
      </c>
      <c r="M19" s="318">
        <v>0</v>
      </c>
      <c r="N19" s="317" t="s">
        <v>460</v>
      </c>
      <c r="O19" s="317" t="s">
        <v>460</v>
      </c>
    </row>
    <row r="20" spans="1:15" ht="82.5">
      <c r="A20" s="317" t="s">
        <v>532</v>
      </c>
      <c r="B20" s="317" t="s">
        <v>533</v>
      </c>
      <c r="C20" s="317" t="s">
        <v>534</v>
      </c>
      <c r="D20" s="318">
        <v>100</v>
      </c>
      <c r="E20" s="317" t="s">
        <v>535</v>
      </c>
      <c r="F20" s="318">
        <v>0</v>
      </c>
      <c r="G20" s="318">
        <v>0</v>
      </c>
      <c r="H20" s="318">
        <v>0</v>
      </c>
      <c r="I20" s="318">
        <v>50</v>
      </c>
      <c r="J20" s="318">
        <v>50</v>
      </c>
      <c r="K20" s="318">
        <v>0</v>
      </c>
      <c r="L20" s="318">
        <v>0</v>
      </c>
      <c r="M20" s="318">
        <v>0</v>
      </c>
      <c r="N20" s="317" t="s">
        <v>460</v>
      </c>
      <c r="O20" s="317" t="s">
        <v>460</v>
      </c>
    </row>
    <row r="21" spans="1:15" ht="33">
      <c r="A21" s="317" t="s">
        <v>536</v>
      </c>
      <c r="B21" s="317" t="s">
        <v>537</v>
      </c>
      <c r="C21" s="317" t="s">
        <v>538</v>
      </c>
      <c r="D21" s="318">
        <v>6</v>
      </c>
      <c r="E21" s="317" t="s">
        <v>539</v>
      </c>
      <c r="F21" s="318">
        <v>0</v>
      </c>
      <c r="G21" s="318">
        <v>0</v>
      </c>
      <c r="H21" s="318">
        <v>0</v>
      </c>
      <c r="I21" s="318">
        <v>0</v>
      </c>
      <c r="J21" s="318">
        <v>6</v>
      </c>
      <c r="K21" s="318">
        <v>0</v>
      </c>
      <c r="L21" s="318">
        <v>0</v>
      </c>
      <c r="M21" s="318">
        <v>0</v>
      </c>
      <c r="N21" s="317" t="s">
        <v>540</v>
      </c>
      <c r="O21" s="317" t="s">
        <v>460</v>
      </c>
    </row>
    <row r="22" spans="1:15" ht="33">
      <c r="A22" s="317" t="s">
        <v>541</v>
      </c>
      <c r="B22" s="317" t="s">
        <v>542</v>
      </c>
      <c r="C22" s="317" t="s">
        <v>543</v>
      </c>
      <c r="D22" s="318">
        <v>5</v>
      </c>
      <c r="E22" s="317" t="s">
        <v>482</v>
      </c>
      <c r="F22" s="318">
        <v>0</v>
      </c>
      <c r="G22" s="318">
        <v>0</v>
      </c>
      <c r="H22" s="318">
        <v>0</v>
      </c>
      <c r="I22" s="318">
        <v>0</v>
      </c>
      <c r="J22" s="318">
        <v>5</v>
      </c>
      <c r="K22" s="318">
        <v>0</v>
      </c>
      <c r="L22" s="318">
        <v>0</v>
      </c>
      <c r="M22" s="318">
        <v>0</v>
      </c>
      <c r="N22" s="317" t="s">
        <v>544</v>
      </c>
      <c r="O22" s="317" t="s">
        <v>460</v>
      </c>
    </row>
    <row r="23" spans="1:15" ht="33">
      <c r="A23" s="317" t="s">
        <v>545</v>
      </c>
      <c r="B23" s="317" t="s">
        <v>546</v>
      </c>
      <c r="C23" s="317" t="s">
        <v>547</v>
      </c>
      <c r="D23" s="318">
        <v>30</v>
      </c>
      <c r="E23" s="317" t="s">
        <v>548</v>
      </c>
      <c r="F23" s="318">
        <v>0</v>
      </c>
      <c r="G23" s="318">
        <v>30</v>
      </c>
      <c r="H23" s="318">
        <v>0</v>
      </c>
      <c r="I23" s="318">
        <v>0</v>
      </c>
      <c r="J23" s="318">
        <v>0</v>
      </c>
      <c r="K23" s="318">
        <v>0</v>
      </c>
      <c r="L23" s="318">
        <v>0</v>
      </c>
      <c r="M23" s="318">
        <v>0</v>
      </c>
      <c r="N23" s="317" t="s">
        <v>460</v>
      </c>
      <c r="O23" s="317" t="s">
        <v>544</v>
      </c>
    </row>
    <row r="24" spans="1:15" ht="33">
      <c r="A24" s="317" t="s">
        <v>549</v>
      </c>
      <c r="B24" s="317" t="s">
        <v>550</v>
      </c>
      <c r="C24" s="317" t="s">
        <v>551</v>
      </c>
      <c r="D24" s="318">
        <v>0</v>
      </c>
      <c r="E24" s="317" t="s">
        <v>552</v>
      </c>
      <c r="F24" s="318">
        <v>0</v>
      </c>
      <c r="G24" s="318">
        <v>0</v>
      </c>
      <c r="H24" s="318">
        <v>0</v>
      </c>
      <c r="I24" s="318">
        <v>0</v>
      </c>
      <c r="J24" s="318">
        <v>0</v>
      </c>
      <c r="K24" s="318">
        <v>0</v>
      </c>
      <c r="L24" s="318">
        <v>0</v>
      </c>
      <c r="M24" s="318">
        <v>0</v>
      </c>
      <c r="N24" s="317" t="s">
        <v>460</v>
      </c>
      <c r="O24" s="317" t="s">
        <v>460</v>
      </c>
    </row>
    <row r="25" spans="1:15" ht="33">
      <c r="A25" s="317" t="s">
        <v>553</v>
      </c>
      <c r="B25" s="317" t="s">
        <v>554</v>
      </c>
      <c r="C25" s="317" t="s">
        <v>555</v>
      </c>
      <c r="D25" s="318">
        <v>25</v>
      </c>
      <c r="E25" s="317" t="s">
        <v>556</v>
      </c>
      <c r="F25" s="318">
        <v>0</v>
      </c>
      <c r="G25" s="317">
        <v>5</v>
      </c>
      <c r="H25" s="318">
        <v>0</v>
      </c>
      <c r="I25" s="318">
        <v>0</v>
      </c>
      <c r="J25" s="317">
        <v>10</v>
      </c>
      <c r="K25" s="317">
        <v>10</v>
      </c>
      <c r="L25" s="318">
        <v>0</v>
      </c>
      <c r="M25" s="318">
        <v>0</v>
      </c>
      <c r="N25" s="317" t="s">
        <v>460</v>
      </c>
      <c r="O25" s="317" t="s">
        <v>460</v>
      </c>
    </row>
    <row r="26" spans="1:15" ht="33">
      <c r="A26" s="317" t="s">
        <v>557</v>
      </c>
      <c r="B26" s="317" t="s">
        <v>558</v>
      </c>
      <c r="C26" s="317" t="s">
        <v>559</v>
      </c>
      <c r="D26" s="318">
        <v>2</v>
      </c>
      <c r="E26" s="317" t="s">
        <v>560</v>
      </c>
      <c r="F26" s="318">
        <v>0</v>
      </c>
      <c r="G26" s="318">
        <v>0</v>
      </c>
      <c r="H26" s="318">
        <v>0</v>
      </c>
      <c r="I26" s="317">
        <v>2</v>
      </c>
      <c r="J26" s="318">
        <v>0</v>
      </c>
      <c r="K26" s="318">
        <v>0</v>
      </c>
      <c r="L26" s="318">
        <v>0</v>
      </c>
      <c r="M26" s="318">
        <v>0</v>
      </c>
      <c r="N26" s="317" t="s">
        <v>460</v>
      </c>
      <c r="O26" s="317" t="s">
        <v>460</v>
      </c>
    </row>
    <row r="27" spans="1:15" ht="66">
      <c r="A27" s="317" t="s">
        <v>561</v>
      </c>
      <c r="B27" s="317" t="s">
        <v>562</v>
      </c>
      <c r="C27" s="317" t="s">
        <v>563</v>
      </c>
      <c r="D27" s="318">
        <v>600</v>
      </c>
      <c r="E27" s="317" t="s">
        <v>564</v>
      </c>
      <c r="F27" s="318">
        <v>0</v>
      </c>
      <c r="G27" s="318">
        <v>100</v>
      </c>
      <c r="H27" s="318">
        <v>300</v>
      </c>
      <c r="I27" s="318">
        <v>0</v>
      </c>
      <c r="J27" s="318">
        <v>100</v>
      </c>
      <c r="K27" s="318">
        <v>100</v>
      </c>
      <c r="L27" s="318">
        <v>0</v>
      </c>
      <c r="M27" s="318">
        <v>0</v>
      </c>
      <c r="N27" s="317" t="s">
        <v>544</v>
      </c>
      <c r="O27" s="317" t="s">
        <v>544</v>
      </c>
    </row>
    <row r="28" spans="1:15" ht="66">
      <c r="A28" s="317" t="s">
        <v>565</v>
      </c>
      <c r="B28" s="317" t="s">
        <v>566</v>
      </c>
      <c r="C28" s="317" t="s">
        <v>567</v>
      </c>
      <c r="D28" s="318">
        <v>50</v>
      </c>
      <c r="E28" s="317" t="s">
        <v>568</v>
      </c>
      <c r="F28" s="318">
        <v>0</v>
      </c>
      <c r="G28" s="318">
        <v>0</v>
      </c>
      <c r="H28" s="318">
        <v>0</v>
      </c>
      <c r="I28" s="318">
        <v>20</v>
      </c>
      <c r="J28" s="318">
        <v>20</v>
      </c>
      <c r="K28" s="318">
        <v>10</v>
      </c>
      <c r="L28" s="318">
        <v>0</v>
      </c>
      <c r="M28" s="318">
        <v>0</v>
      </c>
      <c r="N28" s="317" t="s">
        <v>460</v>
      </c>
      <c r="O28" s="317" t="s">
        <v>460</v>
      </c>
    </row>
    <row r="29" spans="1:15" ht="66">
      <c r="A29" s="317" t="s">
        <v>569</v>
      </c>
      <c r="B29" s="317" t="s">
        <v>570</v>
      </c>
      <c r="C29" s="317" t="s">
        <v>571</v>
      </c>
      <c r="D29" s="318">
        <v>250</v>
      </c>
      <c r="E29" s="317" t="s">
        <v>572</v>
      </c>
      <c r="F29" s="318">
        <v>15</v>
      </c>
      <c r="G29" s="318">
        <v>35</v>
      </c>
      <c r="H29" s="318">
        <v>20</v>
      </c>
      <c r="I29" s="318">
        <v>30</v>
      </c>
      <c r="J29" s="318">
        <v>75</v>
      </c>
      <c r="K29" s="318">
        <v>75</v>
      </c>
      <c r="L29" s="318">
        <v>0</v>
      </c>
      <c r="M29" s="318">
        <v>0</v>
      </c>
      <c r="N29" s="317" t="s">
        <v>460</v>
      </c>
      <c r="O29" s="317" t="s">
        <v>460</v>
      </c>
    </row>
    <row r="30" spans="1:15" ht="66">
      <c r="A30" s="317" t="s">
        <v>573</v>
      </c>
      <c r="B30" s="317" t="s">
        <v>574</v>
      </c>
      <c r="C30" s="317" t="s">
        <v>575</v>
      </c>
      <c r="D30" s="318">
        <v>100</v>
      </c>
      <c r="E30" s="317" t="s">
        <v>576</v>
      </c>
      <c r="F30" s="318">
        <v>0</v>
      </c>
      <c r="G30" s="318">
        <v>0</v>
      </c>
      <c r="H30" s="318">
        <v>0</v>
      </c>
      <c r="I30" s="318">
        <v>0</v>
      </c>
      <c r="J30" s="318">
        <v>0</v>
      </c>
      <c r="K30" s="317">
        <v>100</v>
      </c>
      <c r="L30" s="318">
        <v>0</v>
      </c>
      <c r="M30" s="318">
        <v>0</v>
      </c>
      <c r="N30" s="317" t="s">
        <v>460</v>
      </c>
      <c r="O30" s="317" t="s">
        <v>460</v>
      </c>
    </row>
    <row r="31" spans="1:15" ht="33">
      <c r="A31" s="317" t="s">
        <v>577</v>
      </c>
      <c r="B31" s="317" t="s">
        <v>578</v>
      </c>
      <c r="C31" s="317" t="s">
        <v>579</v>
      </c>
      <c r="D31" s="318">
        <v>5</v>
      </c>
      <c r="E31" s="317" t="s">
        <v>580</v>
      </c>
      <c r="F31" s="318">
        <v>0</v>
      </c>
      <c r="G31" s="318">
        <v>0</v>
      </c>
      <c r="H31" s="318">
        <v>0</v>
      </c>
      <c r="I31" s="317">
        <v>5</v>
      </c>
      <c r="J31" s="318">
        <v>0</v>
      </c>
      <c r="K31" s="318">
        <v>0</v>
      </c>
      <c r="L31" s="318">
        <v>0</v>
      </c>
      <c r="M31" s="318">
        <v>0</v>
      </c>
      <c r="N31" s="317" t="s">
        <v>460</v>
      </c>
      <c r="O31" s="317" t="s">
        <v>460</v>
      </c>
    </row>
    <row r="32" spans="1:15" ht="33">
      <c r="A32" s="317" t="s">
        <v>581</v>
      </c>
      <c r="B32" s="317" t="s">
        <v>582</v>
      </c>
      <c r="C32" s="317" t="s">
        <v>583</v>
      </c>
      <c r="D32" s="318">
        <v>150</v>
      </c>
      <c r="E32" s="317" t="s">
        <v>584</v>
      </c>
      <c r="F32" s="318">
        <v>10</v>
      </c>
      <c r="G32" s="318">
        <v>0</v>
      </c>
      <c r="H32" s="318">
        <v>0</v>
      </c>
      <c r="I32" s="318">
        <v>140</v>
      </c>
      <c r="J32" s="318">
        <v>0</v>
      </c>
      <c r="K32" s="318">
        <v>0</v>
      </c>
      <c r="L32" s="318">
        <v>0</v>
      </c>
      <c r="M32" s="318">
        <v>0</v>
      </c>
      <c r="N32" s="317" t="s">
        <v>544</v>
      </c>
      <c r="O32" s="317" t="s">
        <v>460</v>
      </c>
    </row>
    <row r="33" spans="1:15" ht="49.5">
      <c r="A33" s="317" t="s">
        <v>585</v>
      </c>
      <c r="B33" s="317" t="s">
        <v>586</v>
      </c>
      <c r="C33" s="317" t="s">
        <v>587</v>
      </c>
      <c r="D33" s="318">
        <v>600</v>
      </c>
      <c r="E33" s="317" t="s">
        <v>588</v>
      </c>
      <c r="F33" s="318">
        <v>50</v>
      </c>
      <c r="G33" s="318">
        <v>150</v>
      </c>
      <c r="H33" s="318">
        <v>0</v>
      </c>
      <c r="I33" s="318">
        <v>100</v>
      </c>
      <c r="J33" s="318">
        <v>100</v>
      </c>
      <c r="K33" s="318">
        <v>100</v>
      </c>
      <c r="L33" s="318">
        <v>50</v>
      </c>
      <c r="M33" s="318">
        <v>50</v>
      </c>
      <c r="N33" s="317" t="s">
        <v>589</v>
      </c>
      <c r="O33" s="317" t="s">
        <v>590</v>
      </c>
    </row>
    <row r="34" spans="1:15" ht="33">
      <c r="A34" s="317" t="s">
        <v>591</v>
      </c>
      <c r="B34" s="317" t="s">
        <v>592</v>
      </c>
      <c r="C34" s="317" t="s">
        <v>593</v>
      </c>
      <c r="D34" s="318">
        <v>50</v>
      </c>
      <c r="E34" s="317" t="s">
        <v>594</v>
      </c>
      <c r="F34" s="318">
        <v>0</v>
      </c>
      <c r="G34" s="318">
        <v>0</v>
      </c>
      <c r="H34" s="318">
        <v>0</v>
      </c>
      <c r="I34" s="318">
        <v>0</v>
      </c>
      <c r="J34" s="318">
        <v>0</v>
      </c>
      <c r="K34" s="318">
        <v>50</v>
      </c>
      <c r="L34" s="318">
        <v>0</v>
      </c>
      <c r="M34" s="318">
        <v>0</v>
      </c>
      <c r="N34" s="317" t="s">
        <v>460</v>
      </c>
      <c r="O34" s="317" t="s">
        <v>460</v>
      </c>
    </row>
    <row r="35" spans="1:15" ht="33">
      <c r="A35" s="317" t="s">
        <v>595</v>
      </c>
      <c r="B35" s="317" t="s">
        <v>596</v>
      </c>
      <c r="C35" s="317" t="s">
        <v>597</v>
      </c>
      <c r="D35" s="318">
        <v>10</v>
      </c>
      <c r="E35" s="317" t="s">
        <v>598</v>
      </c>
      <c r="F35" s="318">
        <v>0</v>
      </c>
      <c r="G35" s="318">
        <v>0</v>
      </c>
      <c r="H35" s="318">
        <v>0</v>
      </c>
      <c r="I35" s="318">
        <v>10</v>
      </c>
      <c r="J35" s="318">
        <v>0</v>
      </c>
      <c r="K35" s="318">
        <v>0</v>
      </c>
      <c r="L35" s="318">
        <v>0</v>
      </c>
      <c r="M35" s="318">
        <v>0</v>
      </c>
      <c r="N35" s="317" t="s">
        <v>544</v>
      </c>
      <c r="O35" s="317" t="s">
        <v>544</v>
      </c>
    </row>
    <row r="36" spans="1:15" ht="33">
      <c r="A36" s="317" t="s">
        <v>599</v>
      </c>
      <c r="B36" s="317" t="s">
        <v>600</v>
      </c>
      <c r="C36" s="317" t="s">
        <v>601</v>
      </c>
      <c r="D36" s="318">
        <v>450</v>
      </c>
      <c r="E36" s="317" t="s">
        <v>602</v>
      </c>
      <c r="F36" s="318">
        <v>0</v>
      </c>
      <c r="G36" s="318">
        <v>0</v>
      </c>
      <c r="H36" s="318">
        <v>50</v>
      </c>
      <c r="I36" s="318">
        <v>50</v>
      </c>
      <c r="J36" s="318">
        <v>0</v>
      </c>
      <c r="K36" s="318">
        <v>250</v>
      </c>
      <c r="L36" s="318">
        <v>0</v>
      </c>
      <c r="M36" s="318">
        <v>100</v>
      </c>
      <c r="N36" s="317" t="s">
        <v>603</v>
      </c>
      <c r="O36" s="317" t="s">
        <v>544</v>
      </c>
    </row>
    <row r="37" spans="1:15" ht="33">
      <c r="A37" s="317" t="s">
        <v>604</v>
      </c>
      <c r="B37" s="317" t="s">
        <v>605</v>
      </c>
      <c r="C37" s="317" t="s">
        <v>606</v>
      </c>
      <c r="D37" s="318">
        <v>0</v>
      </c>
      <c r="E37" s="317" t="s">
        <v>607</v>
      </c>
      <c r="F37" s="318">
        <v>0</v>
      </c>
      <c r="G37" s="318">
        <v>0</v>
      </c>
      <c r="H37" s="318">
        <v>0</v>
      </c>
      <c r="I37" s="318">
        <v>0</v>
      </c>
      <c r="J37" s="318">
        <v>0</v>
      </c>
      <c r="K37" s="318">
        <v>0</v>
      </c>
      <c r="L37" s="318">
        <v>0</v>
      </c>
      <c r="M37" s="318">
        <v>0</v>
      </c>
      <c r="N37" s="317" t="s">
        <v>460</v>
      </c>
      <c r="O37" s="317" t="s">
        <v>460</v>
      </c>
    </row>
    <row r="38" spans="1:15" ht="49.5">
      <c r="A38" s="317" t="s">
        <v>608</v>
      </c>
      <c r="B38" s="317" t="s">
        <v>609</v>
      </c>
      <c r="C38" s="317" t="s">
        <v>610</v>
      </c>
      <c r="D38" s="318">
        <v>3</v>
      </c>
      <c r="E38" s="317" t="s">
        <v>611</v>
      </c>
      <c r="F38" s="318">
        <v>0</v>
      </c>
      <c r="G38" s="318">
        <v>0</v>
      </c>
      <c r="H38" s="318">
        <v>0</v>
      </c>
      <c r="I38" s="318">
        <v>0</v>
      </c>
      <c r="J38" s="317">
        <v>3</v>
      </c>
      <c r="K38" s="318">
        <v>0</v>
      </c>
      <c r="L38" s="318">
        <v>0</v>
      </c>
      <c r="M38" s="318">
        <v>0</v>
      </c>
      <c r="N38" s="317" t="s">
        <v>544</v>
      </c>
      <c r="O38" s="317" t="s">
        <v>544</v>
      </c>
    </row>
    <row r="39" spans="1:15" ht="33">
      <c r="A39" s="317" t="s">
        <v>612</v>
      </c>
      <c r="B39" s="317" t="s">
        <v>613</v>
      </c>
      <c r="C39" s="317" t="s">
        <v>614</v>
      </c>
      <c r="D39" s="318">
        <v>35</v>
      </c>
      <c r="E39" s="317" t="s">
        <v>615</v>
      </c>
      <c r="F39" s="318">
        <v>0</v>
      </c>
      <c r="G39" s="318">
        <v>0</v>
      </c>
      <c r="H39" s="318">
        <v>0</v>
      </c>
      <c r="I39" s="318">
        <v>0</v>
      </c>
      <c r="J39" s="318">
        <v>15</v>
      </c>
      <c r="K39" s="318">
        <v>20</v>
      </c>
      <c r="L39" s="318">
        <v>0</v>
      </c>
      <c r="M39" s="318">
        <v>0</v>
      </c>
      <c r="N39" s="317" t="s">
        <v>616</v>
      </c>
      <c r="O39" s="317" t="s">
        <v>460</v>
      </c>
    </row>
    <row r="40" spans="1:15" ht="99">
      <c r="A40" s="317" t="s">
        <v>617</v>
      </c>
      <c r="B40" s="317" t="s">
        <v>618</v>
      </c>
      <c r="C40" s="317" t="s">
        <v>619</v>
      </c>
      <c r="D40" s="318">
        <v>6</v>
      </c>
      <c r="E40" s="317" t="s">
        <v>620</v>
      </c>
      <c r="F40" s="318">
        <v>0</v>
      </c>
      <c r="G40" s="318">
        <v>0</v>
      </c>
      <c r="H40" s="318">
        <v>0</v>
      </c>
      <c r="I40" s="318">
        <v>6</v>
      </c>
      <c r="J40" s="318">
        <v>0</v>
      </c>
      <c r="K40" s="318">
        <v>0</v>
      </c>
      <c r="L40" s="318">
        <v>0</v>
      </c>
      <c r="M40" s="318">
        <v>0</v>
      </c>
      <c r="N40" s="317" t="s">
        <v>460</v>
      </c>
      <c r="O40" s="317" t="s">
        <v>460</v>
      </c>
    </row>
    <row r="41" spans="1:15" ht="33">
      <c r="A41" s="317" t="s">
        <v>621</v>
      </c>
      <c r="B41" s="317" t="s">
        <v>622</v>
      </c>
      <c r="C41" s="317" t="s">
        <v>623</v>
      </c>
      <c r="D41" s="318">
        <v>20</v>
      </c>
      <c r="E41" s="317" t="s">
        <v>624</v>
      </c>
      <c r="F41" s="318">
        <v>0</v>
      </c>
      <c r="G41" s="318">
        <v>0</v>
      </c>
      <c r="H41" s="318">
        <v>0</v>
      </c>
      <c r="I41" s="318">
        <v>10</v>
      </c>
      <c r="J41" s="318">
        <v>0</v>
      </c>
      <c r="K41" s="318">
        <v>10</v>
      </c>
      <c r="L41" s="318">
        <v>0</v>
      </c>
      <c r="M41" s="318">
        <v>0</v>
      </c>
      <c r="N41" s="317" t="s">
        <v>460</v>
      </c>
      <c r="O41" s="317" t="s">
        <v>460</v>
      </c>
    </row>
    <row r="42" spans="1:15" ht="49.5">
      <c r="A42" s="317" t="s">
        <v>625</v>
      </c>
      <c r="B42" s="317" t="s">
        <v>626</v>
      </c>
      <c r="C42" s="317" t="s">
        <v>627</v>
      </c>
      <c r="D42" s="318">
        <v>130</v>
      </c>
      <c r="E42" s="317" t="s">
        <v>628</v>
      </c>
      <c r="F42" s="318">
        <v>3</v>
      </c>
      <c r="G42" s="318">
        <v>0</v>
      </c>
      <c r="H42" s="318">
        <v>7</v>
      </c>
      <c r="I42" s="318">
        <v>0</v>
      </c>
      <c r="J42" s="318">
        <v>50</v>
      </c>
      <c r="K42" s="318">
        <v>40</v>
      </c>
      <c r="L42" s="318">
        <v>30</v>
      </c>
      <c r="M42" s="318">
        <v>0</v>
      </c>
      <c r="N42" s="317" t="s">
        <v>629</v>
      </c>
      <c r="O42" s="317" t="s">
        <v>460</v>
      </c>
    </row>
    <row r="43" spans="1:15" ht="49.5">
      <c r="A43" s="317" t="s">
        <v>630</v>
      </c>
      <c r="B43" s="317" t="s">
        <v>631</v>
      </c>
      <c r="C43" s="317" t="s">
        <v>632</v>
      </c>
      <c r="D43" s="318">
        <v>500</v>
      </c>
      <c r="E43" s="317" t="s">
        <v>633</v>
      </c>
      <c r="F43" s="318">
        <v>0</v>
      </c>
      <c r="G43" s="318">
        <v>100</v>
      </c>
      <c r="H43" s="318">
        <v>180</v>
      </c>
      <c r="I43" s="318">
        <v>0</v>
      </c>
      <c r="J43" s="318">
        <v>0</v>
      </c>
      <c r="K43" s="318">
        <v>70</v>
      </c>
      <c r="L43" s="318">
        <v>0</v>
      </c>
      <c r="M43" s="318">
        <v>150</v>
      </c>
      <c r="N43" s="317" t="s">
        <v>634</v>
      </c>
      <c r="O43" s="317" t="s">
        <v>460</v>
      </c>
    </row>
    <row r="44" spans="1:15" ht="66">
      <c r="A44" s="317" t="s">
        <v>635</v>
      </c>
      <c r="B44" s="317" t="s">
        <v>636</v>
      </c>
      <c r="C44" s="317" t="s">
        <v>637</v>
      </c>
      <c r="D44" s="318">
        <v>150</v>
      </c>
      <c r="E44" s="317" t="s">
        <v>638</v>
      </c>
      <c r="F44" s="318">
        <v>0</v>
      </c>
      <c r="G44" s="318">
        <v>90</v>
      </c>
      <c r="H44" s="318">
        <v>0</v>
      </c>
      <c r="I44" s="318">
        <v>20</v>
      </c>
      <c r="J44" s="318">
        <v>0</v>
      </c>
      <c r="K44" s="318">
        <v>40</v>
      </c>
      <c r="L44" s="318">
        <v>0</v>
      </c>
      <c r="M44" s="318">
        <v>0</v>
      </c>
      <c r="N44" s="317" t="s">
        <v>460</v>
      </c>
      <c r="O44" s="317" t="s">
        <v>460</v>
      </c>
    </row>
    <row r="45" spans="1:15" ht="33">
      <c r="A45" s="317" t="s">
        <v>639</v>
      </c>
      <c r="B45" s="317" t="s">
        <v>640</v>
      </c>
      <c r="C45" s="317" t="s">
        <v>641</v>
      </c>
      <c r="D45" s="318">
        <v>15</v>
      </c>
      <c r="E45" s="317" t="s">
        <v>642</v>
      </c>
      <c r="F45" s="318">
        <v>0</v>
      </c>
      <c r="G45" s="318">
        <v>15</v>
      </c>
      <c r="H45" s="318">
        <v>0</v>
      </c>
      <c r="I45" s="318">
        <v>0</v>
      </c>
      <c r="J45" s="318">
        <v>0</v>
      </c>
      <c r="K45" s="318">
        <v>0</v>
      </c>
      <c r="L45" s="318">
        <v>0</v>
      </c>
      <c r="M45" s="318">
        <v>0</v>
      </c>
      <c r="N45" s="317" t="s">
        <v>460</v>
      </c>
      <c r="O45" s="317" t="s">
        <v>643</v>
      </c>
    </row>
    <row r="46" spans="1:15" ht="49.5">
      <c r="A46" s="317" t="s">
        <v>644</v>
      </c>
      <c r="B46" s="317" t="s">
        <v>645</v>
      </c>
      <c r="C46" s="317" t="s">
        <v>646</v>
      </c>
      <c r="D46" s="318">
        <v>60</v>
      </c>
      <c r="E46" s="317" t="s">
        <v>647</v>
      </c>
      <c r="F46" s="318">
        <v>0</v>
      </c>
      <c r="G46" s="318">
        <v>0</v>
      </c>
      <c r="H46" s="318">
        <v>20</v>
      </c>
      <c r="I46" s="318">
        <v>6</v>
      </c>
      <c r="J46" s="318">
        <v>15</v>
      </c>
      <c r="K46" s="318">
        <v>19</v>
      </c>
      <c r="L46" s="318">
        <v>0</v>
      </c>
      <c r="M46" s="318">
        <v>0</v>
      </c>
      <c r="N46" s="317" t="s">
        <v>460</v>
      </c>
      <c r="O46" s="317" t="s">
        <v>460</v>
      </c>
    </row>
    <row r="47" spans="1:15" ht="33">
      <c r="A47" s="317" t="s">
        <v>648</v>
      </c>
      <c r="B47" s="317" t="s">
        <v>649</v>
      </c>
      <c r="C47" s="317" t="s">
        <v>650</v>
      </c>
      <c r="D47" s="318">
        <v>30</v>
      </c>
      <c r="E47" s="317" t="s">
        <v>651</v>
      </c>
      <c r="F47" s="318">
        <v>0</v>
      </c>
      <c r="G47" s="318">
        <v>0</v>
      </c>
      <c r="H47" s="318">
        <v>0</v>
      </c>
      <c r="I47" s="318">
        <v>0</v>
      </c>
      <c r="J47" s="318">
        <v>15</v>
      </c>
      <c r="K47" s="318">
        <v>15</v>
      </c>
      <c r="L47" s="318">
        <v>0</v>
      </c>
      <c r="M47" s="318">
        <v>0</v>
      </c>
      <c r="N47" s="317" t="s">
        <v>460</v>
      </c>
      <c r="O47" s="317" t="s">
        <v>460</v>
      </c>
    </row>
    <row r="48" spans="1:15" ht="49.5">
      <c r="A48" s="317" t="s">
        <v>652</v>
      </c>
      <c r="B48" s="317" t="s">
        <v>653</v>
      </c>
      <c r="C48" s="317" t="s">
        <v>654</v>
      </c>
      <c r="D48" s="318">
        <v>100</v>
      </c>
      <c r="E48" s="317" t="s">
        <v>655</v>
      </c>
      <c r="F48" s="318">
        <v>0</v>
      </c>
      <c r="G48" s="318">
        <v>0</v>
      </c>
      <c r="H48" s="318">
        <v>0</v>
      </c>
      <c r="I48" s="318">
        <v>0</v>
      </c>
      <c r="J48" s="318">
        <v>50</v>
      </c>
      <c r="K48" s="318">
        <v>50</v>
      </c>
      <c r="L48" s="318">
        <v>0</v>
      </c>
      <c r="M48" s="318">
        <v>0</v>
      </c>
      <c r="N48" s="317" t="s">
        <v>460</v>
      </c>
      <c r="O48" s="317" t="s">
        <v>460</v>
      </c>
    </row>
    <row r="49" spans="1:15" ht="49.5">
      <c r="A49" s="317" t="s">
        <v>656</v>
      </c>
      <c r="B49" s="317" t="s">
        <v>657</v>
      </c>
      <c r="C49" s="317" t="s">
        <v>658</v>
      </c>
      <c r="D49" s="318">
        <v>60</v>
      </c>
      <c r="E49" s="317" t="s">
        <v>659</v>
      </c>
      <c r="F49" s="318">
        <v>0</v>
      </c>
      <c r="G49" s="318">
        <v>30</v>
      </c>
      <c r="H49" s="318">
        <v>0</v>
      </c>
      <c r="I49" s="318">
        <v>30</v>
      </c>
      <c r="J49" s="318">
        <v>0</v>
      </c>
      <c r="K49" s="318">
        <v>0</v>
      </c>
      <c r="L49" s="318">
        <v>0</v>
      </c>
      <c r="M49" s="318">
        <v>0</v>
      </c>
      <c r="N49" s="317" t="s">
        <v>460</v>
      </c>
      <c r="O49" s="317" t="s">
        <v>460</v>
      </c>
    </row>
    <row r="50" spans="1:15" ht="33">
      <c r="A50" s="317" t="s">
        <v>660</v>
      </c>
      <c r="B50" s="317" t="s">
        <v>661</v>
      </c>
      <c r="C50" s="317" t="s">
        <v>662</v>
      </c>
      <c r="D50" s="318">
        <v>0</v>
      </c>
      <c r="E50" s="317" t="s">
        <v>663</v>
      </c>
      <c r="F50" s="318">
        <v>0</v>
      </c>
      <c r="G50" s="318">
        <v>0</v>
      </c>
      <c r="H50" s="318">
        <v>0</v>
      </c>
      <c r="I50" s="318">
        <v>0</v>
      </c>
      <c r="J50" s="318">
        <v>0</v>
      </c>
      <c r="K50" s="318">
        <v>0</v>
      </c>
      <c r="L50" s="318">
        <v>0</v>
      </c>
      <c r="M50" s="318">
        <v>0</v>
      </c>
      <c r="N50" s="317" t="s">
        <v>460</v>
      </c>
      <c r="O50" s="317" t="s">
        <v>460</v>
      </c>
    </row>
    <row r="51" spans="1:15" ht="49.5">
      <c r="A51" s="317" t="s">
        <v>664</v>
      </c>
      <c r="B51" s="317" t="s">
        <v>665</v>
      </c>
      <c r="C51" s="317" t="s">
        <v>666</v>
      </c>
      <c r="D51" s="318">
        <v>200</v>
      </c>
      <c r="E51" s="317" t="s">
        <v>667</v>
      </c>
      <c r="F51" s="318">
        <v>0</v>
      </c>
      <c r="G51" s="317">
        <v>40</v>
      </c>
      <c r="H51" s="317">
        <v>20</v>
      </c>
      <c r="I51" s="317">
        <v>80</v>
      </c>
      <c r="J51" s="317">
        <v>30</v>
      </c>
      <c r="K51" s="317">
        <v>30</v>
      </c>
      <c r="L51" s="318">
        <v>0</v>
      </c>
      <c r="M51" s="318">
        <v>0</v>
      </c>
      <c r="N51" s="317" t="s">
        <v>460</v>
      </c>
      <c r="O51" s="317" t="s">
        <v>460</v>
      </c>
    </row>
    <row r="52" spans="1:15" ht="33">
      <c r="A52" s="317" t="s">
        <v>668</v>
      </c>
      <c r="B52" s="317" t="s">
        <v>669</v>
      </c>
      <c r="C52" s="317" t="s">
        <v>670</v>
      </c>
      <c r="D52" s="318">
        <v>12</v>
      </c>
      <c r="E52" s="317" t="s">
        <v>671</v>
      </c>
      <c r="F52" s="317">
        <v>0</v>
      </c>
      <c r="G52" s="317">
        <v>0</v>
      </c>
      <c r="H52" s="318">
        <v>0</v>
      </c>
      <c r="I52" s="317">
        <v>12</v>
      </c>
      <c r="J52" s="318">
        <v>0</v>
      </c>
      <c r="K52" s="317">
        <v>0</v>
      </c>
      <c r="L52" s="318">
        <v>0</v>
      </c>
      <c r="M52" s="318">
        <v>0</v>
      </c>
      <c r="N52" s="317" t="s">
        <v>544</v>
      </c>
      <c r="O52" s="317" t="s">
        <v>544</v>
      </c>
    </row>
    <row r="53" spans="1:15" ht="82.5">
      <c r="A53" s="317" t="s">
        <v>672</v>
      </c>
      <c r="B53" s="317" t="s">
        <v>673</v>
      </c>
      <c r="C53" s="317" t="s">
        <v>674</v>
      </c>
      <c r="D53" s="318">
        <v>5</v>
      </c>
      <c r="E53" s="317" t="s">
        <v>675</v>
      </c>
      <c r="F53" s="318">
        <v>0</v>
      </c>
      <c r="G53" s="318">
        <v>3</v>
      </c>
      <c r="H53" s="318">
        <v>0</v>
      </c>
      <c r="I53" s="318">
        <v>1</v>
      </c>
      <c r="J53" s="318">
        <v>0</v>
      </c>
      <c r="K53" s="318">
        <v>1</v>
      </c>
      <c r="L53" s="318">
        <v>0</v>
      </c>
      <c r="M53" s="318">
        <v>0</v>
      </c>
      <c r="N53" s="322" t="s">
        <v>676</v>
      </c>
      <c r="O53" s="317" t="s">
        <v>460</v>
      </c>
    </row>
    <row r="54" spans="1:15" ht="33">
      <c r="A54" s="317" t="s">
        <v>677</v>
      </c>
      <c r="B54" s="317" t="s">
        <v>678</v>
      </c>
      <c r="C54" s="317" t="s">
        <v>679</v>
      </c>
      <c r="D54" s="318">
        <v>0</v>
      </c>
      <c r="E54" s="317" t="s">
        <v>460</v>
      </c>
      <c r="F54" s="318">
        <v>0</v>
      </c>
      <c r="G54" s="318">
        <v>0</v>
      </c>
      <c r="H54" s="318">
        <v>0</v>
      </c>
      <c r="I54" s="318">
        <v>0</v>
      </c>
      <c r="J54" s="318">
        <v>0</v>
      </c>
      <c r="K54" s="318">
        <v>0</v>
      </c>
      <c r="L54" s="318">
        <v>0</v>
      </c>
      <c r="M54" s="318">
        <v>0</v>
      </c>
      <c r="N54" s="317" t="s">
        <v>460</v>
      </c>
      <c r="O54" s="317" t="s">
        <v>460</v>
      </c>
    </row>
    <row r="55" spans="1:15" ht="33">
      <c r="A55" s="317" t="s">
        <v>680</v>
      </c>
      <c r="B55" s="317" t="s">
        <v>681</v>
      </c>
      <c r="C55" s="317" t="s">
        <v>682</v>
      </c>
      <c r="D55" s="318">
        <v>0</v>
      </c>
      <c r="E55" s="317" t="s">
        <v>460</v>
      </c>
      <c r="F55" s="318">
        <v>0</v>
      </c>
      <c r="G55" s="318">
        <v>0</v>
      </c>
      <c r="H55" s="318">
        <v>0</v>
      </c>
      <c r="I55" s="318">
        <v>0</v>
      </c>
      <c r="J55" s="318">
        <v>0</v>
      </c>
      <c r="K55" s="318">
        <v>0</v>
      </c>
      <c r="L55" s="318">
        <v>0</v>
      </c>
      <c r="M55" s="318">
        <v>0</v>
      </c>
      <c r="N55" s="317" t="s">
        <v>460</v>
      </c>
      <c r="O55" s="317" t="s">
        <v>460</v>
      </c>
    </row>
    <row r="56" spans="1:15" ht="33">
      <c r="A56" s="317" t="s">
        <v>683</v>
      </c>
      <c r="B56" s="317" t="s">
        <v>684</v>
      </c>
      <c r="C56" s="317" t="s">
        <v>685</v>
      </c>
      <c r="D56" s="318">
        <v>0</v>
      </c>
      <c r="E56" s="317" t="s">
        <v>544</v>
      </c>
      <c r="F56" s="318">
        <v>0</v>
      </c>
      <c r="G56" s="318">
        <v>0</v>
      </c>
      <c r="H56" s="318">
        <v>0</v>
      </c>
      <c r="I56" s="318">
        <v>0</v>
      </c>
      <c r="J56" s="318">
        <v>0</v>
      </c>
      <c r="K56" s="318">
        <v>0</v>
      </c>
      <c r="L56" s="318">
        <v>0</v>
      </c>
      <c r="M56" s="318">
        <v>0</v>
      </c>
      <c r="N56" s="317" t="s">
        <v>460</v>
      </c>
      <c r="O56" s="317" t="s">
        <v>460</v>
      </c>
    </row>
    <row r="57" spans="1:15" ht="33">
      <c r="A57" s="317" t="s">
        <v>686</v>
      </c>
      <c r="B57" s="317" t="s">
        <v>687</v>
      </c>
      <c r="C57" s="317" t="s">
        <v>688</v>
      </c>
      <c r="D57" s="318">
        <v>18</v>
      </c>
      <c r="E57" s="317" t="s">
        <v>689</v>
      </c>
      <c r="F57" s="318">
        <v>0</v>
      </c>
      <c r="G57" s="318">
        <v>0</v>
      </c>
      <c r="H57" s="318">
        <v>0</v>
      </c>
      <c r="I57" s="318">
        <v>9</v>
      </c>
      <c r="J57" s="318">
        <v>0</v>
      </c>
      <c r="K57" s="318">
        <v>9</v>
      </c>
      <c r="L57" s="318">
        <v>0</v>
      </c>
      <c r="M57" s="318">
        <v>0</v>
      </c>
      <c r="N57" s="317" t="s">
        <v>460</v>
      </c>
      <c r="O57" s="317" t="s">
        <v>460</v>
      </c>
    </row>
    <row r="58" spans="1:15" ht="49.5">
      <c r="A58" s="317" t="s">
        <v>690</v>
      </c>
      <c r="B58" s="317" t="s">
        <v>691</v>
      </c>
      <c r="C58" s="317" t="s">
        <v>692</v>
      </c>
      <c r="D58" s="318">
        <v>120</v>
      </c>
      <c r="E58" s="317" t="s">
        <v>693</v>
      </c>
      <c r="F58" s="318">
        <v>0</v>
      </c>
      <c r="G58" s="318">
        <v>40</v>
      </c>
      <c r="H58" s="318">
        <v>30</v>
      </c>
      <c r="I58" s="318">
        <v>10</v>
      </c>
      <c r="J58" s="318">
        <v>0</v>
      </c>
      <c r="K58" s="318">
        <v>40</v>
      </c>
      <c r="L58" s="318">
        <v>0</v>
      </c>
      <c r="M58" s="318">
        <v>0</v>
      </c>
      <c r="N58" s="317" t="s">
        <v>460</v>
      </c>
      <c r="O58" s="317" t="s">
        <v>460</v>
      </c>
    </row>
    <row r="59" spans="1:15" ht="33">
      <c r="A59" s="317" t="s">
        <v>694</v>
      </c>
      <c r="B59" s="317" t="s">
        <v>695</v>
      </c>
      <c r="C59" s="317" t="s">
        <v>696</v>
      </c>
      <c r="D59" s="318">
        <v>0</v>
      </c>
      <c r="E59" s="317" t="s">
        <v>460</v>
      </c>
      <c r="F59" s="318">
        <v>0</v>
      </c>
      <c r="G59" s="318">
        <v>0</v>
      </c>
      <c r="H59" s="318">
        <v>0</v>
      </c>
      <c r="I59" s="318">
        <v>0</v>
      </c>
      <c r="J59" s="318">
        <v>0</v>
      </c>
      <c r="K59" s="318">
        <v>0</v>
      </c>
      <c r="L59" s="318">
        <v>0</v>
      </c>
      <c r="M59" s="318">
        <v>0</v>
      </c>
      <c r="N59" s="317" t="s">
        <v>460</v>
      </c>
      <c r="O59" s="317" t="s">
        <v>460</v>
      </c>
    </row>
    <row r="60" spans="1:15" ht="33">
      <c r="A60" s="317" t="s">
        <v>697</v>
      </c>
      <c r="B60" s="317" t="s">
        <v>698</v>
      </c>
      <c r="C60" s="317" t="s">
        <v>699</v>
      </c>
      <c r="D60" s="318">
        <v>0</v>
      </c>
      <c r="E60" s="317" t="s">
        <v>460</v>
      </c>
      <c r="F60" s="318">
        <v>0</v>
      </c>
      <c r="G60" s="318">
        <v>0</v>
      </c>
      <c r="H60" s="318">
        <v>0</v>
      </c>
      <c r="I60" s="318">
        <v>0</v>
      </c>
      <c r="J60" s="318">
        <v>0</v>
      </c>
      <c r="K60" s="318">
        <v>0</v>
      </c>
      <c r="L60" s="318">
        <v>0</v>
      </c>
      <c r="M60" s="318">
        <v>0</v>
      </c>
      <c r="N60" s="317" t="s">
        <v>460</v>
      </c>
      <c r="O60" s="317" t="s">
        <v>460</v>
      </c>
    </row>
    <row r="61" spans="1:15" ht="33">
      <c r="A61" s="317" t="s">
        <v>700</v>
      </c>
      <c r="B61" s="317" t="s">
        <v>701</v>
      </c>
      <c r="C61" s="317" t="s">
        <v>702</v>
      </c>
      <c r="D61" s="318">
        <v>0</v>
      </c>
      <c r="E61" s="317" t="s">
        <v>460</v>
      </c>
      <c r="F61" s="318">
        <v>0</v>
      </c>
      <c r="G61" s="318">
        <v>0</v>
      </c>
      <c r="H61" s="318">
        <v>0</v>
      </c>
      <c r="I61" s="318">
        <v>0</v>
      </c>
      <c r="J61" s="318">
        <v>0</v>
      </c>
      <c r="K61" s="318">
        <v>0</v>
      </c>
      <c r="L61" s="318">
        <v>0</v>
      </c>
      <c r="M61" s="318">
        <v>0</v>
      </c>
      <c r="N61" s="317" t="s">
        <v>460</v>
      </c>
      <c r="O61" s="317" t="s">
        <v>460</v>
      </c>
    </row>
    <row r="62" spans="1:15" ht="33">
      <c r="A62" s="317" t="s">
        <v>703</v>
      </c>
      <c r="B62" s="317" t="s">
        <v>704</v>
      </c>
      <c r="C62" s="317" t="s">
        <v>705</v>
      </c>
      <c r="D62" s="318">
        <v>0</v>
      </c>
      <c r="E62" s="317" t="s">
        <v>706</v>
      </c>
      <c r="F62" s="318">
        <v>0</v>
      </c>
      <c r="G62" s="318">
        <v>0</v>
      </c>
      <c r="H62" s="318">
        <v>0</v>
      </c>
      <c r="I62" s="318">
        <v>0</v>
      </c>
      <c r="J62" s="318">
        <v>0</v>
      </c>
      <c r="K62" s="318">
        <v>0</v>
      </c>
      <c r="L62" s="318">
        <v>0</v>
      </c>
      <c r="M62" s="318">
        <v>0</v>
      </c>
      <c r="N62" s="317" t="s">
        <v>460</v>
      </c>
      <c r="O62" s="317" t="s">
        <v>460</v>
      </c>
    </row>
    <row r="63" spans="1:15" ht="33">
      <c r="A63" s="317" t="s">
        <v>707</v>
      </c>
      <c r="B63" s="317" t="s">
        <v>708</v>
      </c>
      <c r="C63" s="317" t="s">
        <v>709</v>
      </c>
      <c r="D63" s="318">
        <v>80</v>
      </c>
      <c r="E63" s="317" t="s">
        <v>710</v>
      </c>
      <c r="F63" s="318">
        <v>0</v>
      </c>
      <c r="G63" s="318">
        <v>0</v>
      </c>
      <c r="H63" s="318">
        <v>0</v>
      </c>
      <c r="I63" s="318">
        <v>0</v>
      </c>
      <c r="J63" s="318">
        <v>0</v>
      </c>
      <c r="K63" s="318">
        <v>80</v>
      </c>
      <c r="L63" s="318">
        <v>0</v>
      </c>
      <c r="M63" s="318">
        <v>0</v>
      </c>
      <c r="N63" s="317" t="s">
        <v>460</v>
      </c>
      <c r="O63" s="317" t="s">
        <v>460</v>
      </c>
    </row>
    <row r="64" spans="1:15" ht="49.5">
      <c r="A64" s="317" t="s">
        <v>711</v>
      </c>
      <c r="B64" s="317" t="s">
        <v>712</v>
      </c>
      <c r="C64" s="317" t="s">
        <v>713</v>
      </c>
      <c r="D64" s="318">
        <v>0</v>
      </c>
      <c r="E64" s="317" t="s">
        <v>714</v>
      </c>
      <c r="F64" s="318">
        <v>0</v>
      </c>
      <c r="G64" s="318">
        <v>0</v>
      </c>
      <c r="H64" s="318">
        <v>0</v>
      </c>
      <c r="I64" s="318">
        <v>0</v>
      </c>
      <c r="J64" s="318">
        <v>0</v>
      </c>
      <c r="K64" s="318">
        <v>0</v>
      </c>
      <c r="L64" s="318">
        <v>0</v>
      </c>
      <c r="M64" s="318">
        <v>0</v>
      </c>
      <c r="N64" s="317" t="s">
        <v>460</v>
      </c>
      <c r="O64" s="317" t="s">
        <v>460</v>
      </c>
    </row>
    <row r="65" spans="1:15" ht="66">
      <c r="A65" s="317" t="s">
        <v>715</v>
      </c>
      <c r="B65" s="317" t="s">
        <v>716</v>
      </c>
      <c r="C65" s="317" t="s">
        <v>717</v>
      </c>
      <c r="D65" s="318">
        <v>100</v>
      </c>
      <c r="E65" s="317" t="s">
        <v>718</v>
      </c>
      <c r="F65" s="318">
        <v>0</v>
      </c>
      <c r="G65" s="318">
        <v>0</v>
      </c>
      <c r="H65" s="318">
        <v>0</v>
      </c>
      <c r="I65" s="318">
        <v>5</v>
      </c>
      <c r="J65" s="318">
        <v>28</v>
      </c>
      <c r="K65" s="318">
        <v>45</v>
      </c>
      <c r="L65" s="318">
        <v>22</v>
      </c>
      <c r="M65" s="318">
        <v>0</v>
      </c>
      <c r="N65" s="319" t="s">
        <v>719</v>
      </c>
      <c r="O65" s="317" t="s">
        <v>460</v>
      </c>
    </row>
    <row r="66" spans="1:15" ht="82.5">
      <c r="A66" s="317" t="s">
        <v>720</v>
      </c>
      <c r="B66" s="317" t="s">
        <v>721</v>
      </c>
      <c r="C66" s="317" t="s">
        <v>722</v>
      </c>
      <c r="D66" s="318">
        <v>10</v>
      </c>
      <c r="E66" s="317" t="s">
        <v>723</v>
      </c>
      <c r="F66" s="318">
        <v>0</v>
      </c>
      <c r="G66" s="318">
        <v>10</v>
      </c>
      <c r="H66" s="318">
        <v>0</v>
      </c>
      <c r="I66" s="318">
        <v>0</v>
      </c>
      <c r="J66" s="318">
        <v>0</v>
      </c>
      <c r="K66" s="318">
        <v>0</v>
      </c>
      <c r="L66" s="318">
        <v>0</v>
      </c>
      <c r="M66" s="318">
        <v>0</v>
      </c>
      <c r="N66" s="317" t="s">
        <v>460</v>
      </c>
      <c r="O66" s="317" t="s">
        <v>460</v>
      </c>
    </row>
    <row r="67" spans="1:15" ht="49.5">
      <c r="A67" s="317" t="s">
        <v>724</v>
      </c>
      <c r="B67" s="317" t="s">
        <v>725</v>
      </c>
      <c r="C67" s="317" t="s">
        <v>726</v>
      </c>
      <c r="D67" s="318">
        <v>25</v>
      </c>
      <c r="E67" s="317" t="s">
        <v>727</v>
      </c>
      <c r="F67" s="318">
        <v>0</v>
      </c>
      <c r="G67" s="318">
        <v>0</v>
      </c>
      <c r="H67" s="318">
        <v>25</v>
      </c>
      <c r="I67" s="318">
        <v>0</v>
      </c>
      <c r="J67" s="318">
        <v>0</v>
      </c>
      <c r="K67" s="318">
        <v>0</v>
      </c>
      <c r="L67" s="318">
        <v>0</v>
      </c>
      <c r="M67" s="318">
        <v>0</v>
      </c>
      <c r="N67" s="317" t="s">
        <v>460</v>
      </c>
      <c r="O67" s="317" t="s">
        <v>460</v>
      </c>
    </row>
    <row r="68" spans="1:15" ht="49.5">
      <c r="A68" s="317" t="s">
        <v>728</v>
      </c>
      <c r="B68" s="317" t="s">
        <v>729</v>
      </c>
      <c r="C68" s="317" t="s">
        <v>730</v>
      </c>
      <c r="D68" s="318">
        <v>20</v>
      </c>
      <c r="E68" s="317" t="s">
        <v>731</v>
      </c>
      <c r="F68" s="318">
        <v>0</v>
      </c>
      <c r="G68" s="318">
        <v>0</v>
      </c>
      <c r="H68" s="318">
        <v>0</v>
      </c>
      <c r="I68" s="318">
        <v>0</v>
      </c>
      <c r="J68" s="318">
        <v>10</v>
      </c>
      <c r="K68" s="318">
        <v>10</v>
      </c>
      <c r="L68" s="318">
        <v>0</v>
      </c>
      <c r="M68" s="318">
        <v>0</v>
      </c>
      <c r="N68" s="317" t="s">
        <v>544</v>
      </c>
      <c r="O68" s="317" t="s">
        <v>544</v>
      </c>
    </row>
    <row r="69" spans="1:15" ht="33">
      <c r="A69" s="317" t="s">
        <v>732</v>
      </c>
      <c r="B69" s="317" t="s">
        <v>733</v>
      </c>
      <c r="C69" s="317" t="s">
        <v>734</v>
      </c>
      <c r="D69" s="318">
        <v>0</v>
      </c>
      <c r="E69" s="317" t="s">
        <v>735</v>
      </c>
      <c r="F69" s="318">
        <v>0</v>
      </c>
      <c r="G69" s="318">
        <v>0</v>
      </c>
      <c r="H69" s="318">
        <v>0</v>
      </c>
      <c r="I69" s="318">
        <v>0</v>
      </c>
      <c r="J69" s="318">
        <v>0</v>
      </c>
      <c r="K69" s="318">
        <v>0</v>
      </c>
      <c r="L69" s="318">
        <v>0</v>
      </c>
      <c r="M69" s="318">
        <v>0</v>
      </c>
      <c r="N69" s="317" t="s">
        <v>544</v>
      </c>
      <c r="O69" s="317" t="s">
        <v>544</v>
      </c>
    </row>
    <row r="70" spans="1:15" ht="33">
      <c r="A70" s="317" t="s">
        <v>736</v>
      </c>
      <c r="B70" s="317" t="s">
        <v>737</v>
      </c>
      <c r="C70" s="317" t="s">
        <v>738</v>
      </c>
      <c r="D70" s="318">
        <v>0</v>
      </c>
      <c r="E70" s="317" t="s">
        <v>460</v>
      </c>
      <c r="F70" s="318">
        <v>0</v>
      </c>
      <c r="G70" s="318">
        <v>0</v>
      </c>
      <c r="H70" s="318">
        <v>0</v>
      </c>
      <c r="I70" s="318">
        <v>0</v>
      </c>
      <c r="J70" s="318">
        <v>0</v>
      </c>
      <c r="K70" s="318">
        <v>0</v>
      </c>
      <c r="L70" s="318">
        <v>0</v>
      </c>
      <c r="M70" s="318">
        <v>0</v>
      </c>
      <c r="N70" s="317" t="s">
        <v>460</v>
      </c>
      <c r="O70" s="317" t="s">
        <v>460</v>
      </c>
    </row>
    <row r="71" spans="1:15" ht="33">
      <c r="A71" s="317" t="s">
        <v>739</v>
      </c>
      <c r="B71" s="317" t="s">
        <v>740</v>
      </c>
      <c r="C71" s="317" t="s">
        <v>741</v>
      </c>
      <c r="D71" s="318">
        <v>0</v>
      </c>
      <c r="E71" s="317" t="s">
        <v>460</v>
      </c>
      <c r="F71" s="318">
        <v>0</v>
      </c>
      <c r="G71" s="318">
        <v>0</v>
      </c>
      <c r="H71" s="318">
        <v>0</v>
      </c>
      <c r="I71" s="318">
        <v>0</v>
      </c>
      <c r="J71" s="318">
        <v>0</v>
      </c>
      <c r="K71" s="318">
        <v>0</v>
      </c>
      <c r="L71" s="318">
        <v>0</v>
      </c>
      <c r="M71" s="318">
        <v>0</v>
      </c>
      <c r="N71" s="317" t="s">
        <v>460</v>
      </c>
      <c r="O71" s="317" t="s">
        <v>460</v>
      </c>
    </row>
    <row r="72" spans="1:15" ht="33">
      <c r="A72" s="317" t="s">
        <v>742</v>
      </c>
      <c r="B72" s="317" t="s">
        <v>743</v>
      </c>
      <c r="C72" s="317" t="s">
        <v>744</v>
      </c>
      <c r="D72" s="318">
        <v>0</v>
      </c>
      <c r="E72" s="317" t="s">
        <v>544</v>
      </c>
      <c r="F72" s="318">
        <v>0</v>
      </c>
      <c r="G72" s="318">
        <v>0</v>
      </c>
      <c r="H72" s="318">
        <v>0</v>
      </c>
      <c r="I72" s="318">
        <v>0</v>
      </c>
      <c r="J72" s="318">
        <v>0</v>
      </c>
      <c r="K72" s="318">
        <v>0</v>
      </c>
      <c r="L72" s="318">
        <v>0</v>
      </c>
      <c r="M72" s="318">
        <v>0</v>
      </c>
      <c r="N72" s="317" t="s">
        <v>544</v>
      </c>
      <c r="O72" s="317" t="s">
        <v>544</v>
      </c>
    </row>
    <row r="73" spans="1:15" ht="33">
      <c r="A73" s="317" t="s">
        <v>745</v>
      </c>
      <c r="B73" s="317" t="s">
        <v>746</v>
      </c>
      <c r="C73" s="317" t="s">
        <v>747</v>
      </c>
      <c r="D73" s="318">
        <v>0</v>
      </c>
      <c r="E73" s="317" t="s">
        <v>460</v>
      </c>
      <c r="F73" s="318">
        <v>0</v>
      </c>
      <c r="G73" s="318">
        <v>0</v>
      </c>
      <c r="H73" s="318">
        <v>0</v>
      </c>
      <c r="I73" s="318">
        <v>0</v>
      </c>
      <c r="J73" s="318">
        <v>0</v>
      </c>
      <c r="K73" s="318">
        <v>0</v>
      </c>
      <c r="L73" s="318">
        <v>0</v>
      </c>
      <c r="M73" s="318">
        <v>0</v>
      </c>
      <c r="N73" s="317" t="s">
        <v>460</v>
      </c>
      <c r="O73" s="317" t="s">
        <v>460</v>
      </c>
    </row>
    <row r="74" spans="1:15" ht="66">
      <c r="A74" s="317" t="s">
        <v>748</v>
      </c>
      <c r="B74" s="317" t="s">
        <v>749</v>
      </c>
      <c r="C74" s="317" t="s">
        <v>750</v>
      </c>
      <c r="D74" s="318">
        <v>10</v>
      </c>
      <c r="E74" s="317" t="s">
        <v>460</v>
      </c>
      <c r="F74" s="318">
        <v>0</v>
      </c>
      <c r="G74" s="318">
        <v>0</v>
      </c>
      <c r="H74" s="318">
        <v>0</v>
      </c>
      <c r="I74" s="318">
        <v>0</v>
      </c>
      <c r="J74" s="318">
        <v>10</v>
      </c>
      <c r="K74" s="318">
        <v>0</v>
      </c>
      <c r="L74" s="318">
        <v>0</v>
      </c>
      <c r="M74" s="318">
        <v>0</v>
      </c>
      <c r="N74" s="317" t="s">
        <v>751</v>
      </c>
      <c r="O74" s="317" t="s">
        <v>460</v>
      </c>
    </row>
    <row r="75" spans="1:15" ht="49.5">
      <c r="A75" s="317" t="s">
        <v>752</v>
      </c>
      <c r="B75" s="317" t="s">
        <v>753</v>
      </c>
      <c r="C75" s="317" t="s">
        <v>754</v>
      </c>
      <c r="D75" s="318">
        <v>70</v>
      </c>
      <c r="E75" s="317" t="s">
        <v>755</v>
      </c>
      <c r="F75" s="318">
        <v>0</v>
      </c>
      <c r="G75" s="318">
        <v>0</v>
      </c>
      <c r="H75" s="318">
        <v>10</v>
      </c>
      <c r="I75" s="318">
        <v>0</v>
      </c>
      <c r="J75" s="318">
        <v>60</v>
      </c>
      <c r="K75" s="318">
        <v>0</v>
      </c>
      <c r="L75" s="318">
        <v>0</v>
      </c>
      <c r="M75" s="318">
        <v>0</v>
      </c>
      <c r="N75" s="317" t="s">
        <v>460</v>
      </c>
      <c r="O75" s="317" t="s">
        <v>460</v>
      </c>
    </row>
    <row r="76" spans="1:15" ht="33">
      <c r="A76" s="317" t="s">
        <v>756</v>
      </c>
      <c r="B76" s="317" t="s">
        <v>757</v>
      </c>
      <c r="C76" s="317" t="s">
        <v>758</v>
      </c>
      <c r="D76" s="318">
        <v>2</v>
      </c>
      <c r="E76" s="317" t="s">
        <v>482</v>
      </c>
      <c r="F76" s="318">
        <v>0</v>
      </c>
      <c r="G76" s="318">
        <v>0</v>
      </c>
      <c r="H76" s="318">
        <v>0</v>
      </c>
      <c r="I76" s="317">
        <v>2</v>
      </c>
      <c r="J76" s="318">
        <v>0</v>
      </c>
      <c r="K76" s="318">
        <v>0</v>
      </c>
      <c r="L76" s="318">
        <v>0</v>
      </c>
      <c r="M76" s="318">
        <v>0</v>
      </c>
      <c r="N76" s="317" t="s">
        <v>759</v>
      </c>
      <c r="O76" s="317" t="s">
        <v>759</v>
      </c>
    </row>
    <row r="77" spans="1:15" ht="33">
      <c r="A77" s="317" t="s">
        <v>760</v>
      </c>
      <c r="B77" s="317" t="s">
        <v>761</v>
      </c>
      <c r="C77" s="317" t="s">
        <v>762</v>
      </c>
      <c r="D77" s="318">
        <v>0</v>
      </c>
      <c r="E77" s="317" t="s">
        <v>460</v>
      </c>
      <c r="F77" s="318">
        <v>0</v>
      </c>
      <c r="G77" s="318">
        <v>0</v>
      </c>
      <c r="H77" s="318">
        <v>0</v>
      </c>
      <c r="I77" s="318">
        <v>0</v>
      </c>
      <c r="J77" s="318">
        <v>0</v>
      </c>
      <c r="K77" s="318">
        <v>0</v>
      </c>
      <c r="L77" s="318">
        <v>0</v>
      </c>
      <c r="M77" s="318">
        <v>0</v>
      </c>
      <c r="N77" s="317" t="s">
        <v>460</v>
      </c>
      <c r="O77" s="317" t="s">
        <v>460</v>
      </c>
    </row>
    <row r="78" spans="1:15" ht="33">
      <c r="A78" s="317" t="s">
        <v>763</v>
      </c>
      <c r="B78" s="317" t="s">
        <v>764</v>
      </c>
      <c r="C78" s="317" t="s">
        <v>765</v>
      </c>
      <c r="D78" s="318">
        <v>180</v>
      </c>
      <c r="E78" s="317" t="s">
        <v>766</v>
      </c>
      <c r="F78" s="318">
        <v>0</v>
      </c>
      <c r="G78" s="318">
        <v>10</v>
      </c>
      <c r="H78" s="318">
        <v>12</v>
      </c>
      <c r="I78" s="318">
        <v>50</v>
      </c>
      <c r="J78" s="318">
        <v>28</v>
      </c>
      <c r="K78" s="318">
        <v>80</v>
      </c>
      <c r="L78" s="318">
        <v>0</v>
      </c>
      <c r="M78" s="318">
        <v>0</v>
      </c>
      <c r="N78" s="317" t="s">
        <v>460</v>
      </c>
      <c r="O78" s="317" t="s">
        <v>460</v>
      </c>
    </row>
    <row r="79" spans="1:15" ht="33">
      <c r="A79" s="317" t="s">
        <v>767</v>
      </c>
      <c r="B79" s="317" t="s">
        <v>768</v>
      </c>
      <c r="C79" s="317" t="s">
        <v>769</v>
      </c>
      <c r="D79" s="318">
        <v>12</v>
      </c>
      <c r="E79" s="317" t="s">
        <v>770</v>
      </c>
      <c r="F79" s="318">
        <v>0</v>
      </c>
      <c r="G79" s="318">
        <v>0</v>
      </c>
      <c r="H79" s="318">
        <v>0</v>
      </c>
      <c r="I79" s="318">
        <v>12</v>
      </c>
      <c r="J79" s="318">
        <v>0</v>
      </c>
      <c r="K79" s="318">
        <v>0</v>
      </c>
      <c r="L79" s="318">
        <v>0</v>
      </c>
      <c r="M79" s="318">
        <v>0</v>
      </c>
      <c r="N79" s="317" t="s">
        <v>460</v>
      </c>
      <c r="O79" s="317" t="s">
        <v>460</v>
      </c>
    </row>
    <row r="80" spans="1:15" ht="33">
      <c r="A80" s="317" t="s">
        <v>771</v>
      </c>
      <c r="B80" s="317" t="s">
        <v>772</v>
      </c>
      <c r="C80" s="317" t="s">
        <v>773</v>
      </c>
      <c r="D80" s="318">
        <v>0</v>
      </c>
      <c r="E80" s="317" t="s">
        <v>460</v>
      </c>
      <c r="F80" s="317">
        <v>0</v>
      </c>
      <c r="G80" s="317">
        <v>0</v>
      </c>
      <c r="H80" s="317">
        <v>0</v>
      </c>
      <c r="I80" s="317">
        <v>0</v>
      </c>
      <c r="J80" s="317">
        <v>0</v>
      </c>
      <c r="K80" s="317">
        <v>0</v>
      </c>
      <c r="L80" s="318">
        <v>0</v>
      </c>
      <c r="M80" s="318">
        <v>0</v>
      </c>
      <c r="N80" s="317" t="s">
        <v>460</v>
      </c>
      <c r="O80" s="317" t="s">
        <v>460</v>
      </c>
    </row>
    <row r="81" spans="1:15" ht="33">
      <c r="A81" s="321" t="s">
        <v>774</v>
      </c>
      <c r="B81" s="317" t="s">
        <v>775</v>
      </c>
      <c r="C81" s="317" t="s">
        <v>776</v>
      </c>
      <c r="D81" s="318">
        <v>4</v>
      </c>
      <c r="E81" s="317" t="s">
        <v>777</v>
      </c>
      <c r="F81" s="318">
        <v>0</v>
      </c>
      <c r="G81" s="318">
        <v>0</v>
      </c>
      <c r="H81" s="318">
        <v>0</v>
      </c>
      <c r="I81" s="317">
        <v>4</v>
      </c>
      <c r="J81" s="318">
        <v>0</v>
      </c>
      <c r="K81" s="318">
        <v>0</v>
      </c>
      <c r="L81" s="318">
        <v>0</v>
      </c>
      <c r="M81" s="318">
        <v>0</v>
      </c>
      <c r="N81" s="317" t="s">
        <v>460</v>
      </c>
      <c r="O81" s="317" t="s">
        <v>460</v>
      </c>
    </row>
    <row r="82" spans="1:15" ht="33">
      <c r="A82" s="317" t="s">
        <v>778</v>
      </c>
      <c r="B82" s="317" t="s">
        <v>779</v>
      </c>
      <c r="C82" s="317" t="s">
        <v>780</v>
      </c>
      <c r="D82" s="318">
        <v>0</v>
      </c>
      <c r="E82" s="317" t="s">
        <v>460</v>
      </c>
      <c r="F82" s="318">
        <v>0</v>
      </c>
      <c r="G82" s="318">
        <v>0</v>
      </c>
      <c r="H82" s="318">
        <v>0</v>
      </c>
      <c r="I82" s="318">
        <v>0</v>
      </c>
      <c r="J82" s="318">
        <v>0</v>
      </c>
      <c r="K82" s="318">
        <v>0</v>
      </c>
      <c r="L82" s="318">
        <v>0</v>
      </c>
      <c r="M82" s="318">
        <v>0</v>
      </c>
      <c r="N82" s="317" t="s">
        <v>460</v>
      </c>
      <c r="O82" s="317" t="s">
        <v>460</v>
      </c>
    </row>
    <row r="83" spans="1:15" ht="33">
      <c r="A83" s="317" t="s">
        <v>781</v>
      </c>
      <c r="B83" s="317" t="s">
        <v>782</v>
      </c>
      <c r="C83" s="317" t="s">
        <v>783</v>
      </c>
      <c r="D83" s="318">
        <v>0</v>
      </c>
      <c r="E83" s="317" t="s">
        <v>460</v>
      </c>
      <c r="F83" s="318">
        <v>0</v>
      </c>
      <c r="G83" s="318">
        <v>0</v>
      </c>
      <c r="H83" s="318">
        <v>0</v>
      </c>
      <c r="I83" s="318">
        <v>0</v>
      </c>
      <c r="J83" s="318">
        <v>0</v>
      </c>
      <c r="K83" s="318">
        <v>0</v>
      </c>
      <c r="L83" s="318">
        <v>0</v>
      </c>
      <c r="M83" s="318">
        <v>0</v>
      </c>
      <c r="N83" s="317" t="s">
        <v>460</v>
      </c>
      <c r="O83" s="317" t="s">
        <v>460</v>
      </c>
    </row>
    <row r="84" spans="1:15" ht="33">
      <c r="A84" s="317" t="s">
        <v>784</v>
      </c>
      <c r="B84" s="317" t="s">
        <v>785</v>
      </c>
      <c r="C84" s="317" t="s">
        <v>786</v>
      </c>
      <c r="D84" s="318">
        <v>0</v>
      </c>
      <c r="E84" s="317" t="s">
        <v>460</v>
      </c>
      <c r="F84" s="318">
        <v>0</v>
      </c>
      <c r="G84" s="318">
        <v>0</v>
      </c>
      <c r="H84" s="318">
        <v>0</v>
      </c>
      <c r="I84" s="318">
        <v>0</v>
      </c>
      <c r="J84" s="318">
        <v>0</v>
      </c>
      <c r="K84" s="318">
        <v>0</v>
      </c>
      <c r="L84" s="318">
        <v>0</v>
      </c>
      <c r="M84" s="318">
        <v>0</v>
      </c>
      <c r="N84" s="317" t="s">
        <v>460</v>
      </c>
      <c r="O84" s="317" t="s">
        <v>460</v>
      </c>
    </row>
    <row r="85" spans="1:15" ht="49.5">
      <c r="A85" s="317" t="s">
        <v>787</v>
      </c>
      <c r="B85" s="317" t="s">
        <v>768</v>
      </c>
      <c r="C85" s="317" t="s">
        <v>788</v>
      </c>
      <c r="D85" s="318">
        <v>89</v>
      </c>
      <c r="E85" s="317" t="s">
        <v>770</v>
      </c>
      <c r="F85" s="318">
        <v>0</v>
      </c>
      <c r="G85" s="318">
        <v>0</v>
      </c>
      <c r="H85" s="318">
        <v>0</v>
      </c>
      <c r="I85" s="318">
        <v>29</v>
      </c>
      <c r="J85" s="318">
        <v>0</v>
      </c>
      <c r="K85" s="318">
        <v>60</v>
      </c>
      <c r="L85" s="318">
        <v>0</v>
      </c>
      <c r="M85" s="318">
        <v>0</v>
      </c>
      <c r="N85" s="317" t="s">
        <v>460</v>
      </c>
      <c r="O85" s="317" t="s">
        <v>460</v>
      </c>
    </row>
    <row r="86" spans="1:15" ht="82.5">
      <c r="A86" s="317" t="s">
        <v>789</v>
      </c>
      <c r="B86" s="317" t="s">
        <v>790</v>
      </c>
      <c r="C86" s="317" t="s">
        <v>791</v>
      </c>
      <c r="D86" s="318">
        <v>0</v>
      </c>
      <c r="E86" s="317" t="s">
        <v>792</v>
      </c>
      <c r="F86" s="318">
        <v>0</v>
      </c>
      <c r="G86" s="318">
        <v>0</v>
      </c>
      <c r="H86" s="318">
        <v>0</v>
      </c>
      <c r="I86" s="318">
        <v>0</v>
      </c>
      <c r="J86" s="318">
        <v>0</v>
      </c>
      <c r="K86" s="318">
        <v>0</v>
      </c>
      <c r="L86" s="318">
        <v>0</v>
      </c>
      <c r="M86" s="318">
        <v>0</v>
      </c>
      <c r="N86" s="317" t="s">
        <v>544</v>
      </c>
      <c r="O86" s="317" t="s">
        <v>460</v>
      </c>
    </row>
    <row r="87" spans="1:15" ht="49.5">
      <c r="A87" s="317" t="s">
        <v>793</v>
      </c>
      <c r="B87" s="317" t="s">
        <v>794</v>
      </c>
      <c r="C87" s="317" t="s">
        <v>795</v>
      </c>
      <c r="D87" s="318">
        <v>0</v>
      </c>
      <c r="E87" s="317" t="s">
        <v>460</v>
      </c>
      <c r="F87" s="318">
        <v>0</v>
      </c>
      <c r="G87" s="318">
        <v>0</v>
      </c>
      <c r="H87" s="318">
        <v>0</v>
      </c>
      <c r="I87" s="318">
        <v>0</v>
      </c>
      <c r="J87" s="318">
        <v>0</v>
      </c>
      <c r="K87" s="318">
        <v>0</v>
      </c>
      <c r="L87" s="318">
        <v>0</v>
      </c>
      <c r="M87" s="318">
        <v>0</v>
      </c>
      <c r="N87" s="317" t="s">
        <v>460</v>
      </c>
      <c r="O87" s="317" t="s">
        <v>460</v>
      </c>
    </row>
    <row r="88" spans="1:15" ht="33">
      <c r="A88" s="317" t="s">
        <v>796</v>
      </c>
      <c r="B88" s="317" t="s">
        <v>797</v>
      </c>
      <c r="C88" s="317" t="s">
        <v>798</v>
      </c>
      <c r="D88" s="318">
        <v>0</v>
      </c>
      <c r="E88" s="317" t="s">
        <v>799</v>
      </c>
      <c r="F88" s="318">
        <v>0</v>
      </c>
      <c r="G88" s="318">
        <v>0</v>
      </c>
      <c r="H88" s="318">
        <v>0</v>
      </c>
      <c r="I88" s="318">
        <v>0</v>
      </c>
      <c r="J88" s="318">
        <v>0</v>
      </c>
      <c r="K88" s="318">
        <v>0</v>
      </c>
      <c r="L88" s="318">
        <v>0</v>
      </c>
      <c r="M88" s="318">
        <v>0</v>
      </c>
      <c r="N88" s="317" t="s">
        <v>460</v>
      </c>
      <c r="O88" s="317" t="s">
        <v>460</v>
      </c>
    </row>
    <row r="89" spans="1:15" ht="49.5">
      <c r="A89" s="317" t="s">
        <v>51</v>
      </c>
      <c r="B89" s="317" t="s">
        <v>800</v>
      </c>
      <c r="C89" s="317" t="s">
        <v>801</v>
      </c>
      <c r="D89" s="318">
        <v>0</v>
      </c>
      <c r="E89" s="317" t="s">
        <v>802</v>
      </c>
      <c r="F89" s="318">
        <v>0</v>
      </c>
      <c r="G89" s="318">
        <v>0</v>
      </c>
      <c r="H89" s="318">
        <v>0</v>
      </c>
      <c r="I89" s="318">
        <v>0</v>
      </c>
      <c r="J89" s="318">
        <v>0</v>
      </c>
      <c r="K89" s="318">
        <v>0</v>
      </c>
      <c r="L89" s="318">
        <v>0</v>
      </c>
      <c r="M89" s="318">
        <v>0</v>
      </c>
      <c r="N89" s="317" t="s">
        <v>544</v>
      </c>
      <c r="O89" s="317" t="s">
        <v>460</v>
      </c>
    </row>
    <row r="90" spans="1:15" ht="49.5">
      <c r="A90" s="317" t="s">
        <v>803</v>
      </c>
      <c r="B90" s="317" t="s">
        <v>804</v>
      </c>
      <c r="C90" s="317" t="s">
        <v>805</v>
      </c>
      <c r="D90" s="318">
        <v>40</v>
      </c>
      <c r="E90" s="317" t="s">
        <v>806</v>
      </c>
      <c r="F90" s="318">
        <v>0</v>
      </c>
      <c r="G90" s="318">
        <v>0</v>
      </c>
      <c r="H90" s="318">
        <v>0</v>
      </c>
      <c r="I90" s="318">
        <v>40</v>
      </c>
      <c r="J90" s="318">
        <v>0</v>
      </c>
      <c r="K90" s="318">
        <v>0</v>
      </c>
      <c r="L90" s="318">
        <v>0</v>
      </c>
      <c r="M90" s="318">
        <v>0</v>
      </c>
      <c r="N90" s="317" t="s">
        <v>460</v>
      </c>
      <c r="O90" s="317" t="s">
        <v>460</v>
      </c>
    </row>
    <row r="91" spans="1:15" ht="33">
      <c r="A91" s="317" t="s">
        <v>807</v>
      </c>
      <c r="B91" s="317" t="s">
        <v>808</v>
      </c>
      <c r="C91" s="317" t="s">
        <v>809</v>
      </c>
      <c r="D91" s="318">
        <v>0</v>
      </c>
      <c r="E91" s="317" t="s">
        <v>810</v>
      </c>
      <c r="F91" s="318">
        <v>0</v>
      </c>
      <c r="G91" s="318">
        <v>0</v>
      </c>
      <c r="H91" s="318">
        <v>0</v>
      </c>
      <c r="I91" s="318">
        <v>0</v>
      </c>
      <c r="J91" s="318">
        <v>0</v>
      </c>
      <c r="K91" s="318">
        <v>0</v>
      </c>
      <c r="L91" s="318">
        <v>0</v>
      </c>
      <c r="M91" s="318">
        <v>0</v>
      </c>
      <c r="N91" s="317" t="s">
        <v>544</v>
      </c>
      <c r="O91" s="317" t="s">
        <v>460</v>
      </c>
    </row>
    <row r="92" spans="1:15" ht="33">
      <c r="A92" s="321" t="s">
        <v>811</v>
      </c>
      <c r="B92" s="317" t="s">
        <v>812</v>
      </c>
      <c r="C92" s="317" t="s">
        <v>813</v>
      </c>
      <c r="D92" s="318">
        <v>0</v>
      </c>
      <c r="E92" s="317" t="s">
        <v>814</v>
      </c>
      <c r="F92" s="317">
        <v>0</v>
      </c>
      <c r="G92" s="317">
        <v>0</v>
      </c>
      <c r="H92" s="317">
        <v>0</v>
      </c>
      <c r="I92" s="317">
        <v>0</v>
      </c>
      <c r="J92" s="317">
        <v>0</v>
      </c>
      <c r="K92" s="317">
        <v>0</v>
      </c>
      <c r="L92" s="318">
        <v>0</v>
      </c>
      <c r="M92" s="318">
        <v>0</v>
      </c>
      <c r="N92" s="317" t="s">
        <v>460</v>
      </c>
      <c r="O92" s="317" t="s">
        <v>460</v>
      </c>
    </row>
    <row r="93" spans="1:15" ht="33">
      <c r="A93" s="317" t="s">
        <v>815</v>
      </c>
      <c r="B93" s="317" t="s">
        <v>816</v>
      </c>
      <c r="C93" s="317" t="s">
        <v>817</v>
      </c>
      <c r="D93" s="318">
        <v>0</v>
      </c>
      <c r="E93" s="317" t="s">
        <v>818</v>
      </c>
      <c r="F93" s="318">
        <v>0</v>
      </c>
      <c r="G93" s="318">
        <v>0</v>
      </c>
      <c r="H93" s="318">
        <v>0</v>
      </c>
      <c r="I93" s="318">
        <v>0</v>
      </c>
      <c r="J93" s="318">
        <v>0</v>
      </c>
      <c r="K93" s="318">
        <v>0</v>
      </c>
      <c r="L93" s="318">
        <v>0</v>
      </c>
      <c r="M93" s="318">
        <v>0</v>
      </c>
      <c r="N93" s="317" t="s">
        <v>460</v>
      </c>
      <c r="O93" s="317" t="s">
        <v>819</v>
      </c>
    </row>
    <row r="94" spans="1:15" ht="198">
      <c r="A94" s="317" t="s">
        <v>820</v>
      </c>
      <c r="B94" s="317" t="s">
        <v>821</v>
      </c>
      <c r="C94" s="317" t="s">
        <v>822</v>
      </c>
      <c r="D94" s="318">
        <v>10</v>
      </c>
      <c r="E94" s="317" t="s">
        <v>823</v>
      </c>
      <c r="F94" s="318">
        <v>0</v>
      </c>
      <c r="G94" s="318">
        <v>0</v>
      </c>
      <c r="H94" s="318">
        <v>0</v>
      </c>
      <c r="I94" s="318">
        <v>0</v>
      </c>
      <c r="J94" s="318">
        <v>0</v>
      </c>
      <c r="K94" s="318">
        <v>10</v>
      </c>
      <c r="L94" s="318">
        <v>0</v>
      </c>
      <c r="M94" s="318">
        <v>0</v>
      </c>
      <c r="N94" s="317" t="s">
        <v>460</v>
      </c>
      <c r="O94" s="317" t="s">
        <v>460</v>
      </c>
    </row>
    <row r="95" spans="1:15" ht="33">
      <c r="A95" s="317" t="s">
        <v>824</v>
      </c>
      <c r="B95" s="317" t="s">
        <v>825</v>
      </c>
      <c r="C95" s="317" t="s">
        <v>826</v>
      </c>
      <c r="D95" s="318">
        <v>3.6</v>
      </c>
      <c r="E95" s="317" t="s">
        <v>827</v>
      </c>
      <c r="F95" s="318">
        <v>0</v>
      </c>
      <c r="G95" s="317">
        <v>3.6</v>
      </c>
      <c r="H95" s="318">
        <v>0</v>
      </c>
      <c r="I95" s="318">
        <v>0</v>
      </c>
      <c r="J95" s="318">
        <v>0</v>
      </c>
      <c r="K95" s="318">
        <v>0</v>
      </c>
      <c r="L95" s="318">
        <v>0</v>
      </c>
      <c r="M95" s="318">
        <v>0</v>
      </c>
      <c r="N95" s="317" t="s">
        <v>544</v>
      </c>
      <c r="O95" s="317" t="s">
        <v>544</v>
      </c>
    </row>
    <row r="96" spans="1:15" ht="33">
      <c r="A96" s="317" t="s">
        <v>828</v>
      </c>
      <c r="B96" s="317" t="s">
        <v>829</v>
      </c>
      <c r="C96" s="317" t="s">
        <v>830</v>
      </c>
      <c r="D96" s="318">
        <v>0</v>
      </c>
      <c r="E96" s="317" t="s">
        <v>460</v>
      </c>
      <c r="F96" s="318">
        <v>0</v>
      </c>
      <c r="G96" s="318">
        <v>0</v>
      </c>
      <c r="H96" s="318">
        <v>0</v>
      </c>
      <c r="I96" s="318">
        <v>0</v>
      </c>
      <c r="J96" s="318">
        <v>0</v>
      </c>
      <c r="K96" s="318">
        <v>0</v>
      </c>
      <c r="L96" s="318">
        <v>0</v>
      </c>
      <c r="M96" s="318">
        <v>0</v>
      </c>
      <c r="N96" s="317" t="s">
        <v>544</v>
      </c>
      <c r="O96" s="317" t="s">
        <v>544</v>
      </c>
    </row>
    <row r="97" spans="1:15" ht="33">
      <c r="A97" s="317" t="s">
        <v>831</v>
      </c>
      <c r="B97" s="317" t="s">
        <v>832</v>
      </c>
      <c r="C97" s="317" t="s">
        <v>833</v>
      </c>
      <c r="D97" s="318">
        <v>0</v>
      </c>
      <c r="E97" s="317" t="s">
        <v>460</v>
      </c>
      <c r="F97" s="318">
        <v>0</v>
      </c>
      <c r="G97" s="318">
        <v>0</v>
      </c>
      <c r="H97" s="318">
        <v>0</v>
      </c>
      <c r="I97" s="318">
        <v>0</v>
      </c>
      <c r="J97" s="318">
        <v>0</v>
      </c>
      <c r="K97" s="318">
        <v>0</v>
      </c>
      <c r="L97" s="318">
        <v>0</v>
      </c>
      <c r="M97" s="318">
        <v>0</v>
      </c>
      <c r="N97" s="317" t="s">
        <v>460</v>
      </c>
      <c r="O97" s="317" t="s">
        <v>460</v>
      </c>
    </row>
    <row r="98" spans="1:15" ht="66">
      <c r="A98" s="317" t="s">
        <v>834</v>
      </c>
      <c r="B98" s="317" t="s">
        <v>835</v>
      </c>
      <c r="C98" s="317" t="s">
        <v>836</v>
      </c>
      <c r="D98" s="318">
        <v>30</v>
      </c>
      <c r="E98" s="317" t="s">
        <v>837</v>
      </c>
      <c r="F98" s="318">
        <v>0</v>
      </c>
      <c r="G98" s="318">
        <v>5</v>
      </c>
      <c r="H98" s="318">
        <v>0</v>
      </c>
      <c r="I98" s="318">
        <v>5</v>
      </c>
      <c r="J98" s="318">
        <v>0</v>
      </c>
      <c r="K98" s="318">
        <v>20</v>
      </c>
      <c r="L98" s="318">
        <v>0</v>
      </c>
      <c r="M98" s="318">
        <v>0</v>
      </c>
      <c r="N98" s="317" t="s">
        <v>460</v>
      </c>
      <c r="O98" s="317" t="s">
        <v>460</v>
      </c>
    </row>
    <row r="99" spans="1:15" ht="49.5">
      <c r="A99" s="317" t="s">
        <v>838</v>
      </c>
      <c r="B99" s="317" t="s">
        <v>839</v>
      </c>
      <c r="C99" s="317" t="s">
        <v>840</v>
      </c>
      <c r="D99" s="318">
        <v>10</v>
      </c>
      <c r="E99" s="317" t="s">
        <v>841</v>
      </c>
      <c r="F99" s="318">
        <v>0</v>
      </c>
      <c r="G99" s="318">
        <v>0</v>
      </c>
      <c r="H99" s="318">
        <v>0</v>
      </c>
      <c r="I99" s="317">
        <v>10</v>
      </c>
      <c r="J99" s="318">
        <v>0</v>
      </c>
      <c r="K99" s="318">
        <v>0</v>
      </c>
      <c r="L99" s="318">
        <v>0</v>
      </c>
      <c r="M99" s="318">
        <v>0</v>
      </c>
      <c r="N99" s="317" t="s">
        <v>842</v>
      </c>
      <c r="O99" s="317" t="s">
        <v>460</v>
      </c>
    </row>
    <row r="100" spans="1:15" ht="33">
      <c r="A100" s="317" t="s">
        <v>843</v>
      </c>
      <c r="B100" s="317" t="s">
        <v>844</v>
      </c>
      <c r="C100" s="317" t="s">
        <v>845</v>
      </c>
      <c r="D100" s="318">
        <v>20</v>
      </c>
      <c r="E100" s="317" t="s">
        <v>846</v>
      </c>
      <c r="F100" s="318">
        <v>0</v>
      </c>
      <c r="G100" s="318">
        <v>0</v>
      </c>
      <c r="H100" s="318">
        <v>0</v>
      </c>
      <c r="I100" s="318">
        <v>10</v>
      </c>
      <c r="J100" s="318">
        <v>5</v>
      </c>
      <c r="K100" s="318">
        <v>5</v>
      </c>
      <c r="L100" s="318">
        <v>0</v>
      </c>
      <c r="M100" s="318">
        <v>0</v>
      </c>
      <c r="N100" s="317" t="s">
        <v>460</v>
      </c>
      <c r="O100" s="317" t="s">
        <v>460</v>
      </c>
    </row>
    <row r="101" spans="1:15" ht="33">
      <c r="A101" s="317" t="s">
        <v>847</v>
      </c>
      <c r="B101" s="317" t="s">
        <v>848</v>
      </c>
      <c r="C101" s="317" t="s">
        <v>849</v>
      </c>
      <c r="D101" s="318">
        <v>50</v>
      </c>
      <c r="E101" s="317" t="s">
        <v>850</v>
      </c>
      <c r="F101" s="318">
        <v>0</v>
      </c>
      <c r="G101" s="318">
        <v>0</v>
      </c>
      <c r="H101" s="318">
        <v>0</v>
      </c>
      <c r="I101" s="318">
        <v>50</v>
      </c>
      <c r="J101" s="318">
        <v>0</v>
      </c>
      <c r="K101" s="318">
        <v>0</v>
      </c>
      <c r="L101" s="318">
        <v>0</v>
      </c>
      <c r="M101" s="318">
        <v>0</v>
      </c>
      <c r="N101" s="317" t="s">
        <v>460</v>
      </c>
      <c r="O101" s="317" t="s">
        <v>460</v>
      </c>
    </row>
    <row r="102" spans="1:15" ht="49.5">
      <c r="A102" s="317" t="s">
        <v>851</v>
      </c>
      <c r="B102" s="317" t="s">
        <v>852</v>
      </c>
      <c r="C102" s="317" t="s">
        <v>853</v>
      </c>
      <c r="D102" s="318">
        <v>10</v>
      </c>
      <c r="E102" s="317" t="s">
        <v>854</v>
      </c>
      <c r="F102" s="318">
        <v>0</v>
      </c>
      <c r="G102" s="318">
        <v>0</v>
      </c>
      <c r="H102" s="318">
        <v>0</v>
      </c>
      <c r="I102" s="318">
        <v>10</v>
      </c>
      <c r="J102" s="318">
        <v>0</v>
      </c>
      <c r="K102" s="318">
        <v>0</v>
      </c>
      <c r="L102" s="318">
        <v>0</v>
      </c>
      <c r="M102" s="318">
        <v>0</v>
      </c>
      <c r="N102" s="317" t="s">
        <v>855</v>
      </c>
      <c r="O102" s="317" t="s">
        <v>460</v>
      </c>
    </row>
    <row r="103" spans="1:15" ht="33">
      <c r="A103" s="317" t="s">
        <v>856</v>
      </c>
      <c r="B103" s="317" t="s">
        <v>857</v>
      </c>
      <c r="C103" s="317" t="s">
        <v>858</v>
      </c>
      <c r="D103" s="318">
        <v>6</v>
      </c>
      <c r="E103" s="317" t="s">
        <v>859</v>
      </c>
      <c r="F103" s="318">
        <v>0</v>
      </c>
      <c r="G103" s="318">
        <v>0</v>
      </c>
      <c r="H103" s="318">
        <v>0</v>
      </c>
      <c r="I103" s="318">
        <v>0</v>
      </c>
      <c r="J103" s="318">
        <v>3</v>
      </c>
      <c r="K103" s="318">
        <v>3</v>
      </c>
      <c r="L103" s="318">
        <v>0</v>
      </c>
      <c r="M103" s="318">
        <v>0</v>
      </c>
      <c r="N103" s="317" t="s">
        <v>860</v>
      </c>
      <c r="O103" s="317" t="s">
        <v>460</v>
      </c>
    </row>
    <row r="104" spans="1:15" ht="33">
      <c r="A104" s="317" t="s">
        <v>861</v>
      </c>
      <c r="B104" s="317" t="s">
        <v>862</v>
      </c>
      <c r="C104" s="317" t="s">
        <v>863</v>
      </c>
      <c r="D104" s="318">
        <v>15</v>
      </c>
      <c r="E104" s="317" t="s">
        <v>864</v>
      </c>
      <c r="F104" s="318">
        <v>0</v>
      </c>
      <c r="G104" s="318">
        <v>0</v>
      </c>
      <c r="H104" s="318">
        <v>7</v>
      </c>
      <c r="I104" s="318">
        <v>3</v>
      </c>
      <c r="J104" s="318">
        <v>0</v>
      </c>
      <c r="K104" s="318">
        <v>5</v>
      </c>
      <c r="L104" s="318">
        <v>0</v>
      </c>
      <c r="M104" s="318">
        <v>0</v>
      </c>
      <c r="N104" s="317" t="s">
        <v>460</v>
      </c>
      <c r="O104" s="317" t="s">
        <v>460</v>
      </c>
    </row>
    <row r="105" spans="1:15" ht="33">
      <c r="A105" s="317" t="s">
        <v>865</v>
      </c>
      <c r="B105" s="317" t="s">
        <v>866</v>
      </c>
      <c r="C105" s="317" t="s">
        <v>867</v>
      </c>
      <c r="D105" s="318">
        <v>30</v>
      </c>
      <c r="E105" s="317" t="s">
        <v>868</v>
      </c>
      <c r="F105" s="318">
        <v>0</v>
      </c>
      <c r="G105" s="318">
        <v>0</v>
      </c>
      <c r="H105" s="318">
        <v>0</v>
      </c>
      <c r="I105" s="318">
        <v>0</v>
      </c>
      <c r="J105" s="318">
        <v>0</v>
      </c>
      <c r="K105" s="318">
        <v>15</v>
      </c>
      <c r="L105" s="318">
        <v>15</v>
      </c>
      <c r="M105" s="318">
        <v>0</v>
      </c>
      <c r="N105" s="317" t="s">
        <v>869</v>
      </c>
      <c r="O105" s="317" t="s">
        <v>870</v>
      </c>
    </row>
    <row r="106" spans="1:15" ht="33">
      <c r="A106" s="317" t="s">
        <v>871</v>
      </c>
      <c r="B106" s="317" t="s">
        <v>872</v>
      </c>
      <c r="C106" s="317" t="s">
        <v>873</v>
      </c>
      <c r="D106" s="318">
        <v>36</v>
      </c>
      <c r="E106" s="317" t="s">
        <v>642</v>
      </c>
      <c r="F106" s="318">
        <v>0</v>
      </c>
      <c r="G106" s="318">
        <v>0</v>
      </c>
      <c r="H106" s="318">
        <v>0</v>
      </c>
      <c r="I106" s="318">
        <v>0</v>
      </c>
      <c r="J106" s="318">
        <v>36</v>
      </c>
      <c r="K106" s="318">
        <v>0</v>
      </c>
      <c r="L106" s="318">
        <v>0</v>
      </c>
      <c r="M106" s="318">
        <v>0</v>
      </c>
      <c r="N106" s="317" t="s">
        <v>460</v>
      </c>
      <c r="O106" s="317" t="s">
        <v>460</v>
      </c>
    </row>
    <row r="107" spans="1:15" ht="33">
      <c r="A107" s="317" t="s">
        <v>874</v>
      </c>
      <c r="B107" s="317" t="s">
        <v>875</v>
      </c>
      <c r="C107" s="317" t="s">
        <v>876</v>
      </c>
      <c r="D107" s="318">
        <v>10</v>
      </c>
      <c r="E107" s="317" t="s">
        <v>877</v>
      </c>
      <c r="F107" s="318">
        <v>0</v>
      </c>
      <c r="G107" s="318">
        <v>0</v>
      </c>
      <c r="H107" s="318">
        <v>3</v>
      </c>
      <c r="I107" s="318">
        <v>0</v>
      </c>
      <c r="J107" s="318">
        <v>0</v>
      </c>
      <c r="K107" s="318">
        <v>7</v>
      </c>
      <c r="L107" s="318">
        <v>0</v>
      </c>
      <c r="M107" s="318">
        <v>0</v>
      </c>
      <c r="N107" s="317" t="s">
        <v>460</v>
      </c>
      <c r="O107" s="317" t="s">
        <v>460</v>
      </c>
    </row>
    <row r="108" spans="1:15" ht="33">
      <c r="A108" s="317" t="s">
        <v>878</v>
      </c>
      <c r="B108" s="317" t="s">
        <v>879</v>
      </c>
      <c r="C108" s="317" t="s">
        <v>880</v>
      </c>
      <c r="D108" s="318">
        <v>8</v>
      </c>
      <c r="E108" s="317" t="s">
        <v>881</v>
      </c>
      <c r="F108" s="318">
        <v>0</v>
      </c>
      <c r="G108" s="318">
        <v>0</v>
      </c>
      <c r="H108" s="318">
        <v>1.58</v>
      </c>
      <c r="I108" s="318">
        <v>1.42</v>
      </c>
      <c r="J108" s="318">
        <v>3</v>
      </c>
      <c r="K108" s="318">
        <v>2</v>
      </c>
      <c r="L108" s="318">
        <v>0</v>
      </c>
      <c r="M108" s="318">
        <v>0</v>
      </c>
      <c r="N108" s="317" t="s">
        <v>544</v>
      </c>
      <c r="O108" s="317" t="s">
        <v>544</v>
      </c>
    </row>
    <row r="109" spans="1:15" ht="33">
      <c r="A109" s="317" t="s">
        <v>882</v>
      </c>
      <c r="B109" s="317" t="s">
        <v>883</v>
      </c>
      <c r="C109" s="317" t="s">
        <v>884</v>
      </c>
      <c r="D109" s="318">
        <v>20</v>
      </c>
      <c r="E109" s="317" t="s">
        <v>482</v>
      </c>
      <c r="F109" s="318">
        <v>0</v>
      </c>
      <c r="G109" s="317">
        <v>5</v>
      </c>
      <c r="H109" s="318">
        <v>0</v>
      </c>
      <c r="I109" s="317">
        <v>5</v>
      </c>
      <c r="J109" s="318">
        <v>0</v>
      </c>
      <c r="K109" s="317">
        <v>10</v>
      </c>
      <c r="L109" s="318">
        <v>0</v>
      </c>
      <c r="M109" s="318">
        <v>0</v>
      </c>
      <c r="N109" s="317" t="s">
        <v>544</v>
      </c>
      <c r="O109" s="317" t="s">
        <v>544</v>
      </c>
    </row>
    <row r="110" spans="1:15" ht="33">
      <c r="A110" s="317" t="s">
        <v>885</v>
      </c>
      <c r="B110" s="317" t="s">
        <v>886</v>
      </c>
      <c r="C110" s="317" t="s">
        <v>887</v>
      </c>
      <c r="D110" s="318">
        <v>0</v>
      </c>
      <c r="E110" s="317" t="s">
        <v>584</v>
      </c>
      <c r="F110" s="318">
        <v>0</v>
      </c>
      <c r="G110" s="318">
        <v>0</v>
      </c>
      <c r="H110" s="318">
        <v>0</v>
      </c>
      <c r="I110" s="318">
        <v>0</v>
      </c>
      <c r="J110" s="318">
        <v>0</v>
      </c>
      <c r="K110" s="318">
        <v>0</v>
      </c>
      <c r="L110" s="318">
        <v>0</v>
      </c>
      <c r="M110" s="318">
        <v>0</v>
      </c>
      <c r="N110" s="317" t="s">
        <v>460</v>
      </c>
      <c r="O110" s="317" t="s">
        <v>460</v>
      </c>
    </row>
    <row r="111" spans="1:15" ht="33">
      <c r="A111" s="317" t="s">
        <v>888</v>
      </c>
      <c r="B111" s="317" t="s">
        <v>889</v>
      </c>
      <c r="C111" s="317" t="s">
        <v>890</v>
      </c>
      <c r="D111" s="318">
        <v>5</v>
      </c>
      <c r="E111" s="317" t="s">
        <v>891</v>
      </c>
      <c r="F111" s="318">
        <v>0</v>
      </c>
      <c r="G111" s="318">
        <v>0</v>
      </c>
      <c r="H111" s="318">
        <v>0</v>
      </c>
      <c r="I111" s="318">
        <v>5</v>
      </c>
      <c r="J111" s="318">
        <v>0</v>
      </c>
      <c r="K111" s="318">
        <v>0</v>
      </c>
      <c r="L111" s="318">
        <v>0</v>
      </c>
      <c r="M111" s="318">
        <v>0</v>
      </c>
      <c r="N111" s="317" t="s">
        <v>460</v>
      </c>
      <c r="O111" s="317" t="s">
        <v>460</v>
      </c>
    </row>
    <row r="112" spans="1:15" ht="33">
      <c r="A112" s="317" t="s">
        <v>892</v>
      </c>
      <c r="B112" s="317" t="s">
        <v>893</v>
      </c>
      <c r="C112" s="317" t="s">
        <v>894</v>
      </c>
      <c r="D112" s="318">
        <v>0</v>
      </c>
      <c r="E112" s="317" t="s">
        <v>584</v>
      </c>
      <c r="F112" s="318">
        <v>0</v>
      </c>
      <c r="G112" s="318">
        <v>0</v>
      </c>
      <c r="H112" s="318">
        <v>0</v>
      </c>
      <c r="I112" s="318">
        <v>0</v>
      </c>
      <c r="J112" s="318">
        <v>0</v>
      </c>
      <c r="K112" s="318">
        <v>0</v>
      </c>
      <c r="L112" s="318">
        <v>0</v>
      </c>
      <c r="M112" s="318">
        <v>0</v>
      </c>
      <c r="N112" s="317" t="s">
        <v>460</v>
      </c>
      <c r="O112" s="317" t="s">
        <v>460</v>
      </c>
    </row>
    <row r="113" spans="1:15" ht="33">
      <c r="A113" s="317" t="s">
        <v>895</v>
      </c>
      <c r="B113" s="317" t="s">
        <v>896</v>
      </c>
      <c r="C113" s="317" t="s">
        <v>897</v>
      </c>
      <c r="D113" s="318">
        <v>10</v>
      </c>
      <c r="E113" s="317" t="s">
        <v>898</v>
      </c>
      <c r="F113" s="317">
        <v>0</v>
      </c>
      <c r="G113" s="317">
        <v>10</v>
      </c>
      <c r="H113" s="317">
        <v>0</v>
      </c>
      <c r="I113" s="317">
        <v>0</v>
      </c>
      <c r="J113" s="317">
        <v>0</v>
      </c>
      <c r="K113" s="317">
        <v>0</v>
      </c>
      <c r="L113" s="317">
        <v>0</v>
      </c>
      <c r="M113" s="318">
        <v>0</v>
      </c>
      <c r="N113" s="317" t="s">
        <v>460</v>
      </c>
      <c r="O113" s="317" t="s">
        <v>460</v>
      </c>
    </row>
    <row r="114" spans="1:15" ht="33">
      <c r="A114" s="317" t="s">
        <v>899</v>
      </c>
      <c r="B114" s="317" t="s">
        <v>900</v>
      </c>
      <c r="C114" s="317" t="s">
        <v>901</v>
      </c>
      <c r="D114" s="318">
        <v>5</v>
      </c>
      <c r="E114" s="317" t="s">
        <v>902</v>
      </c>
      <c r="F114" s="318">
        <v>0</v>
      </c>
      <c r="G114" s="318">
        <v>0</v>
      </c>
      <c r="H114" s="318">
        <v>0</v>
      </c>
      <c r="I114" s="318">
        <v>5</v>
      </c>
      <c r="J114" s="318">
        <v>0</v>
      </c>
      <c r="K114" s="318">
        <v>0</v>
      </c>
      <c r="L114" s="318">
        <v>0</v>
      </c>
      <c r="M114" s="318">
        <v>0</v>
      </c>
      <c r="N114" s="317" t="s">
        <v>544</v>
      </c>
      <c r="O114" s="317" t="s">
        <v>460</v>
      </c>
    </row>
    <row r="115" spans="1:15" ht="49.5">
      <c r="A115" s="317" t="s">
        <v>903</v>
      </c>
      <c r="B115" s="317" t="s">
        <v>904</v>
      </c>
      <c r="C115" s="317" t="s">
        <v>905</v>
      </c>
      <c r="D115" s="318">
        <v>15</v>
      </c>
      <c r="E115" s="317" t="s">
        <v>906</v>
      </c>
      <c r="F115" s="318">
        <v>0</v>
      </c>
      <c r="G115" s="318">
        <v>0</v>
      </c>
      <c r="H115" s="318">
        <v>0</v>
      </c>
      <c r="I115" s="318">
        <v>0</v>
      </c>
      <c r="J115" s="318">
        <v>15</v>
      </c>
      <c r="K115" s="318">
        <v>0</v>
      </c>
      <c r="L115" s="318">
        <v>0</v>
      </c>
      <c r="M115" s="318">
        <v>0</v>
      </c>
      <c r="N115" s="317" t="s">
        <v>460</v>
      </c>
      <c r="O115" s="317" t="s">
        <v>460</v>
      </c>
    </row>
    <row r="116" spans="1:15" ht="33">
      <c r="A116" s="317" t="s">
        <v>907</v>
      </c>
      <c r="B116" s="317" t="s">
        <v>908</v>
      </c>
      <c r="C116" s="317" t="s">
        <v>909</v>
      </c>
      <c r="D116" s="318">
        <v>0</v>
      </c>
      <c r="E116" s="317" t="s">
        <v>910</v>
      </c>
      <c r="F116" s="318">
        <v>0</v>
      </c>
      <c r="G116" s="318">
        <v>0</v>
      </c>
      <c r="H116" s="318">
        <v>0</v>
      </c>
      <c r="I116" s="318">
        <v>0</v>
      </c>
      <c r="J116" s="318">
        <v>0</v>
      </c>
      <c r="K116" s="318">
        <v>0</v>
      </c>
      <c r="L116" s="318">
        <v>0</v>
      </c>
      <c r="M116" s="318">
        <v>0</v>
      </c>
      <c r="N116" s="317" t="s">
        <v>460</v>
      </c>
      <c r="O116" s="317" t="s">
        <v>460</v>
      </c>
    </row>
    <row r="117" spans="1:15" ht="66">
      <c r="A117" s="317" t="s">
        <v>911</v>
      </c>
      <c r="B117" s="317" t="s">
        <v>912</v>
      </c>
      <c r="C117" s="317" t="s">
        <v>913</v>
      </c>
      <c r="D117" s="318">
        <v>4</v>
      </c>
      <c r="E117" s="317" t="s">
        <v>914</v>
      </c>
      <c r="F117" s="318">
        <v>0</v>
      </c>
      <c r="G117" s="318">
        <v>0</v>
      </c>
      <c r="H117" s="318">
        <v>0</v>
      </c>
      <c r="I117" s="318">
        <v>0</v>
      </c>
      <c r="J117" s="317">
        <v>4</v>
      </c>
      <c r="K117" s="318">
        <v>0</v>
      </c>
      <c r="L117" s="318">
        <v>0</v>
      </c>
      <c r="M117" s="318">
        <v>0</v>
      </c>
      <c r="N117" s="317" t="s">
        <v>460</v>
      </c>
      <c r="O117" s="317" t="s">
        <v>460</v>
      </c>
    </row>
    <row r="118" spans="1:15" ht="49.5">
      <c r="A118" s="317" t="s">
        <v>915</v>
      </c>
      <c r="B118" s="317" t="s">
        <v>916</v>
      </c>
      <c r="C118" s="317" t="s">
        <v>917</v>
      </c>
      <c r="D118" s="318">
        <v>0</v>
      </c>
      <c r="E118" s="317" t="s">
        <v>460</v>
      </c>
      <c r="F118" s="318">
        <v>0</v>
      </c>
      <c r="G118" s="318">
        <v>0</v>
      </c>
      <c r="H118" s="318">
        <v>0</v>
      </c>
      <c r="I118" s="318">
        <v>0</v>
      </c>
      <c r="J118" s="318">
        <v>0</v>
      </c>
      <c r="K118" s="318">
        <v>0</v>
      </c>
      <c r="L118" s="318">
        <v>0</v>
      </c>
      <c r="M118" s="318">
        <v>0</v>
      </c>
      <c r="N118" s="317" t="s">
        <v>460</v>
      </c>
      <c r="O118" s="317" t="s">
        <v>460</v>
      </c>
    </row>
    <row r="119" spans="1:15" ht="33">
      <c r="A119" s="317" t="s">
        <v>918</v>
      </c>
      <c r="B119" s="317" t="s">
        <v>919</v>
      </c>
      <c r="C119" s="317" t="s">
        <v>920</v>
      </c>
      <c r="D119" s="318">
        <v>0</v>
      </c>
      <c r="E119" s="317" t="s">
        <v>460</v>
      </c>
      <c r="F119" s="318">
        <v>0</v>
      </c>
      <c r="G119" s="318">
        <v>0</v>
      </c>
      <c r="H119" s="318">
        <v>0</v>
      </c>
      <c r="I119" s="318">
        <v>0</v>
      </c>
      <c r="J119" s="318">
        <v>0</v>
      </c>
      <c r="K119" s="318">
        <v>0</v>
      </c>
      <c r="L119" s="318">
        <v>0</v>
      </c>
      <c r="M119" s="318">
        <v>0</v>
      </c>
      <c r="N119" s="317" t="s">
        <v>544</v>
      </c>
      <c r="O119" s="317" t="s">
        <v>460</v>
      </c>
    </row>
    <row r="120" spans="1:15" ht="33">
      <c r="A120" s="317" t="s">
        <v>921</v>
      </c>
      <c r="B120" s="317" t="s">
        <v>922</v>
      </c>
      <c r="C120" s="317" t="s">
        <v>923</v>
      </c>
      <c r="D120" s="318">
        <v>10</v>
      </c>
      <c r="E120" s="317" t="s">
        <v>584</v>
      </c>
      <c r="F120" s="318">
        <v>0</v>
      </c>
      <c r="G120" s="318">
        <v>0</v>
      </c>
      <c r="H120" s="318">
        <v>3</v>
      </c>
      <c r="I120" s="318">
        <v>0</v>
      </c>
      <c r="J120" s="318">
        <v>3</v>
      </c>
      <c r="K120" s="318">
        <v>4</v>
      </c>
      <c r="L120" s="318">
        <v>0</v>
      </c>
      <c r="M120" s="318">
        <v>0</v>
      </c>
      <c r="N120" s="317" t="s">
        <v>460</v>
      </c>
      <c r="O120" s="317" t="s">
        <v>460</v>
      </c>
    </row>
    <row r="121" spans="1:15" ht="82.5">
      <c r="A121" s="317" t="s">
        <v>924</v>
      </c>
      <c r="B121" s="317" t="s">
        <v>925</v>
      </c>
      <c r="C121" s="317" t="s">
        <v>926</v>
      </c>
      <c r="D121" s="318">
        <v>0</v>
      </c>
      <c r="E121" s="317" t="s">
        <v>927</v>
      </c>
      <c r="F121" s="318">
        <v>0</v>
      </c>
      <c r="G121" s="318">
        <v>0</v>
      </c>
      <c r="H121" s="318">
        <v>0</v>
      </c>
      <c r="I121" s="318">
        <v>0</v>
      </c>
      <c r="J121" s="318">
        <v>0</v>
      </c>
      <c r="K121" s="318">
        <v>0</v>
      </c>
      <c r="L121" s="318">
        <v>0</v>
      </c>
      <c r="M121" s="318">
        <v>0</v>
      </c>
      <c r="N121" s="317" t="s">
        <v>460</v>
      </c>
      <c r="O121" s="317" t="s">
        <v>460</v>
      </c>
    </row>
    <row r="122" spans="1:15" ht="33">
      <c r="A122" s="317" t="s">
        <v>928</v>
      </c>
      <c r="B122" s="317" t="s">
        <v>929</v>
      </c>
      <c r="C122" s="317" t="s">
        <v>930</v>
      </c>
      <c r="D122" s="318">
        <v>3</v>
      </c>
      <c r="E122" s="317" t="s">
        <v>931</v>
      </c>
      <c r="F122" s="318">
        <v>0</v>
      </c>
      <c r="G122" s="318">
        <v>0</v>
      </c>
      <c r="H122" s="318">
        <v>0</v>
      </c>
      <c r="I122" s="318">
        <v>0</v>
      </c>
      <c r="J122" s="317">
        <v>3</v>
      </c>
      <c r="K122" s="318">
        <v>0</v>
      </c>
      <c r="L122" s="318">
        <v>0</v>
      </c>
      <c r="M122" s="318">
        <v>0</v>
      </c>
      <c r="N122" s="317" t="s">
        <v>460</v>
      </c>
      <c r="O122" s="317" t="s">
        <v>460</v>
      </c>
    </row>
    <row r="123" spans="1:15" ht="33">
      <c r="A123" s="317" t="s">
        <v>932</v>
      </c>
      <c r="B123" s="317" t="s">
        <v>933</v>
      </c>
      <c r="C123" s="317" t="s">
        <v>934</v>
      </c>
      <c r="D123" s="318">
        <v>1</v>
      </c>
      <c r="E123" s="317" t="s">
        <v>935</v>
      </c>
      <c r="F123" s="318">
        <v>0</v>
      </c>
      <c r="G123" s="317">
        <v>1</v>
      </c>
      <c r="H123" s="318">
        <v>0</v>
      </c>
      <c r="I123" s="318">
        <v>0</v>
      </c>
      <c r="J123" s="318">
        <v>0</v>
      </c>
      <c r="K123" s="318">
        <v>0</v>
      </c>
      <c r="L123" s="318">
        <v>0</v>
      </c>
      <c r="M123" s="318">
        <v>0</v>
      </c>
      <c r="N123" s="317" t="s">
        <v>460</v>
      </c>
      <c r="O123" s="317" t="s">
        <v>460</v>
      </c>
    </row>
    <row r="124" spans="1:15" ht="33">
      <c r="A124" s="317" t="s">
        <v>936</v>
      </c>
      <c r="B124" s="317" t="s">
        <v>937</v>
      </c>
      <c r="C124" s="317" t="s">
        <v>938</v>
      </c>
      <c r="D124" s="318">
        <v>0</v>
      </c>
      <c r="E124" s="317" t="s">
        <v>544</v>
      </c>
      <c r="F124" s="318">
        <v>0</v>
      </c>
      <c r="G124" s="318">
        <v>0</v>
      </c>
      <c r="H124" s="318">
        <v>0</v>
      </c>
      <c r="I124" s="318">
        <v>0</v>
      </c>
      <c r="J124" s="318">
        <v>0</v>
      </c>
      <c r="K124" s="318">
        <v>0</v>
      </c>
      <c r="L124" s="318">
        <v>0</v>
      </c>
      <c r="M124" s="318">
        <v>0</v>
      </c>
      <c r="N124" s="317" t="s">
        <v>544</v>
      </c>
      <c r="O124" s="317" t="s">
        <v>544</v>
      </c>
    </row>
    <row r="125" spans="1:15" ht="49.5">
      <c r="A125" s="317" t="s">
        <v>939</v>
      </c>
      <c r="B125" s="317" t="s">
        <v>940</v>
      </c>
      <c r="C125" s="317" t="s">
        <v>941</v>
      </c>
      <c r="D125" s="318">
        <v>400</v>
      </c>
      <c r="E125" s="317" t="s">
        <v>942</v>
      </c>
      <c r="F125" s="318">
        <v>0</v>
      </c>
      <c r="G125" s="318">
        <v>0</v>
      </c>
      <c r="H125" s="318">
        <v>0</v>
      </c>
      <c r="I125" s="318">
        <v>100</v>
      </c>
      <c r="J125" s="318">
        <v>150</v>
      </c>
      <c r="K125" s="318">
        <v>150</v>
      </c>
      <c r="L125" s="318">
        <v>0</v>
      </c>
      <c r="M125" s="318">
        <v>0</v>
      </c>
      <c r="N125" s="317" t="s">
        <v>460</v>
      </c>
      <c r="O125" s="317" t="s">
        <v>460</v>
      </c>
    </row>
    <row r="126" spans="1:15" ht="33">
      <c r="A126" s="317" t="s">
        <v>943</v>
      </c>
      <c r="B126" s="317" t="s">
        <v>944</v>
      </c>
      <c r="C126" s="317" t="s">
        <v>945</v>
      </c>
      <c r="D126" s="318">
        <v>250</v>
      </c>
      <c r="E126" s="317" t="s">
        <v>548</v>
      </c>
      <c r="F126" s="318">
        <v>30</v>
      </c>
      <c r="G126" s="318">
        <v>0</v>
      </c>
      <c r="H126" s="318">
        <v>20</v>
      </c>
      <c r="I126" s="318">
        <v>60</v>
      </c>
      <c r="J126" s="318">
        <v>100</v>
      </c>
      <c r="K126" s="318">
        <v>40</v>
      </c>
      <c r="L126" s="318">
        <v>0</v>
      </c>
      <c r="M126" s="318">
        <v>0</v>
      </c>
      <c r="N126" s="317" t="s">
        <v>460</v>
      </c>
      <c r="O126" s="317" t="s">
        <v>460</v>
      </c>
    </row>
    <row r="127" spans="1:15" ht="49.5">
      <c r="A127" s="323" t="s">
        <v>946</v>
      </c>
      <c r="B127" s="323" t="s">
        <v>947</v>
      </c>
      <c r="C127" s="324" t="s">
        <v>948</v>
      </c>
      <c r="D127" s="325">
        <v>1269</v>
      </c>
      <c r="E127" s="323" t="s">
        <v>949</v>
      </c>
      <c r="F127" s="324">
        <v>0</v>
      </c>
      <c r="G127" s="324">
        <v>550</v>
      </c>
      <c r="H127" s="324">
        <v>0</v>
      </c>
      <c r="I127" s="324">
        <v>10</v>
      </c>
      <c r="J127" s="324">
        <v>438</v>
      </c>
      <c r="K127" s="324">
        <v>271</v>
      </c>
      <c r="L127" s="324">
        <v>0</v>
      </c>
      <c r="M127" s="324">
        <v>0</v>
      </c>
      <c r="N127" s="323" t="s">
        <v>460</v>
      </c>
      <c r="O127" s="323" t="s">
        <v>460</v>
      </c>
    </row>
    <row r="128" spans="1:15" ht="16.5">
      <c r="A128" s="437" t="s">
        <v>102</v>
      </c>
      <c r="B128" s="437"/>
      <c r="C128" s="437"/>
      <c r="D128" s="326">
        <f>SUM(D2:D127)</f>
        <v>9993.6</v>
      </c>
      <c r="E128" s="327"/>
      <c r="F128" s="328">
        <f t="shared" ref="F128:M128" si="0">SUM(F2:F127)</f>
        <v>133</v>
      </c>
      <c r="G128" s="329">
        <f t="shared" si="0"/>
        <v>2387.6</v>
      </c>
      <c r="H128" s="330">
        <f>SUM(H2:H127)</f>
        <v>1277.58</v>
      </c>
      <c r="I128" s="330">
        <f>SUM(I2:I127)</f>
        <v>1116.42</v>
      </c>
      <c r="J128" s="328">
        <f t="shared" si="0"/>
        <v>2193</v>
      </c>
      <c r="K128" s="328">
        <f t="shared" si="0"/>
        <v>2281</v>
      </c>
      <c r="L128" s="328">
        <f t="shared" si="0"/>
        <v>215</v>
      </c>
      <c r="M128" s="328">
        <f t="shared" si="0"/>
        <v>390</v>
      </c>
      <c r="N128" s="327"/>
      <c r="O128" s="329"/>
    </row>
  </sheetData>
  <mergeCells count="1">
    <mergeCell ref="A128:C128"/>
  </mergeCells>
  <phoneticPr fontId="9" type="noConversion"/>
  <pageMargins left="0.23622047244094491" right="0.23622047244094491" top="0.74803149606299213" bottom="0.74803149606299213" header="0.31496062992125984" footer="0.31496062992125984"/>
  <pageSetup paperSize="8"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7</vt:i4>
      </vt:variant>
    </vt:vector>
  </HeadingPairs>
  <TitlesOfParts>
    <vt:vector size="11" baseType="lpstr">
      <vt:lpstr>彙總表</vt:lpstr>
      <vt:lpstr>人事費</vt:lpstr>
      <vt:lpstr>車輛費用</vt:lpstr>
      <vt:lpstr>場租收支對列</vt:lpstr>
      <vt:lpstr>人事費!Print_Area</vt:lpstr>
      <vt:lpstr>車輛費用!Print_Area</vt:lpstr>
      <vt:lpstr>彙總表!Print_Area</vt:lpstr>
      <vt:lpstr>人事費!Print_Titles</vt:lpstr>
      <vt:lpstr>車輛費用!Print_Titles</vt:lpstr>
      <vt:lpstr>場租收支對列!Print_Titles</vt:lpstr>
      <vt:lpstr>彙總表!Print_Titles</vt:lpstr>
    </vt:vector>
  </TitlesOfParts>
  <Company>省政府主計處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一科</dc:creator>
  <cp:lastModifiedBy>Windows User</cp:lastModifiedBy>
  <cp:lastPrinted>2019-08-06T05:46:17Z</cp:lastPrinted>
  <dcterms:created xsi:type="dcterms:W3CDTF">1999-01-08T02:32:23Z</dcterms:created>
  <dcterms:modified xsi:type="dcterms:W3CDTF">2020-08-17T16:40:39Z</dcterms:modified>
</cp:coreProperties>
</file>