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560"/>
  </bookViews>
  <sheets>
    <sheet name="鄉土歌謠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L11" i="1"/>
  <c r="L10" i="1"/>
  <c r="L9" i="1"/>
  <c r="L8" i="1"/>
  <c r="L5" i="1"/>
  <c r="G5" i="1" l="1"/>
  <c r="I5" i="1" s="1"/>
  <c r="K5" i="1"/>
  <c r="K15" i="1" s="1"/>
  <c r="G6" i="1"/>
  <c r="J6" i="1" s="1"/>
  <c r="K6" i="1"/>
  <c r="L6" i="1"/>
  <c r="G7" i="1"/>
  <c r="I7" i="1" s="1"/>
  <c r="J7" i="1"/>
  <c r="K7" i="1"/>
  <c r="L7" i="1"/>
  <c r="G8" i="1"/>
  <c r="J8" i="1" s="1"/>
  <c r="I8" i="1"/>
  <c r="K8" i="1"/>
  <c r="G9" i="1"/>
  <c r="J9" i="1" s="1"/>
  <c r="N9" i="1" s="1"/>
  <c r="I9" i="1"/>
  <c r="K9" i="1"/>
  <c r="G10" i="1"/>
  <c r="J10" i="1" s="1"/>
  <c r="K10" i="1"/>
  <c r="G11" i="1"/>
  <c r="I11" i="1" s="1"/>
  <c r="K11" i="1"/>
  <c r="G12" i="1"/>
  <c r="J12" i="1" s="1"/>
  <c r="K12" i="1"/>
  <c r="G13" i="1"/>
  <c r="I13" i="1" s="1"/>
  <c r="K13" i="1"/>
  <c r="L13" i="1"/>
  <c r="G14" i="1"/>
  <c r="J14" i="1" s="1"/>
  <c r="K14" i="1"/>
  <c r="L14" i="1"/>
  <c r="D15" i="1"/>
  <c r="E15" i="1"/>
  <c r="F15" i="1"/>
  <c r="G15" i="1"/>
  <c r="H15" i="1"/>
  <c r="N7" i="1" l="1"/>
  <c r="N8" i="1"/>
  <c r="I6" i="1"/>
  <c r="J5" i="1"/>
  <c r="N5" i="1" s="1"/>
  <c r="I14" i="1"/>
  <c r="N14" i="1" s="1"/>
  <c r="J13" i="1"/>
  <c r="N13" i="1" s="1"/>
  <c r="I12" i="1"/>
  <c r="J11" i="1"/>
  <c r="N11" i="1" s="1"/>
  <c r="N10" i="1"/>
  <c r="I10" i="1"/>
  <c r="L15" i="1"/>
  <c r="N6" i="1"/>
  <c r="N12" i="1"/>
  <c r="J15" i="1" l="1"/>
  <c r="I15" i="1"/>
  <c r="N15" i="1"/>
</calcChain>
</file>

<file path=xl/sharedStrings.xml><?xml version="1.0" encoding="utf-8"?>
<sst xmlns="http://schemas.openxmlformats.org/spreadsheetml/2006/main" count="55" uniqueCount="40">
  <si>
    <t>B*24,000</t>
    <phoneticPr fontId="5" type="noConversion"/>
  </si>
  <si>
    <t>A*2*250</t>
    <phoneticPr fontId="5" type="noConversion"/>
  </si>
  <si>
    <t>A*1*500</t>
    <phoneticPr fontId="5" type="noConversion"/>
  </si>
  <si>
    <r>
      <rPr>
        <b/>
        <sz val="18"/>
        <rFont val="標楷體"/>
        <family val="4"/>
        <charset val="136"/>
      </rPr>
      <t>花蓮縣參加</t>
    </r>
    <r>
      <rPr>
        <b/>
        <sz val="18"/>
        <rFont val="Times New Roman"/>
        <family val="1"/>
      </rPr>
      <t>108</t>
    </r>
    <r>
      <rPr>
        <b/>
        <sz val="18"/>
        <rFont val="標楷體"/>
        <family val="4"/>
        <charset val="136"/>
      </rPr>
      <t>學年度全國師生鄉土歌謠比賽代表隊補助經費核定一覽表</t>
    </r>
    <phoneticPr fontId="5" type="noConversion"/>
  </si>
  <si>
    <r>
      <rPr>
        <b/>
        <sz val="12"/>
        <rFont val="標楷體"/>
        <family val="4"/>
        <charset val="136"/>
      </rPr>
      <t>編號</t>
    </r>
  </si>
  <si>
    <r>
      <rPr>
        <b/>
        <sz val="12"/>
        <rFont val="標楷體"/>
        <family val="4"/>
        <charset val="136"/>
      </rPr>
      <t>校名及組隊別</t>
    </r>
    <phoneticPr fontId="5" type="noConversion"/>
  </si>
  <si>
    <r>
      <rPr>
        <b/>
        <sz val="12"/>
        <rFont val="標楷體"/>
        <family val="4"/>
        <charset val="136"/>
      </rPr>
      <t>地點</t>
    </r>
    <phoneticPr fontId="5" type="noConversion"/>
  </si>
  <si>
    <r>
      <rPr>
        <b/>
        <sz val="12"/>
        <rFont val="標楷體"/>
        <family val="4"/>
        <charset val="136"/>
      </rPr>
      <t>人數</t>
    </r>
    <phoneticPr fontId="5" type="noConversion"/>
  </si>
  <si>
    <r>
      <rPr>
        <b/>
        <sz val="12"/>
        <rFont val="標楷體"/>
        <family val="4"/>
        <charset val="136"/>
      </rPr>
      <t xml:space="preserve">總人數
</t>
    </r>
    <r>
      <rPr>
        <b/>
        <sz val="12"/>
        <rFont val="Times New Roman"/>
        <family val="1"/>
      </rPr>
      <t>A</t>
    </r>
    <phoneticPr fontId="5" type="noConversion"/>
  </si>
  <si>
    <r>
      <rPr>
        <b/>
        <sz val="12"/>
        <rFont val="標楷體"/>
        <family val="4"/>
        <charset val="136"/>
      </rPr>
      <t xml:space="preserve">遊覽車臺數
</t>
    </r>
    <r>
      <rPr>
        <b/>
        <sz val="12"/>
        <rFont val="Times New Roman"/>
        <family val="1"/>
      </rPr>
      <t>B</t>
    </r>
    <phoneticPr fontId="5" type="noConversion"/>
  </si>
  <si>
    <r>
      <rPr>
        <b/>
        <sz val="12"/>
        <rFont val="標楷體"/>
        <family val="4"/>
        <charset val="136"/>
      </rPr>
      <t>住宿費</t>
    </r>
    <phoneticPr fontId="5" type="noConversion"/>
  </si>
  <si>
    <r>
      <rPr>
        <b/>
        <sz val="12"/>
        <rFont val="標楷體"/>
        <family val="4"/>
        <charset val="136"/>
      </rPr>
      <t>膳費</t>
    </r>
    <phoneticPr fontId="5" type="noConversion"/>
  </si>
  <si>
    <r>
      <rPr>
        <b/>
        <sz val="12"/>
        <rFont val="標楷體"/>
        <family val="4"/>
        <charset val="136"/>
      </rPr>
      <t>交通費</t>
    </r>
    <phoneticPr fontId="5" type="noConversion"/>
  </si>
  <si>
    <r>
      <rPr>
        <b/>
        <sz val="12"/>
        <rFont val="標楷體"/>
        <family val="4"/>
        <charset val="136"/>
      </rPr>
      <t>總金額</t>
    </r>
    <phoneticPr fontId="5" type="noConversion"/>
  </si>
  <si>
    <r>
      <rPr>
        <b/>
        <sz val="12"/>
        <rFont val="標楷體"/>
        <family val="4"/>
        <charset val="136"/>
      </rPr>
      <t>學生</t>
    </r>
    <phoneticPr fontId="5" type="noConversion"/>
  </si>
  <si>
    <r>
      <rPr>
        <b/>
        <sz val="12"/>
        <rFont val="標楷體"/>
        <family val="4"/>
        <charset val="136"/>
      </rPr>
      <t>教師</t>
    </r>
    <phoneticPr fontId="5" type="noConversion"/>
  </si>
  <si>
    <r>
      <rPr>
        <b/>
        <sz val="12"/>
        <rFont val="標楷體"/>
        <family val="4"/>
        <charset val="136"/>
      </rPr>
      <t>領隊</t>
    </r>
  </si>
  <si>
    <r>
      <rPr>
        <b/>
        <sz val="12"/>
        <rFont val="標楷體"/>
        <family val="4"/>
        <charset val="136"/>
      </rPr>
      <t>遊覽車</t>
    </r>
    <phoneticPr fontId="5" type="noConversion"/>
  </si>
  <si>
    <r>
      <rPr>
        <b/>
        <sz val="12"/>
        <rFont val="標楷體"/>
        <family val="4"/>
        <charset val="136"/>
      </rPr>
      <t>火車</t>
    </r>
    <phoneticPr fontId="5" type="noConversion"/>
  </si>
  <si>
    <r>
      <rPr>
        <sz val="12"/>
        <rFont val="標楷體"/>
        <family val="4"/>
        <charset val="136"/>
      </rPr>
      <t>瑞穗國小－閩南語系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  <phoneticPr fontId="5" type="noConversion"/>
  </si>
  <si>
    <r>
      <rPr>
        <sz val="12"/>
        <color indexed="8"/>
        <rFont val="標楷體"/>
        <family val="4"/>
        <charset val="136"/>
      </rPr>
      <t>桃園市</t>
    </r>
    <phoneticPr fontId="5" type="noConversion"/>
  </si>
  <si>
    <r>
      <rPr>
        <sz val="12"/>
        <color theme="1"/>
        <rFont val="標楷體"/>
        <family val="4"/>
        <charset val="136"/>
      </rPr>
      <t>瑞穗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羅東</t>
    </r>
    <phoneticPr fontId="1" type="noConversion"/>
  </si>
  <si>
    <r>
      <rPr>
        <sz val="12"/>
        <rFont val="標楷體"/>
        <family val="4"/>
        <charset val="136"/>
      </rPr>
      <t>美崙國中－閩南語系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</si>
  <si>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color theme="1"/>
        <rFont val="標楷體"/>
        <family val="4"/>
        <charset val="136"/>
      </rPr>
      <t>花蓮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羅東</t>
    </r>
    <phoneticPr fontId="1" type="noConversion"/>
  </si>
  <si>
    <r>
      <rPr>
        <sz val="12"/>
        <rFont val="標楷體"/>
        <family val="4"/>
        <charset val="136"/>
      </rPr>
      <t>明廉國小－客家語系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</si>
  <si>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rFont val="標楷體"/>
        <family val="4"/>
        <charset val="136"/>
      </rPr>
      <t>壽豐國中－客家語系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  <phoneticPr fontId="5" type="noConversion"/>
  </si>
  <si>
    <r>
      <rPr>
        <sz val="12"/>
        <color theme="1"/>
        <rFont val="標楷體"/>
        <family val="4"/>
        <charset val="136"/>
      </rPr>
      <t>壽豐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羅東</t>
    </r>
    <phoneticPr fontId="1" type="noConversion"/>
  </si>
  <si>
    <r>
      <rPr>
        <sz val="12"/>
        <rFont val="標楷體"/>
        <family val="4"/>
        <charset val="136"/>
      </rPr>
      <t>景美國小－原住民語系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</si>
  <si>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color theme="1"/>
        <rFont val="標楷體"/>
        <family val="4"/>
        <charset val="136"/>
      </rPr>
      <t>新城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羅東</t>
    </r>
    <phoneticPr fontId="1" type="noConversion"/>
  </si>
  <si>
    <r>
      <rPr>
        <sz val="12"/>
        <color theme="1"/>
        <rFont val="標楷體"/>
        <family val="4"/>
        <charset val="136"/>
      </rPr>
      <t>玉里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羅東</t>
    </r>
    <phoneticPr fontId="1" type="noConversion"/>
  </si>
  <si>
    <r>
      <rPr>
        <sz val="12"/>
        <rFont val="標楷體"/>
        <family val="4"/>
        <charset val="136"/>
      </rPr>
      <t>國風國中－東南亞語系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</si>
  <si>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color indexed="8"/>
        <rFont val="標楷體"/>
        <family val="4"/>
        <charset val="136"/>
      </rPr>
      <t>合計</t>
    </r>
  </si>
  <si>
    <r>
      <t>10</t>
    </r>
    <r>
      <rPr>
        <sz val="12"/>
        <color indexed="8"/>
        <rFont val="標楷體"/>
        <family val="4"/>
        <charset val="136"/>
      </rPr>
      <t>校</t>
    </r>
    <phoneticPr fontId="5" type="noConversion"/>
  </si>
  <si>
    <r>
      <rPr>
        <b/>
        <sz val="12"/>
        <rFont val="標楷體"/>
        <family val="4"/>
        <charset val="136"/>
      </rPr>
      <t>說明：</t>
    </r>
    <phoneticPr fontId="5" type="noConversion"/>
  </si>
  <si>
    <r>
      <rPr>
        <b/>
        <sz val="12"/>
        <color theme="1"/>
        <rFont val="標楷體"/>
        <family val="4"/>
        <charset val="136"/>
      </rPr>
      <t>火車交通費
補助起訖地</t>
    </r>
    <phoneticPr fontId="1" type="noConversion"/>
  </si>
  <si>
    <r>
      <t>1.</t>
    </r>
    <r>
      <rPr>
        <sz val="12"/>
        <rFont val="標楷體"/>
        <family val="4"/>
        <charset val="136"/>
      </rPr>
      <t>各隊行程以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天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夜計。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學生人數，依全國比賽報名表核列；隨隊教師人數至少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名（指揮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名、伴奏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名），另參賽學生達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人以上，每多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人加計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位，餘未滿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人者超過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人（含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人）增加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位教師（以各校實際報名人數核實補助）。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 xml:space="preserve">　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每隊增派領隊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名，惟領隊應以校長或主任為限。</t>
    </r>
    <r>
      <rPr>
        <sz val="12"/>
        <rFont val="Times New Roman"/>
        <family val="1"/>
      </rPr>
      <t xml:space="preserve"> 
4.</t>
    </r>
    <r>
      <rPr>
        <sz val="12"/>
        <rFont val="標楷體"/>
        <family val="4"/>
        <charset val="136"/>
      </rPr>
      <t>本補助案之「住宿費」其單價為：師生及領隊，每人每夜以</t>
    </r>
    <r>
      <rPr>
        <sz val="12"/>
        <rFont val="Times New Roman"/>
        <family val="1"/>
      </rPr>
      <t>500</t>
    </r>
    <r>
      <rPr>
        <sz val="12"/>
        <rFont val="標楷體"/>
        <family val="4"/>
        <charset val="136"/>
      </rPr>
      <t xml:space="preserve">元核計。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本補助案「膳費」其單價為：師生及領隊，每人每日以</t>
    </r>
    <r>
      <rPr>
        <sz val="12"/>
        <rFont val="Times New Roman"/>
        <family val="1"/>
      </rPr>
      <t>250</t>
    </r>
    <r>
      <rPr>
        <sz val="12"/>
        <rFont val="標楷體"/>
        <family val="4"/>
        <charset val="136"/>
      </rPr>
      <t xml:space="preserve">元核計。
</t>
    </r>
    <r>
      <rPr>
        <sz val="12"/>
        <rFont val="Times New Roman"/>
        <family val="1"/>
      </rPr>
      <t>6.</t>
    </r>
    <r>
      <rPr>
        <sz val="12"/>
        <rFont val="標楷體"/>
        <family val="4"/>
        <charset val="136"/>
      </rPr>
      <t>本補助案之「交通費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遊覽車」其單價為：每車每天</t>
    </r>
    <r>
      <rPr>
        <sz val="12"/>
        <rFont val="Times New Roman"/>
        <family val="1"/>
      </rPr>
      <t>12,000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&lt;</t>
    </r>
    <r>
      <rPr>
        <sz val="12"/>
        <rFont val="標楷體"/>
        <family val="4"/>
        <charset val="136"/>
      </rPr>
      <t>花蓮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桃園</t>
    </r>
    <r>
      <rPr>
        <sz val="12"/>
        <rFont val="Times New Roman"/>
        <family val="1"/>
      </rPr>
      <t>&gt;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>7.</t>
    </r>
    <r>
      <rPr>
        <sz val="12"/>
        <rFont val="標楷體"/>
        <family val="4"/>
        <charset val="136"/>
      </rPr>
      <t>本補助案之「交通費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 xml:space="preserve">火車」：搭乘自強號，並參酌學校位置為補助考量。
</t>
    </r>
    <r>
      <rPr>
        <sz val="12"/>
        <rFont val="Times New Roman"/>
        <family val="1"/>
      </rPr>
      <t>(1)</t>
    </r>
    <r>
      <rPr>
        <sz val="12"/>
        <rFont val="標楷體"/>
        <family val="4"/>
        <charset val="136"/>
      </rPr>
      <t>花蓮車站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羅東車站：國小學生往返票價</t>
    </r>
    <r>
      <rPr>
        <sz val="12"/>
        <rFont val="Times New Roman"/>
        <family val="1"/>
      </rPr>
      <t>204</t>
    </r>
    <r>
      <rPr>
        <sz val="12"/>
        <rFont val="標楷體"/>
        <family val="4"/>
        <charset val="136"/>
      </rPr>
      <t>元；國中以上往返票價</t>
    </r>
    <r>
      <rPr>
        <sz val="12"/>
        <rFont val="Times New Roman"/>
        <family val="1"/>
      </rPr>
      <t>406</t>
    </r>
    <r>
      <rPr>
        <sz val="12"/>
        <rFont val="標楷體"/>
        <family val="4"/>
        <charset val="136"/>
      </rPr>
      <t xml:space="preserve">元。
</t>
    </r>
    <r>
      <rPr>
        <sz val="12"/>
        <rFont val="Times New Roman"/>
        <family val="1"/>
      </rPr>
      <t>(2)</t>
    </r>
    <r>
      <rPr>
        <sz val="12"/>
        <rFont val="標楷體"/>
        <family val="4"/>
        <charset val="136"/>
      </rPr>
      <t>新城車站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羅東車站：國小學生往返票價</t>
    </r>
    <r>
      <rPr>
        <sz val="12"/>
        <rFont val="Times New Roman"/>
        <family val="1"/>
      </rPr>
      <t>166</t>
    </r>
    <r>
      <rPr>
        <sz val="12"/>
        <rFont val="標楷體"/>
        <family val="4"/>
        <charset val="136"/>
      </rPr>
      <t>元；國中以上往返票價</t>
    </r>
    <r>
      <rPr>
        <sz val="12"/>
        <rFont val="Times New Roman"/>
        <family val="1"/>
      </rPr>
      <t>322</t>
    </r>
    <r>
      <rPr>
        <sz val="12"/>
        <rFont val="標楷體"/>
        <family val="4"/>
        <charset val="136"/>
      </rPr>
      <t xml:space="preserve">元。
</t>
    </r>
    <r>
      <rPr>
        <sz val="12"/>
        <rFont val="Times New Roman"/>
        <family val="1"/>
      </rPr>
      <t>(3)</t>
    </r>
    <r>
      <rPr>
        <sz val="12"/>
        <rFont val="標楷體"/>
        <family val="4"/>
        <charset val="136"/>
      </rPr>
      <t>瑞穗車站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羅東車站：國小學生往返票價</t>
    </r>
    <r>
      <rPr>
        <sz val="12"/>
        <rFont val="Times New Roman"/>
        <family val="1"/>
      </rPr>
      <t>346</t>
    </r>
    <r>
      <rPr>
        <sz val="12"/>
        <rFont val="標楷體"/>
        <family val="4"/>
        <charset val="136"/>
      </rPr>
      <t>元；國中以上往返票價</t>
    </r>
    <r>
      <rPr>
        <sz val="12"/>
        <rFont val="Times New Roman"/>
        <family val="1"/>
      </rPr>
      <t>690</t>
    </r>
    <r>
      <rPr>
        <sz val="12"/>
        <rFont val="標楷體"/>
        <family val="4"/>
        <charset val="136"/>
      </rPr>
      <t xml:space="preserve">元。
</t>
    </r>
    <r>
      <rPr>
        <sz val="12"/>
        <rFont val="Times New Roman"/>
        <family val="1"/>
      </rPr>
      <t>(4)</t>
    </r>
    <r>
      <rPr>
        <sz val="12"/>
        <rFont val="標楷體"/>
        <family val="4"/>
        <charset val="136"/>
      </rPr>
      <t>壽豐車站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羅東車站：國小學生往返票價</t>
    </r>
    <r>
      <rPr>
        <sz val="12"/>
        <rFont val="Times New Roman"/>
        <family val="1"/>
      </rPr>
      <t>242</t>
    </r>
    <r>
      <rPr>
        <sz val="12"/>
        <rFont val="標楷體"/>
        <family val="4"/>
        <charset val="136"/>
      </rPr>
      <t>元；國中以上往返票價</t>
    </r>
    <r>
      <rPr>
        <sz val="12"/>
        <rFont val="Times New Roman"/>
        <family val="1"/>
      </rPr>
      <t>484</t>
    </r>
    <r>
      <rPr>
        <sz val="12"/>
        <rFont val="標楷體"/>
        <family val="4"/>
        <charset val="136"/>
      </rPr>
      <t xml:space="preserve">元。
</t>
    </r>
    <r>
      <rPr>
        <sz val="12"/>
        <rFont val="Times New Roman"/>
        <family val="1"/>
      </rPr>
      <t>(5)</t>
    </r>
    <r>
      <rPr>
        <sz val="12"/>
        <rFont val="標楷體"/>
        <family val="4"/>
        <charset val="136"/>
      </rPr>
      <t>玉里車站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 xml:space="preserve">羅東車站：國小學生往返票價392元；國中以上往返票價782元。
</t>
    </r>
    <r>
      <rPr>
        <sz val="12"/>
        <rFont val="Times New Roman"/>
        <family val="1"/>
      </rPr>
      <t>8.</t>
    </r>
    <r>
      <rPr>
        <sz val="12"/>
        <rFont val="標楷體"/>
        <family val="4"/>
        <charset val="136"/>
      </rPr>
      <t>比賽地點之縣市所在地，即為各隊住宿地點；各隊於比賽期間如有衍生其他參觀行程，其費用由各隊自行負擔。</t>
    </r>
    <phoneticPr fontId="5" type="noConversion"/>
  </si>
  <si>
    <r>
      <rPr>
        <sz val="12"/>
        <rFont val="標楷體"/>
        <family val="4"/>
        <charset val="136"/>
      </rPr>
      <t>太平國小－原住民語系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</si>
  <si>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rFont val="標楷體"/>
        <family val="4"/>
        <charset val="136"/>
      </rPr>
      <t>秀林國中－原住民語系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</si>
  <si>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rFont val="標楷體"/>
        <family val="4"/>
        <charset val="136"/>
      </rPr>
      <t>舞鶴國小－原住民語系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教師團體組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</si>
  <si>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rFont val="標楷體"/>
        <family val="4"/>
        <charset val="136"/>
      </rPr>
      <t>宜昌國小－東南亞語系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  <r>
      <rPr>
        <sz val="12"/>
        <rFont val="Times New Roman"/>
        <family val="1"/>
      </rPr>
      <t xml:space="preserve">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</si>
</sst>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zoomScaleNormal="100" workbookViewId="0">
      <selection activeCell="B13" sqref="B13"/>
    </sheetView>
  </sheetViews>
  <sheetFormatPr defaultColWidth="9" defaultRowHeight="15.75" x14ac:dyDescent="0.25"/>
  <cols>
    <col min="1" max="1" width="6.125" style="7" bestFit="1" customWidth="1"/>
    <col min="2" max="2" width="34.625" style="7" bestFit="1" customWidth="1"/>
    <col min="3" max="3" width="7.5" style="7" bestFit="1" customWidth="1"/>
    <col min="4" max="6" width="6.125" style="7" bestFit="1" customWidth="1"/>
    <col min="7" max="7" width="8.25" style="7" bestFit="1" customWidth="1"/>
    <col min="8" max="8" width="12.75" style="7" bestFit="1" customWidth="1"/>
    <col min="9" max="12" width="8.5" style="7" bestFit="1" customWidth="1"/>
    <col min="13" max="13" width="11.75" style="7" customWidth="1"/>
    <col min="14" max="14" width="8.5" style="7" bestFit="1" customWidth="1"/>
    <col min="15" max="16" width="11.25" style="7" bestFit="1" customWidth="1"/>
    <col min="17" max="17" width="9.125" style="7" bestFit="1" customWidth="1"/>
    <col min="18" max="18" width="11.25" style="7" bestFit="1" customWidth="1"/>
    <col min="19" max="16384" width="9" style="7"/>
  </cols>
  <sheetData>
    <row r="1" spans="1:18" ht="25.5" x14ac:dyDescent="0.25">
      <c r="A1" s="18" t="s">
        <v>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8" x14ac:dyDescent="0.25">
      <c r="A2" s="16" t="s">
        <v>4</v>
      </c>
      <c r="B2" s="16" t="s">
        <v>5</v>
      </c>
      <c r="C2" s="16" t="s">
        <v>6</v>
      </c>
      <c r="D2" s="16" t="s">
        <v>7</v>
      </c>
      <c r="E2" s="16"/>
      <c r="F2" s="16"/>
      <c r="G2" s="16" t="s">
        <v>8</v>
      </c>
      <c r="H2" s="16" t="s">
        <v>9</v>
      </c>
      <c r="I2" s="16" t="s">
        <v>10</v>
      </c>
      <c r="J2" s="16" t="s">
        <v>11</v>
      </c>
      <c r="K2" s="16" t="s">
        <v>12</v>
      </c>
      <c r="L2" s="16"/>
      <c r="M2" s="19" t="s">
        <v>34</v>
      </c>
      <c r="N2" s="16" t="s">
        <v>13</v>
      </c>
    </row>
    <row r="3" spans="1:18" ht="16.5" x14ac:dyDescent="0.25">
      <c r="A3" s="16"/>
      <c r="B3" s="16"/>
      <c r="C3" s="16"/>
      <c r="D3" s="16" t="s">
        <v>14</v>
      </c>
      <c r="E3" s="16" t="s">
        <v>15</v>
      </c>
      <c r="F3" s="16" t="s">
        <v>16</v>
      </c>
      <c r="G3" s="16"/>
      <c r="H3" s="16"/>
      <c r="I3" s="16"/>
      <c r="J3" s="16"/>
      <c r="K3" s="6" t="s">
        <v>17</v>
      </c>
      <c r="L3" s="16" t="s">
        <v>18</v>
      </c>
      <c r="M3" s="20"/>
      <c r="N3" s="16"/>
    </row>
    <row r="4" spans="1:18" x14ac:dyDescent="0.25">
      <c r="A4" s="16"/>
      <c r="B4" s="16"/>
      <c r="C4" s="16"/>
      <c r="D4" s="16"/>
      <c r="E4" s="16"/>
      <c r="F4" s="16"/>
      <c r="G4" s="16"/>
      <c r="H4" s="16"/>
      <c r="I4" s="5" t="s">
        <v>2</v>
      </c>
      <c r="J4" s="5" t="s">
        <v>1</v>
      </c>
      <c r="K4" s="5" t="s">
        <v>0</v>
      </c>
      <c r="L4" s="16"/>
      <c r="M4" s="20"/>
      <c r="N4" s="16"/>
    </row>
    <row r="5" spans="1:18" ht="16.5" x14ac:dyDescent="0.25">
      <c r="A5" s="8">
        <v>1</v>
      </c>
      <c r="B5" s="9" t="s">
        <v>19</v>
      </c>
      <c r="C5" s="10" t="s">
        <v>20</v>
      </c>
      <c r="D5" s="10">
        <v>45</v>
      </c>
      <c r="E5" s="8">
        <v>3</v>
      </c>
      <c r="F5" s="8">
        <v>1</v>
      </c>
      <c r="G5" s="8">
        <f t="shared" ref="G5:G11" si="0">SUM(D5:F5)</f>
        <v>49</v>
      </c>
      <c r="H5" s="8">
        <v>2</v>
      </c>
      <c r="I5" s="11">
        <f t="shared" ref="I5:I14" si="1">G5*1*500</f>
        <v>24500</v>
      </c>
      <c r="J5" s="11">
        <f t="shared" ref="J5:J14" si="2">G5*2*250</f>
        <v>24500</v>
      </c>
      <c r="K5" s="11">
        <f t="shared" ref="K5:K14" si="3">H5*24000</f>
        <v>48000</v>
      </c>
      <c r="L5" s="11">
        <f>D5*346+E5*690+F5*690</f>
        <v>18330</v>
      </c>
      <c r="M5" s="12" t="s">
        <v>21</v>
      </c>
      <c r="N5" s="11">
        <f t="shared" ref="N5:N14" si="4">SUM(I5:L5)</f>
        <v>115330</v>
      </c>
    </row>
    <row r="6" spans="1:18" ht="16.5" x14ac:dyDescent="0.25">
      <c r="A6" s="8">
        <v>2</v>
      </c>
      <c r="B6" s="13" t="s">
        <v>22</v>
      </c>
      <c r="C6" s="10" t="s">
        <v>20</v>
      </c>
      <c r="D6" s="10">
        <v>39</v>
      </c>
      <c r="E6" s="10">
        <v>3</v>
      </c>
      <c r="F6" s="8">
        <v>1</v>
      </c>
      <c r="G6" s="8">
        <f t="shared" si="0"/>
        <v>43</v>
      </c>
      <c r="H6" s="8">
        <v>1</v>
      </c>
      <c r="I6" s="11">
        <f t="shared" si="1"/>
        <v>21500</v>
      </c>
      <c r="J6" s="11">
        <f t="shared" si="2"/>
        <v>21500</v>
      </c>
      <c r="K6" s="11">
        <f t="shared" si="3"/>
        <v>24000</v>
      </c>
      <c r="L6" s="11">
        <f>G6*406</f>
        <v>17458</v>
      </c>
      <c r="M6" s="12" t="s">
        <v>23</v>
      </c>
      <c r="N6" s="11">
        <f t="shared" si="4"/>
        <v>84458</v>
      </c>
    </row>
    <row r="7" spans="1:18" ht="16.5" x14ac:dyDescent="0.25">
      <c r="A7" s="8">
        <v>3</v>
      </c>
      <c r="B7" s="13" t="s">
        <v>24</v>
      </c>
      <c r="C7" s="10" t="s">
        <v>20</v>
      </c>
      <c r="D7" s="10">
        <v>56</v>
      </c>
      <c r="E7" s="10">
        <v>4</v>
      </c>
      <c r="F7" s="8">
        <v>1</v>
      </c>
      <c r="G7" s="8">
        <f t="shared" si="0"/>
        <v>61</v>
      </c>
      <c r="H7" s="8">
        <v>2</v>
      </c>
      <c r="I7" s="11">
        <f t="shared" si="1"/>
        <v>30500</v>
      </c>
      <c r="J7" s="11">
        <f t="shared" si="2"/>
        <v>30500</v>
      </c>
      <c r="K7" s="11">
        <f t="shared" si="3"/>
        <v>48000</v>
      </c>
      <c r="L7" s="11">
        <f>D7*204+E7*406+F7*406</f>
        <v>13454</v>
      </c>
      <c r="M7" s="12" t="s">
        <v>23</v>
      </c>
      <c r="N7" s="11">
        <f t="shared" si="4"/>
        <v>122454</v>
      </c>
    </row>
    <row r="8" spans="1:18" ht="16.5" x14ac:dyDescent="0.25">
      <c r="A8" s="8">
        <v>4</v>
      </c>
      <c r="B8" s="13" t="s">
        <v>25</v>
      </c>
      <c r="C8" s="10" t="s">
        <v>20</v>
      </c>
      <c r="D8" s="10">
        <v>39</v>
      </c>
      <c r="E8" s="10">
        <v>3</v>
      </c>
      <c r="F8" s="8">
        <v>1</v>
      </c>
      <c r="G8" s="8">
        <f t="shared" si="0"/>
        <v>43</v>
      </c>
      <c r="H8" s="8">
        <v>1</v>
      </c>
      <c r="I8" s="11">
        <f t="shared" si="1"/>
        <v>21500</v>
      </c>
      <c r="J8" s="11">
        <f t="shared" si="2"/>
        <v>21500</v>
      </c>
      <c r="K8" s="11">
        <f t="shared" si="3"/>
        <v>24000</v>
      </c>
      <c r="L8" s="11">
        <f>G8*484</f>
        <v>20812</v>
      </c>
      <c r="M8" s="12" t="s">
        <v>26</v>
      </c>
      <c r="N8" s="11">
        <f t="shared" si="4"/>
        <v>87812</v>
      </c>
    </row>
    <row r="9" spans="1:18" ht="16.5" x14ac:dyDescent="0.25">
      <c r="A9" s="8">
        <v>5</v>
      </c>
      <c r="B9" s="13" t="s">
        <v>27</v>
      </c>
      <c r="C9" s="10" t="s">
        <v>20</v>
      </c>
      <c r="D9" s="10">
        <v>24</v>
      </c>
      <c r="E9" s="10">
        <v>2</v>
      </c>
      <c r="F9" s="8">
        <v>1</v>
      </c>
      <c r="G9" s="8">
        <f t="shared" si="0"/>
        <v>27</v>
      </c>
      <c r="H9" s="8">
        <v>1</v>
      </c>
      <c r="I9" s="11">
        <f t="shared" si="1"/>
        <v>13500</v>
      </c>
      <c r="J9" s="11">
        <f t="shared" si="2"/>
        <v>13500</v>
      </c>
      <c r="K9" s="11">
        <f t="shared" si="3"/>
        <v>24000</v>
      </c>
      <c r="L9" s="11">
        <f>D9*166+E9*322+F9*322</f>
        <v>4950</v>
      </c>
      <c r="M9" s="12" t="s">
        <v>28</v>
      </c>
      <c r="N9" s="11">
        <f t="shared" si="4"/>
        <v>55950</v>
      </c>
      <c r="O9" s="4"/>
      <c r="P9" s="4"/>
      <c r="Q9" s="4"/>
      <c r="R9" s="4"/>
    </row>
    <row r="10" spans="1:18" ht="16.5" x14ac:dyDescent="0.25">
      <c r="A10" s="8">
        <v>6</v>
      </c>
      <c r="B10" s="13" t="s">
        <v>36</v>
      </c>
      <c r="C10" s="10" t="s">
        <v>20</v>
      </c>
      <c r="D10" s="10">
        <v>23</v>
      </c>
      <c r="E10" s="10">
        <v>2</v>
      </c>
      <c r="F10" s="8">
        <v>1</v>
      </c>
      <c r="G10" s="8">
        <f t="shared" si="0"/>
        <v>26</v>
      </c>
      <c r="H10" s="8">
        <v>1</v>
      </c>
      <c r="I10" s="11">
        <f t="shared" si="1"/>
        <v>13000</v>
      </c>
      <c r="J10" s="11">
        <f t="shared" si="2"/>
        <v>13000</v>
      </c>
      <c r="K10" s="11">
        <f t="shared" si="3"/>
        <v>24000</v>
      </c>
      <c r="L10" s="11">
        <f>D10*392+E10*782+F10*782</f>
        <v>11362</v>
      </c>
      <c r="M10" s="12" t="s">
        <v>29</v>
      </c>
      <c r="N10" s="11">
        <f t="shared" si="4"/>
        <v>61362</v>
      </c>
    </row>
    <row r="11" spans="1:18" ht="16.5" x14ac:dyDescent="0.25">
      <c r="A11" s="8">
        <v>7</v>
      </c>
      <c r="B11" s="13" t="s">
        <v>37</v>
      </c>
      <c r="C11" s="10" t="s">
        <v>20</v>
      </c>
      <c r="D11" s="10">
        <v>33</v>
      </c>
      <c r="E11" s="10">
        <v>2</v>
      </c>
      <c r="F11" s="8">
        <v>1</v>
      </c>
      <c r="G11" s="8">
        <f t="shared" si="0"/>
        <v>36</v>
      </c>
      <c r="H11" s="8">
        <v>1</v>
      </c>
      <c r="I11" s="11">
        <f t="shared" si="1"/>
        <v>18000</v>
      </c>
      <c r="J11" s="11">
        <f t="shared" si="2"/>
        <v>18000</v>
      </c>
      <c r="K11" s="11">
        <f t="shared" si="3"/>
        <v>24000</v>
      </c>
      <c r="L11" s="11">
        <f>G11*322</f>
        <v>11592</v>
      </c>
      <c r="M11" s="12" t="s">
        <v>28</v>
      </c>
      <c r="N11" s="11">
        <f t="shared" si="4"/>
        <v>71592</v>
      </c>
    </row>
    <row r="12" spans="1:18" ht="16.5" x14ac:dyDescent="0.25">
      <c r="A12" s="8">
        <v>8</v>
      </c>
      <c r="B12" s="13" t="s">
        <v>38</v>
      </c>
      <c r="C12" s="10" t="s">
        <v>20</v>
      </c>
      <c r="D12" s="10">
        <v>0</v>
      </c>
      <c r="E12" s="10">
        <v>20</v>
      </c>
      <c r="F12" s="8">
        <v>1</v>
      </c>
      <c r="G12" s="8">
        <f>SUM(E12:F12)</f>
        <v>21</v>
      </c>
      <c r="H12" s="8">
        <v>1</v>
      </c>
      <c r="I12" s="11">
        <f t="shared" si="1"/>
        <v>10500</v>
      </c>
      <c r="J12" s="11">
        <f t="shared" si="2"/>
        <v>10500</v>
      </c>
      <c r="K12" s="11">
        <f t="shared" si="3"/>
        <v>24000</v>
      </c>
      <c r="L12" s="11">
        <f>G12*690</f>
        <v>14490</v>
      </c>
      <c r="M12" s="12" t="s">
        <v>21</v>
      </c>
      <c r="N12" s="11">
        <f t="shared" si="4"/>
        <v>59490</v>
      </c>
      <c r="O12" s="3"/>
      <c r="P12" s="3"/>
      <c r="Q12" s="3"/>
      <c r="R12" s="3"/>
    </row>
    <row r="13" spans="1:18" ht="16.5" x14ac:dyDescent="0.25">
      <c r="A13" s="8">
        <v>9</v>
      </c>
      <c r="B13" s="13" t="s">
        <v>39</v>
      </c>
      <c r="C13" s="10" t="s">
        <v>20</v>
      </c>
      <c r="D13" s="10">
        <v>55</v>
      </c>
      <c r="E13" s="10">
        <v>4</v>
      </c>
      <c r="F13" s="8">
        <v>1</v>
      </c>
      <c r="G13" s="8">
        <f>SUM(D13:F13)</f>
        <v>60</v>
      </c>
      <c r="H13" s="8">
        <v>2</v>
      </c>
      <c r="I13" s="11">
        <f t="shared" si="1"/>
        <v>30000</v>
      </c>
      <c r="J13" s="11">
        <f t="shared" si="2"/>
        <v>30000</v>
      </c>
      <c r="K13" s="11">
        <f t="shared" si="3"/>
        <v>48000</v>
      </c>
      <c r="L13" s="11">
        <f>D13*204+E13*406+F13*406</f>
        <v>13250</v>
      </c>
      <c r="M13" s="12" t="s">
        <v>23</v>
      </c>
      <c r="N13" s="11">
        <f t="shared" si="4"/>
        <v>121250</v>
      </c>
    </row>
    <row r="14" spans="1:18" ht="16.5" x14ac:dyDescent="0.25">
      <c r="A14" s="8">
        <v>10</v>
      </c>
      <c r="B14" s="13" t="s">
        <v>30</v>
      </c>
      <c r="C14" s="10" t="s">
        <v>20</v>
      </c>
      <c r="D14" s="10">
        <v>22</v>
      </c>
      <c r="E14" s="10">
        <v>2</v>
      </c>
      <c r="F14" s="8">
        <v>1</v>
      </c>
      <c r="G14" s="8">
        <f>SUM(D14:F14)</f>
        <v>25</v>
      </c>
      <c r="H14" s="8">
        <v>1</v>
      </c>
      <c r="I14" s="11">
        <f t="shared" si="1"/>
        <v>12500</v>
      </c>
      <c r="J14" s="11">
        <f t="shared" si="2"/>
        <v>12500</v>
      </c>
      <c r="K14" s="11">
        <f t="shared" si="3"/>
        <v>24000</v>
      </c>
      <c r="L14" s="11">
        <f>G14*406</f>
        <v>10150</v>
      </c>
      <c r="M14" s="12" t="s">
        <v>23</v>
      </c>
      <c r="N14" s="11">
        <f t="shared" si="4"/>
        <v>59150</v>
      </c>
    </row>
    <row r="15" spans="1:18" ht="16.5" x14ac:dyDescent="0.25">
      <c r="A15" s="10" t="s">
        <v>31</v>
      </c>
      <c r="B15" s="10" t="s">
        <v>32</v>
      </c>
      <c r="C15" s="10"/>
      <c r="D15" s="10">
        <f t="shared" ref="D15:N15" si="5">SUM(D5:D14)</f>
        <v>336</v>
      </c>
      <c r="E15" s="10">
        <f t="shared" si="5"/>
        <v>45</v>
      </c>
      <c r="F15" s="10">
        <f t="shared" si="5"/>
        <v>10</v>
      </c>
      <c r="G15" s="10">
        <f t="shared" si="5"/>
        <v>391</v>
      </c>
      <c r="H15" s="8">
        <f t="shared" si="5"/>
        <v>13</v>
      </c>
      <c r="I15" s="11">
        <f t="shared" si="5"/>
        <v>195500</v>
      </c>
      <c r="J15" s="11">
        <f t="shared" si="5"/>
        <v>195500</v>
      </c>
      <c r="K15" s="11">
        <f t="shared" si="5"/>
        <v>312000</v>
      </c>
      <c r="L15" s="11">
        <f t="shared" si="5"/>
        <v>135848</v>
      </c>
      <c r="M15" s="12" t="s">
        <v>23</v>
      </c>
      <c r="N15" s="11">
        <f t="shared" si="5"/>
        <v>838848</v>
      </c>
    </row>
    <row r="16" spans="1:18" ht="16.5" x14ac:dyDescent="0.25">
      <c r="A16" s="17" t="s">
        <v>33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236.25" customHeight="1" x14ac:dyDescent="0.25">
      <c r="A17" s="14" t="s">
        <v>35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9" spans="1:14" x14ac:dyDescent="0.25">
      <c r="D19" s="2"/>
      <c r="F19" s="1"/>
      <c r="H19" s="1"/>
      <c r="L19" s="3"/>
      <c r="M19" s="3"/>
    </row>
    <row r="20" spans="1:14" x14ac:dyDescent="0.25">
      <c r="D20" s="2"/>
      <c r="F20" s="2"/>
      <c r="G20" s="1"/>
      <c r="H20" s="1"/>
      <c r="J20" s="2"/>
      <c r="K20" s="1"/>
      <c r="L20" s="1"/>
      <c r="M20" s="1"/>
    </row>
    <row r="21" spans="1:14" x14ac:dyDescent="0.25">
      <c r="D21" s="2"/>
      <c r="F21" s="2"/>
      <c r="G21" s="1"/>
      <c r="H21" s="1"/>
      <c r="J21" s="2"/>
      <c r="K21" s="2"/>
      <c r="L21" s="1"/>
      <c r="M21" s="1"/>
    </row>
    <row r="22" spans="1:14" x14ac:dyDescent="0.25">
      <c r="D22" s="2"/>
      <c r="F22" s="2"/>
      <c r="G22" s="1"/>
      <c r="H22" s="1"/>
      <c r="J22" s="2"/>
      <c r="K22" s="2"/>
      <c r="L22" s="1"/>
      <c r="M22" s="1"/>
    </row>
    <row r="23" spans="1:14" x14ac:dyDescent="0.25">
      <c r="D23" s="2"/>
      <c r="F23" s="2"/>
      <c r="G23" s="1"/>
      <c r="H23" s="1"/>
      <c r="J23" s="2"/>
      <c r="K23" s="2"/>
      <c r="L23" s="1"/>
      <c r="M23" s="1"/>
    </row>
    <row r="24" spans="1:14" x14ac:dyDescent="0.25">
      <c r="G24" s="1"/>
      <c r="J24" s="2"/>
      <c r="K24" s="2"/>
      <c r="L24" s="1"/>
      <c r="M24" s="1"/>
    </row>
  </sheetData>
  <mergeCells count="18">
    <mergeCell ref="A1:N1"/>
    <mergeCell ref="M2:M4"/>
    <mergeCell ref="A2:A4"/>
    <mergeCell ref="B2:B4"/>
    <mergeCell ref="C2:C4"/>
    <mergeCell ref="D2:F2"/>
    <mergeCell ref="G2:G4"/>
    <mergeCell ref="H2:H4"/>
    <mergeCell ref="I2:I3"/>
    <mergeCell ref="J2:J3"/>
    <mergeCell ref="K2:L2"/>
    <mergeCell ref="A17:N17"/>
    <mergeCell ref="N2:N4"/>
    <mergeCell ref="D3:D4"/>
    <mergeCell ref="E3:E4"/>
    <mergeCell ref="F3:F4"/>
    <mergeCell ref="L3:L4"/>
    <mergeCell ref="A16:N16"/>
  </mergeCells>
  <phoneticPr fontId="1" type="noConversion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鄉土歌謠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呂彥杰</cp:lastModifiedBy>
  <cp:lastPrinted>2020-01-15T09:22:30Z</cp:lastPrinted>
  <dcterms:created xsi:type="dcterms:W3CDTF">2020-01-12T14:22:51Z</dcterms:created>
  <dcterms:modified xsi:type="dcterms:W3CDTF">2020-01-16T03:58:46Z</dcterms:modified>
</cp:coreProperties>
</file>