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44" windowWidth="22056" windowHeight="9324"/>
  </bookViews>
  <sheets>
    <sheet name="107-1經費一覽表(作業用) " sheetId="1" r:id="rId1"/>
  </sheets>
  <externalReferences>
    <externalReference r:id="rId2"/>
  </externalReferences>
  <definedNames>
    <definedName name="_xlnm.Print_Area" localSheetId="0">'107-1經費一覽表(作業用) '!$A$1:$P$102</definedName>
    <definedName name="_xlnm.Print_Titles" localSheetId="0">'107-1經費一覽表(作業用) '!$1:$4</definedName>
  </definedNames>
  <calcPr calcId="145621"/>
</workbook>
</file>

<file path=xl/calcChain.xml><?xml version="1.0" encoding="utf-8"?>
<calcChain xmlns="http://schemas.openxmlformats.org/spreadsheetml/2006/main">
  <c r="M101" i="1" l="1"/>
  <c r="L101" i="1"/>
  <c r="K101" i="1"/>
  <c r="J101" i="1"/>
  <c r="I101" i="1"/>
  <c r="H101" i="1"/>
  <c r="F101" i="1"/>
  <c r="E101" i="1"/>
  <c r="D101" i="1"/>
  <c r="C101" i="1"/>
  <c r="M100" i="1"/>
  <c r="L100" i="1"/>
  <c r="K100" i="1"/>
  <c r="J100" i="1"/>
  <c r="I100" i="1"/>
  <c r="H100" i="1"/>
  <c r="F100" i="1"/>
  <c r="E100" i="1"/>
  <c r="D100" i="1"/>
  <c r="C100" i="1"/>
  <c r="M99" i="1"/>
  <c r="L99" i="1"/>
  <c r="K99" i="1"/>
  <c r="J99" i="1"/>
  <c r="I99" i="1"/>
  <c r="H99" i="1"/>
  <c r="F99" i="1"/>
  <c r="E99" i="1"/>
  <c r="D99" i="1"/>
  <c r="C99" i="1"/>
  <c r="M98" i="1"/>
  <c r="L98" i="1"/>
  <c r="K98" i="1"/>
  <c r="J98" i="1"/>
  <c r="I98" i="1"/>
  <c r="N98" i="1" s="1"/>
  <c r="H98" i="1"/>
  <c r="F98" i="1"/>
  <c r="E98" i="1"/>
  <c r="D98" i="1"/>
  <c r="C98" i="1"/>
  <c r="P97" i="1"/>
  <c r="M97" i="1"/>
  <c r="L97" i="1"/>
  <c r="K97" i="1"/>
  <c r="J97" i="1"/>
  <c r="I97" i="1"/>
  <c r="F97" i="1"/>
  <c r="E97" i="1"/>
  <c r="D97" i="1"/>
  <c r="C97" i="1"/>
  <c r="M96" i="1"/>
  <c r="L96" i="1"/>
  <c r="K96" i="1"/>
  <c r="J96" i="1"/>
  <c r="I96" i="1"/>
  <c r="H96" i="1"/>
  <c r="F96" i="1"/>
  <c r="E96" i="1"/>
  <c r="D96" i="1"/>
  <c r="C96" i="1"/>
  <c r="M95" i="1"/>
  <c r="L95" i="1"/>
  <c r="K95" i="1"/>
  <c r="J95" i="1"/>
  <c r="I95" i="1"/>
  <c r="H95" i="1"/>
  <c r="F95" i="1"/>
  <c r="E95" i="1"/>
  <c r="D95" i="1"/>
  <c r="C95" i="1"/>
  <c r="M94" i="1"/>
  <c r="L94" i="1"/>
  <c r="K94" i="1"/>
  <c r="J94" i="1"/>
  <c r="I94" i="1"/>
  <c r="H94" i="1"/>
  <c r="F94" i="1"/>
  <c r="E94" i="1"/>
  <c r="D94" i="1"/>
  <c r="C94" i="1"/>
  <c r="M93" i="1"/>
  <c r="L93" i="1"/>
  <c r="K93" i="1"/>
  <c r="J93" i="1"/>
  <c r="I93" i="1"/>
  <c r="H93" i="1"/>
  <c r="F93" i="1"/>
  <c r="E93" i="1"/>
  <c r="D93" i="1"/>
  <c r="C93" i="1"/>
  <c r="M92" i="1"/>
  <c r="L92" i="1"/>
  <c r="K92" i="1"/>
  <c r="J92" i="1"/>
  <c r="I92" i="1"/>
  <c r="H92" i="1"/>
  <c r="F92" i="1"/>
  <c r="E92" i="1"/>
  <c r="D92" i="1"/>
  <c r="C92" i="1"/>
  <c r="M91" i="1"/>
  <c r="L91" i="1"/>
  <c r="K91" i="1"/>
  <c r="J91" i="1"/>
  <c r="I91" i="1"/>
  <c r="H91" i="1"/>
  <c r="F91" i="1"/>
  <c r="E91" i="1"/>
  <c r="D91" i="1"/>
  <c r="C91" i="1"/>
  <c r="M90" i="1"/>
  <c r="L90" i="1"/>
  <c r="K90" i="1"/>
  <c r="J90" i="1"/>
  <c r="I90" i="1"/>
  <c r="N90" i="1" s="1"/>
  <c r="H90" i="1"/>
  <c r="F90" i="1"/>
  <c r="E90" i="1"/>
  <c r="D90" i="1"/>
  <c r="C90" i="1"/>
  <c r="M89" i="1"/>
  <c r="L89" i="1"/>
  <c r="K89" i="1"/>
  <c r="J89" i="1"/>
  <c r="I89" i="1"/>
  <c r="H89" i="1"/>
  <c r="F89" i="1"/>
  <c r="E89" i="1"/>
  <c r="D89" i="1"/>
  <c r="C89" i="1"/>
  <c r="M88" i="1"/>
  <c r="L88" i="1"/>
  <c r="K88" i="1"/>
  <c r="J88" i="1"/>
  <c r="I88" i="1"/>
  <c r="N88" i="1" s="1"/>
  <c r="H88" i="1"/>
  <c r="F88" i="1"/>
  <c r="E88" i="1"/>
  <c r="D88" i="1"/>
  <c r="C88" i="1"/>
  <c r="M87" i="1"/>
  <c r="L87" i="1"/>
  <c r="K87" i="1"/>
  <c r="J87" i="1"/>
  <c r="I87" i="1"/>
  <c r="H87" i="1"/>
  <c r="F87" i="1"/>
  <c r="E87" i="1"/>
  <c r="D87" i="1"/>
  <c r="C87" i="1"/>
  <c r="M86" i="1"/>
  <c r="L86" i="1"/>
  <c r="K86" i="1"/>
  <c r="J86" i="1"/>
  <c r="I86" i="1"/>
  <c r="N86" i="1" s="1"/>
  <c r="H86" i="1"/>
  <c r="F86" i="1"/>
  <c r="E86" i="1"/>
  <c r="D86" i="1"/>
  <c r="C86" i="1"/>
  <c r="M85" i="1"/>
  <c r="L85" i="1"/>
  <c r="K85" i="1"/>
  <c r="J85" i="1"/>
  <c r="I85" i="1"/>
  <c r="H85" i="1"/>
  <c r="F85" i="1"/>
  <c r="E85" i="1"/>
  <c r="D85" i="1"/>
  <c r="C85" i="1"/>
  <c r="M84" i="1"/>
  <c r="L84" i="1"/>
  <c r="K84" i="1"/>
  <c r="J84" i="1"/>
  <c r="I84" i="1"/>
  <c r="N84" i="1" s="1"/>
  <c r="H84" i="1"/>
  <c r="F84" i="1"/>
  <c r="E84" i="1"/>
  <c r="D84" i="1"/>
  <c r="C84" i="1"/>
  <c r="M83" i="1"/>
  <c r="L83" i="1"/>
  <c r="K83" i="1"/>
  <c r="J83" i="1"/>
  <c r="I83" i="1"/>
  <c r="H83" i="1"/>
  <c r="F83" i="1"/>
  <c r="E83" i="1"/>
  <c r="D83" i="1"/>
  <c r="C83" i="1"/>
  <c r="M82" i="1"/>
  <c r="L82" i="1"/>
  <c r="K82" i="1"/>
  <c r="J82" i="1"/>
  <c r="I82" i="1"/>
  <c r="N82" i="1" s="1"/>
  <c r="H82" i="1"/>
  <c r="F82" i="1"/>
  <c r="E82" i="1"/>
  <c r="D82" i="1"/>
  <c r="C82" i="1"/>
  <c r="M81" i="1"/>
  <c r="L81" i="1"/>
  <c r="K81" i="1"/>
  <c r="J81" i="1"/>
  <c r="I81" i="1"/>
  <c r="H81" i="1"/>
  <c r="F81" i="1"/>
  <c r="E81" i="1"/>
  <c r="D81" i="1"/>
  <c r="C81" i="1"/>
  <c r="M80" i="1"/>
  <c r="L80" i="1"/>
  <c r="K80" i="1"/>
  <c r="J80" i="1"/>
  <c r="I80" i="1"/>
  <c r="N80" i="1" s="1"/>
  <c r="H80" i="1"/>
  <c r="F80" i="1"/>
  <c r="E80" i="1"/>
  <c r="D80" i="1"/>
  <c r="C80" i="1"/>
  <c r="M79" i="1"/>
  <c r="L79" i="1"/>
  <c r="K79" i="1"/>
  <c r="J79" i="1"/>
  <c r="I79" i="1"/>
  <c r="H79" i="1"/>
  <c r="F79" i="1"/>
  <c r="E79" i="1"/>
  <c r="D79" i="1"/>
  <c r="C79" i="1"/>
  <c r="M78" i="1"/>
  <c r="L78" i="1"/>
  <c r="K78" i="1"/>
  <c r="J78" i="1"/>
  <c r="I78" i="1"/>
  <c r="N78" i="1" s="1"/>
  <c r="H78" i="1"/>
  <c r="F78" i="1"/>
  <c r="E78" i="1"/>
  <c r="D78" i="1"/>
  <c r="C78" i="1"/>
  <c r="M77" i="1"/>
  <c r="L77" i="1"/>
  <c r="K77" i="1"/>
  <c r="J77" i="1"/>
  <c r="I77" i="1"/>
  <c r="H77" i="1"/>
  <c r="F77" i="1"/>
  <c r="E77" i="1"/>
  <c r="D77" i="1"/>
  <c r="C77" i="1"/>
  <c r="M76" i="1"/>
  <c r="L76" i="1"/>
  <c r="K76" i="1"/>
  <c r="J76" i="1"/>
  <c r="I76" i="1"/>
  <c r="N76" i="1" s="1"/>
  <c r="H76" i="1"/>
  <c r="F76" i="1"/>
  <c r="E76" i="1"/>
  <c r="D76" i="1"/>
  <c r="C76" i="1"/>
  <c r="M75" i="1"/>
  <c r="L75" i="1"/>
  <c r="K75" i="1"/>
  <c r="J75" i="1"/>
  <c r="I75" i="1"/>
  <c r="H75" i="1"/>
  <c r="F75" i="1"/>
  <c r="E75" i="1"/>
  <c r="D75" i="1"/>
  <c r="C75" i="1"/>
  <c r="M74" i="1"/>
  <c r="L74" i="1"/>
  <c r="K74" i="1"/>
  <c r="J74" i="1"/>
  <c r="I74" i="1"/>
  <c r="N74" i="1" s="1"/>
  <c r="H74" i="1"/>
  <c r="F74" i="1"/>
  <c r="E74" i="1"/>
  <c r="D74" i="1"/>
  <c r="C74" i="1"/>
  <c r="M73" i="1"/>
  <c r="L73" i="1"/>
  <c r="K73" i="1"/>
  <c r="J73" i="1"/>
  <c r="I73" i="1"/>
  <c r="H73" i="1"/>
  <c r="F73" i="1"/>
  <c r="E73" i="1"/>
  <c r="D73" i="1"/>
  <c r="C73" i="1"/>
  <c r="M72" i="1"/>
  <c r="L72" i="1"/>
  <c r="K72" i="1"/>
  <c r="J72" i="1"/>
  <c r="I72" i="1"/>
  <c r="N72" i="1" s="1"/>
  <c r="H72" i="1"/>
  <c r="F72" i="1"/>
  <c r="E72" i="1"/>
  <c r="D72" i="1"/>
  <c r="C72" i="1"/>
  <c r="M71" i="1"/>
  <c r="L71" i="1"/>
  <c r="K71" i="1"/>
  <c r="J71" i="1"/>
  <c r="I71" i="1"/>
  <c r="H71" i="1"/>
  <c r="F71" i="1"/>
  <c r="E71" i="1"/>
  <c r="D71" i="1"/>
  <c r="C71" i="1"/>
  <c r="M70" i="1"/>
  <c r="L70" i="1"/>
  <c r="K70" i="1"/>
  <c r="J70" i="1"/>
  <c r="I70" i="1"/>
  <c r="N70" i="1" s="1"/>
  <c r="H70" i="1"/>
  <c r="F70" i="1"/>
  <c r="E70" i="1"/>
  <c r="D70" i="1"/>
  <c r="C70" i="1"/>
  <c r="M69" i="1"/>
  <c r="L69" i="1"/>
  <c r="K69" i="1"/>
  <c r="J69" i="1"/>
  <c r="I69" i="1"/>
  <c r="H69" i="1"/>
  <c r="F69" i="1"/>
  <c r="E69" i="1"/>
  <c r="D69" i="1"/>
  <c r="C69" i="1"/>
  <c r="M68" i="1"/>
  <c r="L68" i="1"/>
  <c r="K68" i="1"/>
  <c r="J68" i="1"/>
  <c r="I68" i="1"/>
  <c r="N68" i="1" s="1"/>
  <c r="H68" i="1"/>
  <c r="F68" i="1"/>
  <c r="E68" i="1"/>
  <c r="D68" i="1"/>
  <c r="C68" i="1"/>
  <c r="M67" i="1"/>
  <c r="L67" i="1"/>
  <c r="K67" i="1"/>
  <c r="J67" i="1"/>
  <c r="I67" i="1"/>
  <c r="H67" i="1"/>
  <c r="F67" i="1"/>
  <c r="E67" i="1"/>
  <c r="D67" i="1"/>
  <c r="C67" i="1"/>
  <c r="M66" i="1"/>
  <c r="L66" i="1"/>
  <c r="K66" i="1"/>
  <c r="J66" i="1"/>
  <c r="I66" i="1"/>
  <c r="N66" i="1" s="1"/>
  <c r="H66" i="1"/>
  <c r="F66" i="1"/>
  <c r="E66" i="1"/>
  <c r="D66" i="1"/>
  <c r="C66" i="1"/>
  <c r="M65" i="1"/>
  <c r="L65" i="1"/>
  <c r="K65" i="1"/>
  <c r="J65" i="1"/>
  <c r="I65" i="1"/>
  <c r="H65" i="1"/>
  <c r="F65" i="1"/>
  <c r="E65" i="1"/>
  <c r="D65" i="1"/>
  <c r="C65" i="1"/>
  <c r="M64" i="1"/>
  <c r="L64" i="1"/>
  <c r="K64" i="1"/>
  <c r="J64" i="1"/>
  <c r="I64" i="1"/>
  <c r="N64" i="1" s="1"/>
  <c r="H64" i="1"/>
  <c r="F64" i="1"/>
  <c r="E64" i="1"/>
  <c r="D64" i="1"/>
  <c r="C64" i="1"/>
  <c r="M63" i="1"/>
  <c r="L63" i="1"/>
  <c r="K63" i="1"/>
  <c r="J63" i="1"/>
  <c r="I63" i="1"/>
  <c r="H63" i="1"/>
  <c r="F63" i="1"/>
  <c r="E63" i="1"/>
  <c r="D63" i="1"/>
  <c r="C63" i="1"/>
  <c r="M62" i="1"/>
  <c r="L62" i="1"/>
  <c r="K62" i="1"/>
  <c r="J62" i="1"/>
  <c r="I62" i="1"/>
  <c r="N62" i="1" s="1"/>
  <c r="H62" i="1"/>
  <c r="F62" i="1"/>
  <c r="E62" i="1"/>
  <c r="D62" i="1"/>
  <c r="C62" i="1"/>
  <c r="M61" i="1"/>
  <c r="L61" i="1"/>
  <c r="K61" i="1"/>
  <c r="J61" i="1"/>
  <c r="I61" i="1"/>
  <c r="H61" i="1"/>
  <c r="F61" i="1"/>
  <c r="E61" i="1"/>
  <c r="D61" i="1"/>
  <c r="C61" i="1"/>
  <c r="M60" i="1"/>
  <c r="L60" i="1"/>
  <c r="K60" i="1"/>
  <c r="J60" i="1"/>
  <c r="I60" i="1"/>
  <c r="N60" i="1" s="1"/>
  <c r="H60" i="1"/>
  <c r="F60" i="1"/>
  <c r="E60" i="1"/>
  <c r="D60" i="1"/>
  <c r="C60" i="1"/>
  <c r="M59" i="1"/>
  <c r="L59" i="1"/>
  <c r="K59" i="1"/>
  <c r="J59" i="1"/>
  <c r="I59" i="1"/>
  <c r="H59" i="1"/>
  <c r="F59" i="1"/>
  <c r="E59" i="1"/>
  <c r="D59" i="1"/>
  <c r="C59" i="1"/>
  <c r="M58" i="1"/>
  <c r="L58" i="1"/>
  <c r="K58" i="1"/>
  <c r="J58" i="1"/>
  <c r="I58" i="1"/>
  <c r="N58" i="1" s="1"/>
  <c r="H58" i="1"/>
  <c r="F58" i="1"/>
  <c r="E58" i="1"/>
  <c r="D58" i="1"/>
  <c r="C58" i="1"/>
  <c r="M57" i="1"/>
  <c r="L57" i="1"/>
  <c r="K57" i="1"/>
  <c r="J57" i="1"/>
  <c r="I57" i="1"/>
  <c r="H57" i="1"/>
  <c r="F57" i="1"/>
  <c r="E57" i="1"/>
  <c r="D57" i="1"/>
  <c r="C57" i="1"/>
  <c r="M56" i="1"/>
  <c r="L56" i="1"/>
  <c r="K56" i="1"/>
  <c r="J56" i="1"/>
  <c r="I56" i="1"/>
  <c r="H56" i="1"/>
  <c r="F56" i="1"/>
  <c r="E56" i="1"/>
  <c r="D56" i="1"/>
  <c r="C56" i="1"/>
  <c r="M55" i="1"/>
  <c r="L55" i="1"/>
  <c r="K55" i="1"/>
  <c r="J55" i="1"/>
  <c r="I55" i="1"/>
  <c r="H55" i="1"/>
  <c r="F55" i="1"/>
  <c r="E55" i="1"/>
  <c r="D55" i="1"/>
  <c r="C55" i="1"/>
  <c r="P54" i="1"/>
  <c r="M54" i="1"/>
  <c r="L54" i="1"/>
  <c r="K54" i="1"/>
  <c r="J54" i="1"/>
  <c r="I54" i="1"/>
  <c r="F54" i="1"/>
  <c r="E54" i="1"/>
  <c r="D54" i="1"/>
  <c r="C54" i="1"/>
  <c r="M53" i="1"/>
  <c r="L53" i="1"/>
  <c r="K53" i="1"/>
  <c r="J53" i="1"/>
  <c r="I53" i="1"/>
  <c r="H53" i="1"/>
  <c r="F53" i="1"/>
  <c r="E53" i="1"/>
  <c r="D53" i="1"/>
  <c r="C53" i="1"/>
  <c r="M52" i="1"/>
  <c r="L52" i="1"/>
  <c r="K52" i="1"/>
  <c r="J52" i="1"/>
  <c r="I52" i="1"/>
  <c r="H52" i="1"/>
  <c r="F52" i="1"/>
  <c r="E52" i="1"/>
  <c r="D52" i="1"/>
  <c r="C52" i="1"/>
  <c r="M51" i="1"/>
  <c r="L51" i="1"/>
  <c r="K51" i="1"/>
  <c r="J51" i="1"/>
  <c r="I51" i="1"/>
  <c r="H51" i="1"/>
  <c r="F51" i="1"/>
  <c r="E51" i="1"/>
  <c r="D51" i="1"/>
  <c r="C51" i="1"/>
  <c r="M50" i="1"/>
  <c r="L50" i="1"/>
  <c r="K50" i="1"/>
  <c r="J50" i="1"/>
  <c r="I50" i="1"/>
  <c r="H50" i="1"/>
  <c r="F50" i="1"/>
  <c r="E50" i="1"/>
  <c r="D50" i="1"/>
  <c r="C50" i="1"/>
  <c r="M49" i="1"/>
  <c r="L49" i="1"/>
  <c r="K49" i="1"/>
  <c r="J49" i="1"/>
  <c r="I49" i="1"/>
  <c r="H49" i="1"/>
  <c r="F49" i="1"/>
  <c r="E49" i="1"/>
  <c r="D49" i="1"/>
  <c r="C49" i="1"/>
  <c r="M48" i="1"/>
  <c r="L48" i="1"/>
  <c r="K48" i="1"/>
  <c r="J48" i="1"/>
  <c r="I48" i="1"/>
  <c r="H48" i="1"/>
  <c r="F48" i="1"/>
  <c r="E48" i="1"/>
  <c r="D48" i="1"/>
  <c r="C48" i="1"/>
  <c r="M47" i="1"/>
  <c r="L47" i="1"/>
  <c r="K47" i="1"/>
  <c r="J47" i="1"/>
  <c r="I47" i="1"/>
  <c r="H47" i="1"/>
  <c r="F47" i="1"/>
  <c r="E47" i="1"/>
  <c r="D47" i="1"/>
  <c r="C47" i="1"/>
  <c r="M46" i="1"/>
  <c r="L46" i="1"/>
  <c r="K46" i="1"/>
  <c r="J46" i="1"/>
  <c r="I46" i="1"/>
  <c r="H46" i="1"/>
  <c r="F46" i="1"/>
  <c r="E46" i="1"/>
  <c r="D46" i="1"/>
  <c r="C46" i="1"/>
  <c r="M45" i="1"/>
  <c r="L45" i="1"/>
  <c r="K45" i="1"/>
  <c r="J45" i="1"/>
  <c r="I45" i="1"/>
  <c r="H45" i="1"/>
  <c r="F45" i="1"/>
  <c r="E45" i="1"/>
  <c r="D45" i="1"/>
  <c r="C45" i="1"/>
  <c r="M44" i="1"/>
  <c r="L44" i="1"/>
  <c r="K44" i="1"/>
  <c r="J44" i="1"/>
  <c r="I44" i="1"/>
  <c r="H44" i="1"/>
  <c r="F44" i="1"/>
  <c r="E44" i="1"/>
  <c r="D44" i="1"/>
  <c r="C44" i="1"/>
  <c r="M43" i="1"/>
  <c r="L43" i="1"/>
  <c r="K43" i="1"/>
  <c r="J43" i="1"/>
  <c r="I43" i="1"/>
  <c r="H43" i="1"/>
  <c r="F43" i="1"/>
  <c r="E43" i="1"/>
  <c r="D43" i="1"/>
  <c r="C43" i="1"/>
  <c r="M42" i="1"/>
  <c r="L42" i="1"/>
  <c r="K42" i="1"/>
  <c r="J42" i="1"/>
  <c r="I42" i="1"/>
  <c r="H42" i="1"/>
  <c r="F42" i="1"/>
  <c r="E42" i="1"/>
  <c r="D42" i="1"/>
  <c r="C42" i="1"/>
  <c r="M41" i="1"/>
  <c r="L41" i="1"/>
  <c r="K41" i="1"/>
  <c r="J41" i="1"/>
  <c r="I41" i="1"/>
  <c r="H41" i="1"/>
  <c r="F41" i="1"/>
  <c r="E41" i="1"/>
  <c r="D41" i="1"/>
  <c r="C41" i="1"/>
  <c r="M40" i="1"/>
  <c r="L40" i="1"/>
  <c r="K40" i="1"/>
  <c r="J40" i="1"/>
  <c r="I40" i="1"/>
  <c r="H40" i="1"/>
  <c r="F40" i="1"/>
  <c r="E40" i="1"/>
  <c r="D40" i="1"/>
  <c r="C40" i="1"/>
  <c r="M39" i="1"/>
  <c r="L39" i="1"/>
  <c r="K39" i="1"/>
  <c r="J39" i="1"/>
  <c r="I39" i="1"/>
  <c r="H39" i="1"/>
  <c r="F39" i="1"/>
  <c r="E39" i="1"/>
  <c r="D39" i="1"/>
  <c r="C39" i="1"/>
  <c r="M38" i="1"/>
  <c r="L38" i="1"/>
  <c r="K38" i="1"/>
  <c r="J38" i="1"/>
  <c r="I38" i="1"/>
  <c r="H38" i="1"/>
  <c r="F38" i="1"/>
  <c r="E38" i="1"/>
  <c r="D38" i="1"/>
  <c r="C38" i="1"/>
  <c r="M37" i="1"/>
  <c r="L37" i="1"/>
  <c r="K37" i="1"/>
  <c r="J37" i="1"/>
  <c r="I37" i="1"/>
  <c r="H37" i="1"/>
  <c r="F37" i="1"/>
  <c r="E37" i="1"/>
  <c r="D37" i="1"/>
  <c r="C37" i="1"/>
  <c r="M36" i="1"/>
  <c r="L36" i="1"/>
  <c r="K36" i="1"/>
  <c r="J36" i="1"/>
  <c r="I36" i="1"/>
  <c r="H36" i="1"/>
  <c r="F36" i="1"/>
  <c r="E36" i="1"/>
  <c r="D36" i="1"/>
  <c r="C36" i="1"/>
  <c r="M35" i="1"/>
  <c r="L35" i="1"/>
  <c r="K35" i="1"/>
  <c r="J35" i="1"/>
  <c r="I35" i="1"/>
  <c r="H35" i="1"/>
  <c r="F35" i="1"/>
  <c r="E35" i="1"/>
  <c r="D35" i="1"/>
  <c r="C35" i="1"/>
  <c r="M34" i="1"/>
  <c r="L34" i="1"/>
  <c r="K34" i="1"/>
  <c r="J34" i="1"/>
  <c r="I34" i="1"/>
  <c r="H34" i="1"/>
  <c r="F34" i="1"/>
  <c r="E34" i="1"/>
  <c r="D34" i="1"/>
  <c r="C34" i="1"/>
  <c r="M33" i="1"/>
  <c r="L33" i="1"/>
  <c r="K33" i="1"/>
  <c r="J33" i="1"/>
  <c r="I33" i="1"/>
  <c r="H33" i="1"/>
  <c r="F33" i="1"/>
  <c r="E33" i="1"/>
  <c r="D33" i="1"/>
  <c r="C33" i="1"/>
  <c r="M32" i="1"/>
  <c r="L32" i="1"/>
  <c r="K32" i="1"/>
  <c r="J32" i="1"/>
  <c r="I32" i="1"/>
  <c r="H32" i="1"/>
  <c r="F32" i="1"/>
  <c r="E32" i="1"/>
  <c r="D32" i="1"/>
  <c r="C32" i="1"/>
  <c r="M31" i="1"/>
  <c r="L31" i="1"/>
  <c r="K31" i="1"/>
  <c r="J31" i="1"/>
  <c r="I31" i="1"/>
  <c r="H31" i="1"/>
  <c r="F31" i="1"/>
  <c r="E31" i="1"/>
  <c r="D31" i="1"/>
  <c r="C31" i="1"/>
  <c r="M30" i="1"/>
  <c r="L30" i="1"/>
  <c r="K30" i="1"/>
  <c r="J30" i="1"/>
  <c r="I30" i="1"/>
  <c r="H30" i="1"/>
  <c r="F30" i="1"/>
  <c r="E30" i="1"/>
  <c r="D30" i="1"/>
  <c r="C30" i="1"/>
  <c r="M29" i="1"/>
  <c r="L29" i="1"/>
  <c r="K29" i="1"/>
  <c r="J29" i="1"/>
  <c r="I29" i="1"/>
  <c r="H29" i="1"/>
  <c r="F29" i="1"/>
  <c r="E29" i="1"/>
  <c r="D29" i="1"/>
  <c r="C29" i="1"/>
  <c r="P28" i="1"/>
  <c r="M28" i="1"/>
  <c r="L28" i="1"/>
  <c r="K28" i="1"/>
  <c r="J28" i="1"/>
  <c r="I28" i="1"/>
  <c r="F28" i="1"/>
  <c r="E28" i="1"/>
  <c r="D28" i="1"/>
  <c r="C28" i="1"/>
  <c r="M27" i="1"/>
  <c r="L27" i="1"/>
  <c r="K27" i="1"/>
  <c r="J27" i="1"/>
  <c r="I27" i="1"/>
  <c r="H27" i="1"/>
  <c r="F27" i="1"/>
  <c r="E27" i="1"/>
  <c r="D27" i="1"/>
  <c r="C27" i="1"/>
  <c r="M26" i="1"/>
  <c r="L26" i="1"/>
  <c r="K26" i="1"/>
  <c r="J26" i="1"/>
  <c r="I26" i="1"/>
  <c r="H26" i="1"/>
  <c r="F26" i="1"/>
  <c r="E26" i="1"/>
  <c r="D26" i="1"/>
  <c r="C26" i="1"/>
  <c r="P25" i="1"/>
  <c r="M25" i="1"/>
  <c r="L25" i="1"/>
  <c r="K25" i="1"/>
  <c r="J25" i="1"/>
  <c r="I25" i="1"/>
  <c r="N25" i="1" s="1"/>
  <c r="O25" i="1" s="1"/>
  <c r="H25" i="1"/>
  <c r="F25" i="1"/>
  <c r="E25" i="1"/>
  <c r="D25" i="1"/>
  <c r="C25" i="1"/>
  <c r="M24" i="1"/>
  <c r="L24" i="1"/>
  <c r="K24" i="1"/>
  <c r="J24" i="1"/>
  <c r="I24" i="1"/>
  <c r="H24" i="1"/>
  <c r="F24" i="1"/>
  <c r="E24" i="1"/>
  <c r="D24" i="1"/>
  <c r="C24" i="1"/>
  <c r="P23" i="1"/>
  <c r="M23" i="1"/>
  <c r="L23" i="1"/>
  <c r="K23" i="1"/>
  <c r="J23" i="1"/>
  <c r="I23" i="1"/>
  <c r="H23" i="1"/>
  <c r="F23" i="1"/>
  <c r="E23" i="1"/>
  <c r="D23" i="1"/>
  <c r="C23" i="1"/>
  <c r="P22" i="1"/>
  <c r="M22" i="1"/>
  <c r="L22" i="1"/>
  <c r="K22" i="1"/>
  <c r="J22" i="1"/>
  <c r="I22" i="1"/>
  <c r="F22" i="1"/>
  <c r="E22" i="1"/>
  <c r="D22" i="1"/>
  <c r="C22" i="1"/>
  <c r="M21" i="1"/>
  <c r="L21" i="1"/>
  <c r="K21" i="1"/>
  <c r="J21" i="1"/>
  <c r="I21" i="1"/>
  <c r="H21" i="1"/>
  <c r="F21" i="1"/>
  <c r="E21" i="1"/>
  <c r="D21" i="1"/>
  <c r="C21" i="1"/>
  <c r="M20" i="1"/>
  <c r="L20" i="1"/>
  <c r="K20" i="1"/>
  <c r="J20" i="1"/>
  <c r="I20" i="1"/>
  <c r="H20" i="1"/>
  <c r="F20" i="1"/>
  <c r="E20" i="1"/>
  <c r="D20" i="1"/>
  <c r="C20" i="1"/>
  <c r="M19" i="1"/>
  <c r="L19" i="1"/>
  <c r="K19" i="1"/>
  <c r="J19" i="1"/>
  <c r="I19" i="1"/>
  <c r="H19" i="1"/>
  <c r="F19" i="1"/>
  <c r="E19" i="1"/>
  <c r="D19" i="1"/>
  <c r="C19" i="1"/>
  <c r="P18" i="1"/>
  <c r="M18" i="1"/>
  <c r="L18" i="1"/>
  <c r="K18" i="1"/>
  <c r="J18" i="1"/>
  <c r="I18" i="1"/>
  <c r="F18" i="1"/>
  <c r="E18" i="1"/>
  <c r="D18" i="1"/>
  <c r="C18" i="1"/>
  <c r="M17" i="1"/>
  <c r="L17" i="1"/>
  <c r="K17" i="1"/>
  <c r="J17" i="1"/>
  <c r="I17" i="1"/>
  <c r="H17" i="1"/>
  <c r="F17" i="1"/>
  <c r="E17" i="1"/>
  <c r="D17" i="1"/>
  <c r="C17" i="1"/>
  <c r="M16" i="1"/>
  <c r="L16" i="1"/>
  <c r="K16" i="1"/>
  <c r="J16" i="1"/>
  <c r="I16" i="1"/>
  <c r="H16" i="1"/>
  <c r="F16" i="1"/>
  <c r="E16" i="1"/>
  <c r="D16" i="1"/>
  <c r="C16" i="1"/>
  <c r="P15" i="1"/>
  <c r="M15" i="1"/>
  <c r="L15" i="1"/>
  <c r="K15" i="1"/>
  <c r="J15" i="1"/>
  <c r="I15" i="1"/>
  <c r="F15" i="1"/>
  <c r="E15" i="1"/>
  <c r="D15" i="1"/>
  <c r="C15" i="1"/>
  <c r="M14" i="1"/>
  <c r="L14" i="1"/>
  <c r="K14" i="1"/>
  <c r="J14" i="1"/>
  <c r="I14" i="1"/>
  <c r="H14" i="1"/>
  <c r="F14" i="1"/>
  <c r="E14" i="1"/>
  <c r="D14" i="1"/>
  <c r="C14" i="1"/>
  <c r="P13" i="1"/>
  <c r="M13" i="1"/>
  <c r="L13" i="1"/>
  <c r="K13" i="1"/>
  <c r="J13" i="1"/>
  <c r="I13" i="1"/>
  <c r="H13" i="1"/>
  <c r="F13" i="1"/>
  <c r="E13" i="1"/>
  <c r="D13" i="1"/>
  <c r="C13" i="1"/>
  <c r="P12" i="1"/>
  <c r="M12" i="1"/>
  <c r="L12" i="1"/>
  <c r="K12" i="1"/>
  <c r="J12" i="1"/>
  <c r="I12" i="1"/>
  <c r="F12" i="1"/>
  <c r="E12" i="1"/>
  <c r="D12" i="1"/>
  <c r="C12" i="1"/>
  <c r="M11" i="1"/>
  <c r="L11" i="1"/>
  <c r="K11" i="1"/>
  <c r="J11" i="1"/>
  <c r="I11" i="1"/>
  <c r="H11" i="1"/>
  <c r="F11" i="1"/>
  <c r="E11" i="1"/>
  <c r="D11" i="1"/>
  <c r="C11" i="1"/>
  <c r="M10" i="1"/>
  <c r="L10" i="1"/>
  <c r="K10" i="1"/>
  <c r="J10" i="1"/>
  <c r="I10" i="1"/>
  <c r="H10" i="1"/>
  <c r="F10" i="1"/>
  <c r="E10" i="1"/>
  <c r="D10" i="1"/>
  <c r="C10" i="1"/>
  <c r="P9" i="1"/>
  <c r="M9" i="1"/>
  <c r="L9" i="1"/>
  <c r="K9" i="1"/>
  <c r="J9" i="1"/>
  <c r="I9" i="1"/>
  <c r="F9" i="1"/>
  <c r="E9" i="1"/>
  <c r="D9" i="1"/>
  <c r="C9" i="1"/>
  <c r="M8" i="1"/>
  <c r="L8" i="1"/>
  <c r="K8" i="1"/>
  <c r="J8" i="1"/>
  <c r="I8" i="1"/>
  <c r="H8" i="1"/>
  <c r="F8" i="1"/>
  <c r="E8" i="1"/>
  <c r="D8" i="1"/>
  <c r="C8" i="1"/>
  <c r="P7" i="1"/>
  <c r="M7" i="1"/>
  <c r="L7" i="1"/>
  <c r="K7" i="1"/>
  <c r="J7" i="1"/>
  <c r="I7" i="1"/>
  <c r="F7" i="1"/>
  <c r="E7" i="1"/>
  <c r="D7" i="1"/>
  <c r="C7" i="1"/>
  <c r="P6" i="1"/>
  <c r="M6" i="1"/>
  <c r="L6" i="1"/>
  <c r="K6" i="1"/>
  <c r="J6" i="1"/>
  <c r="I6" i="1"/>
  <c r="F6" i="1"/>
  <c r="E6" i="1"/>
  <c r="D6" i="1"/>
  <c r="C6" i="1"/>
  <c r="M5" i="1"/>
  <c r="L5" i="1"/>
  <c r="K5" i="1"/>
  <c r="J5" i="1"/>
  <c r="I5" i="1"/>
  <c r="H5" i="1"/>
  <c r="F5" i="1"/>
  <c r="E5" i="1"/>
  <c r="D5" i="1"/>
  <c r="C5" i="1"/>
  <c r="N56" i="1" l="1"/>
  <c r="N11" i="1"/>
  <c r="G15" i="1"/>
  <c r="N15" i="1"/>
  <c r="O15" i="1" s="1"/>
  <c r="N16" i="1"/>
  <c r="G17" i="1"/>
  <c r="G19" i="1"/>
  <c r="G21" i="1"/>
  <c r="G23" i="1"/>
  <c r="G28" i="1"/>
  <c r="G30" i="1"/>
  <c r="G32" i="1"/>
  <c r="G34" i="1"/>
  <c r="G36" i="1"/>
  <c r="G38" i="1"/>
  <c r="G40" i="1"/>
  <c r="G42" i="1"/>
  <c r="G44" i="1"/>
  <c r="G46" i="1"/>
  <c r="G48" i="1"/>
  <c r="G50" i="1"/>
  <c r="G52" i="1"/>
  <c r="G54" i="1"/>
  <c r="N54" i="1"/>
  <c r="O54" i="1" s="1"/>
  <c r="N55" i="1"/>
  <c r="G56" i="1"/>
  <c r="N57" i="1"/>
  <c r="G58" i="1"/>
  <c r="N59" i="1"/>
  <c r="G60" i="1"/>
  <c r="N61" i="1"/>
  <c r="N63" i="1"/>
  <c r="N65" i="1"/>
  <c r="N67" i="1"/>
  <c r="N69" i="1"/>
  <c r="N71" i="1"/>
  <c r="N73" i="1"/>
  <c r="N75" i="1"/>
  <c r="N77" i="1"/>
  <c r="N79" i="1"/>
  <c r="N81" i="1"/>
  <c r="N83" i="1"/>
  <c r="N85" i="1"/>
  <c r="N87" i="1"/>
  <c r="N89" i="1"/>
  <c r="N91" i="1"/>
  <c r="N93" i="1"/>
  <c r="N95" i="1"/>
  <c r="N100" i="1"/>
  <c r="G62" i="1"/>
  <c r="G64" i="1"/>
  <c r="G66" i="1"/>
  <c r="G68" i="1"/>
  <c r="G70" i="1"/>
  <c r="G72" i="1"/>
  <c r="G74" i="1"/>
  <c r="G76" i="1"/>
  <c r="G78" i="1"/>
  <c r="G80" i="1"/>
  <c r="G82" i="1"/>
  <c r="G84" i="1"/>
  <c r="G86" i="1"/>
  <c r="G88" i="1"/>
  <c r="G90" i="1"/>
  <c r="G92" i="1"/>
  <c r="G94" i="1"/>
  <c r="G96" i="1"/>
  <c r="G98" i="1"/>
  <c r="N99" i="1"/>
  <c r="G100" i="1"/>
  <c r="N101" i="1"/>
  <c r="J102" i="1"/>
  <c r="G6" i="1"/>
  <c r="N6" i="1"/>
  <c r="O6" i="1" s="1"/>
  <c r="G8" i="1"/>
  <c r="G10" i="1"/>
  <c r="G12" i="1"/>
  <c r="N12" i="1"/>
  <c r="O12" i="1" s="1"/>
  <c r="N13" i="1"/>
  <c r="O13" i="1" s="1"/>
  <c r="N17" i="1"/>
  <c r="N19" i="1"/>
  <c r="N24" i="1"/>
  <c r="O24" i="1" s="1"/>
  <c r="N28" i="1"/>
  <c r="O28" i="1" s="1"/>
  <c r="F102" i="1"/>
  <c r="G14" i="1"/>
  <c r="G16" i="1"/>
  <c r="G18" i="1"/>
  <c r="G20" i="1"/>
  <c r="N21" i="1"/>
  <c r="N26" i="1"/>
  <c r="O26" i="1" s="1"/>
  <c r="G27" i="1"/>
  <c r="N30" i="1"/>
  <c r="P30" i="1" s="1"/>
  <c r="G31" i="1"/>
  <c r="N32" i="1"/>
  <c r="P32" i="1" s="1"/>
  <c r="N34" i="1"/>
  <c r="P34" i="1" s="1"/>
  <c r="G35" i="1"/>
  <c r="N36" i="1"/>
  <c r="P36" i="1" s="1"/>
  <c r="N38" i="1"/>
  <c r="P38" i="1" s="1"/>
  <c r="G39" i="1"/>
  <c r="N40" i="1"/>
  <c r="P40" i="1" s="1"/>
  <c r="N42" i="1"/>
  <c r="P42" i="1" s="1"/>
  <c r="G43" i="1"/>
  <c r="N44" i="1"/>
  <c r="P44" i="1" s="1"/>
  <c r="N46" i="1"/>
  <c r="P46" i="1" s="1"/>
  <c r="G47" i="1"/>
  <c r="N48" i="1"/>
  <c r="P48" i="1" s="1"/>
  <c r="G49" i="1"/>
  <c r="N50" i="1"/>
  <c r="G51" i="1"/>
  <c r="N52" i="1"/>
  <c r="P52" i="1" s="1"/>
  <c r="G53" i="1"/>
  <c r="G55" i="1"/>
  <c r="G57" i="1"/>
  <c r="G59" i="1"/>
  <c r="G61" i="1"/>
  <c r="G63" i="1"/>
  <c r="G65" i="1"/>
  <c r="G67" i="1"/>
  <c r="G69" i="1"/>
  <c r="G71" i="1"/>
  <c r="G73" i="1"/>
  <c r="G75" i="1"/>
  <c r="G77" i="1"/>
  <c r="G79" i="1"/>
  <c r="G81" i="1"/>
  <c r="G83" i="1"/>
  <c r="G85" i="1"/>
  <c r="G87" i="1"/>
  <c r="G89" i="1"/>
  <c r="G91" i="1"/>
  <c r="N92" i="1"/>
  <c r="G93" i="1"/>
  <c r="N94" i="1"/>
  <c r="G95" i="1"/>
  <c r="N96" i="1"/>
  <c r="G97" i="1"/>
  <c r="N97" i="1"/>
  <c r="O97" i="1" s="1"/>
  <c r="G99" i="1"/>
  <c r="G101" i="1"/>
  <c r="G7" i="1"/>
  <c r="N7" i="1"/>
  <c r="O7" i="1" s="1"/>
  <c r="N8" i="1"/>
  <c r="P8" i="1" s="1"/>
  <c r="G9" i="1"/>
  <c r="N9" i="1"/>
  <c r="O9" i="1" s="1"/>
  <c r="N10" i="1"/>
  <c r="G11" i="1"/>
  <c r="G13" i="1"/>
  <c r="N14" i="1"/>
  <c r="O14" i="1" s="1"/>
  <c r="N18" i="1"/>
  <c r="O18" i="1" s="1"/>
  <c r="N22" i="1"/>
  <c r="O22" i="1" s="1"/>
  <c r="G24" i="1"/>
  <c r="N29" i="1"/>
  <c r="N31" i="1"/>
  <c r="N33" i="1"/>
  <c r="O33" i="1" s="1"/>
  <c r="N35" i="1"/>
  <c r="N37" i="1"/>
  <c r="N39" i="1"/>
  <c r="N41" i="1"/>
  <c r="P41" i="1" s="1"/>
  <c r="N43" i="1"/>
  <c r="N45" i="1"/>
  <c r="N47" i="1"/>
  <c r="N49" i="1"/>
  <c r="P49" i="1" s="1"/>
  <c r="N51" i="1"/>
  <c r="N53" i="1"/>
  <c r="P17" i="1"/>
  <c r="O17" i="1"/>
  <c r="O11" i="1"/>
  <c r="P11" i="1"/>
  <c r="O16" i="1"/>
  <c r="P16" i="1"/>
  <c r="P21" i="1"/>
  <c r="O21" i="1"/>
  <c r="P26" i="1"/>
  <c r="P19" i="1"/>
  <c r="O19" i="1"/>
  <c r="P10" i="1"/>
  <c r="O10" i="1"/>
  <c r="P14" i="1"/>
  <c r="C102" i="1"/>
  <c r="E102" i="1"/>
  <c r="I102" i="1"/>
  <c r="M102" i="1"/>
  <c r="N20" i="1"/>
  <c r="G25" i="1"/>
  <c r="G29" i="1"/>
  <c r="G33" i="1"/>
  <c r="G37" i="1"/>
  <c r="G41" i="1"/>
  <c r="G45" i="1"/>
  <c r="O55" i="1"/>
  <c r="P55" i="1"/>
  <c r="O57" i="1"/>
  <c r="P57" i="1"/>
  <c r="O59" i="1"/>
  <c r="P59" i="1"/>
  <c r="O61" i="1"/>
  <c r="P61" i="1"/>
  <c r="O63" i="1"/>
  <c r="P63" i="1"/>
  <c r="O65" i="1"/>
  <c r="P65" i="1"/>
  <c r="O67" i="1"/>
  <c r="P67" i="1"/>
  <c r="O69" i="1"/>
  <c r="P69" i="1"/>
  <c r="O71" i="1"/>
  <c r="P71" i="1"/>
  <c r="O73" i="1"/>
  <c r="P73" i="1"/>
  <c r="O75" i="1"/>
  <c r="P75" i="1"/>
  <c r="O77" i="1"/>
  <c r="P77" i="1"/>
  <c r="O79" i="1"/>
  <c r="P79" i="1"/>
  <c r="O81" i="1"/>
  <c r="P81" i="1"/>
  <c r="O83" i="1"/>
  <c r="P83" i="1"/>
  <c r="O85" i="1"/>
  <c r="P85" i="1"/>
  <c r="O87" i="1"/>
  <c r="P87" i="1"/>
  <c r="O89" i="1"/>
  <c r="P89" i="1"/>
  <c r="O91" i="1"/>
  <c r="P91" i="1"/>
  <c r="O93" i="1"/>
  <c r="P93" i="1"/>
  <c r="O95" i="1"/>
  <c r="P95" i="1"/>
  <c r="O99" i="1"/>
  <c r="P99" i="1"/>
  <c r="O101" i="1"/>
  <c r="P101" i="1"/>
  <c r="N5" i="1"/>
  <c r="P29" i="1"/>
  <c r="O29" i="1"/>
  <c r="O30" i="1"/>
  <c r="P33" i="1"/>
  <c r="O34" i="1"/>
  <c r="P37" i="1"/>
  <c r="O37" i="1"/>
  <c r="O42" i="1"/>
  <c r="P45" i="1"/>
  <c r="O45" i="1"/>
  <c r="O46" i="1"/>
  <c r="P56" i="1"/>
  <c r="O56" i="1"/>
  <c r="P58" i="1"/>
  <c r="O58" i="1"/>
  <c r="P60" i="1"/>
  <c r="O60" i="1"/>
  <c r="P62" i="1"/>
  <c r="O62" i="1"/>
  <c r="P64" i="1"/>
  <c r="O64" i="1"/>
  <c r="P66" i="1"/>
  <c r="O66" i="1"/>
  <c r="P68" i="1"/>
  <c r="O68" i="1"/>
  <c r="P70" i="1"/>
  <c r="O70" i="1"/>
  <c r="P72" i="1"/>
  <c r="O72" i="1"/>
  <c r="P74" i="1"/>
  <c r="O74" i="1"/>
  <c r="P76" i="1"/>
  <c r="O76" i="1"/>
  <c r="P78" i="1"/>
  <c r="O78" i="1"/>
  <c r="P80" i="1"/>
  <c r="O80" i="1"/>
  <c r="P82" i="1"/>
  <c r="O82" i="1"/>
  <c r="P84" i="1"/>
  <c r="O84" i="1"/>
  <c r="P86" i="1"/>
  <c r="O86" i="1"/>
  <c r="P88" i="1"/>
  <c r="O88" i="1"/>
  <c r="P90" i="1"/>
  <c r="O90" i="1"/>
  <c r="P98" i="1"/>
  <c r="O98" i="1"/>
  <c r="P100" i="1"/>
  <c r="O100" i="1"/>
  <c r="K102" i="1"/>
  <c r="P50" i="1"/>
  <c r="O50" i="1"/>
  <c r="P92" i="1"/>
  <c r="O92" i="1"/>
  <c r="P94" i="1"/>
  <c r="O94" i="1"/>
  <c r="P96" i="1"/>
  <c r="O96" i="1"/>
  <c r="G5" i="1"/>
  <c r="D102" i="1"/>
  <c r="H102" i="1"/>
  <c r="L102" i="1"/>
  <c r="G22" i="1"/>
  <c r="N23" i="1"/>
  <c r="O23" i="1" s="1"/>
  <c r="G26" i="1"/>
  <c r="N27" i="1"/>
  <c r="P31" i="1"/>
  <c r="O31" i="1"/>
  <c r="P35" i="1"/>
  <c r="O35" i="1"/>
  <c r="O36" i="1"/>
  <c r="P39" i="1"/>
  <c r="O39" i="1"/>
  <c r="O40" i="1"/>
  <c r="P43" i="1"/>
  <c r="O43" i="1"/>
  <c r="O44" i="1"/>
  <c r="P47" i="1"/>
  <c r="O47" i="1"/>
  <c r="O49" i="1"/>
  <c r="P51" i="1"/>
  <c r="O51" i="1"/>
  <c r="P53" i="1"/>
  <c r="O53" i="1"/>
  <c r="O8" i="1" l="1"/>
  <c r="O32" i="1"/>
  <c r="O41" i="1"/>
  <c r="O52" i="1"/>
  <c r="O48" i="1"/>
  <c r="P24" i="1"/>
  <c r="O38" i="1"/>
  <c r="G102" i="1"/>
  <c r="O27" i="1"/>
  <c r="P27" i="1"/>
  <c r="N102" i="1"/>
  <c r="P5" i="1"/>
  <c r="O5" i="1"/>
  <c r="O20" i="1"/>
  <c r="P20" i="1"/>
  <c r="P102" i="1" l="1"/>
  <c r="O102" i="1"/>
</calcChain>
</file>

<file path=xl/sharedStrings.xml><?xml version="1.0" encoding="utf-8"?>
<sst xmlns="http://schemas.openxmlformats.org/spreadsheetml/2006/main" count="216" uniqueCount="123">
  <si>
    <t>107學年度第1學期國小課後輔導經費一覽表</t>
    <phoneticPr fontId="4" type="noConversion"/>
  </si>
  <si>
    <t>序號</t>
    <phoneticPr fontId="4" type="noConversion"/>
  </si>
  <si>
    <t>學校名稱</t>
    <phoneticPr fontId="4" type="noConversion"/>
  </si>
  <si>
    <t>鐘點費
( A )</t>
    <phoneticPr fontId="4" type="noConversion"/>
  </si>
  <si>
    <t>行政費
( B )</t>
    <phoneticPr fontId="4" type="noConversion"/>
  </si>
  <si>
    <t>勞保
( C )</t>
    <phoneticPr fontId="4" type="noConversion"/>
  </si>
  <si>
    <t>勞退
( D )</t>
    <phoneticPr fontId="4" type="noConversion"/>
  </si>
  <si>
    <t>開課經費
(E)= (A+B+C+D)</t>
    <phoneticPr fontId="4" type="noConversion"/>
  </si>
  <si>
    <t>自費生
( F )</t>
    <phoneticPr fontId="4" type="noConversion"/>
  </si>
  <si>
    <t>非前四類學生補助金額
(本府補助)
(G)</t>
    <phoneticPr fontId="4" type="noConversion"/>
  </si>
  <si>
    <t>第四類學生
補助金額
(本府補助)
(H)</t>
    <phoneticPr fontId="4" type="noConversion"/>
  </si>
  <si>
    <t>三類學生申請補助金額</t>
    <phoneticPr fontId="4" type="noConversion"/>
  </si>
  <si>
    <t>申請補助合計
(L)=(G+H+J+K)</t>
    <phoneticPr fontId="4" type="noConversion"/>
  </si>
  <si>
    <t>107學年度第1學期核定經費</t>
    <phoneticPr fontId="4" type="noConversion"/>
  </si>
  <si>
    <t>107學年度第1學期核撥經費                   (各校掣據經費)</t>
    <phoneticPr fontId="4" type="noConversion"/>
  </si>
  <si>
    <t>經費來源</t>
    <phoneticPr fontId="4" type="noConversion"/>
  </si>
  <si>
    <t xml:space="preserve">學校及縣市政府分攤
(40%) </t>
    <phoneticPr fontId="4" type="noConversion"/>
  </si>
  <si>
    <t xml:space="preserve">中央分攤
(60%) </t>
    <phoneticPr fontId="4" type="noConversion"/>
  </si>
  <si>
    <t>學校或受託人依規定吸納數及行政費調整勻支數
(I)</t>
    <phoneticPr fontId="4" type="noConversion"/>
  </si>
  <si>
    <t>縣市政府自籌補助數
(J)</t>
    <phoneticPr fontId="4" type="noConversion"/>
  </si>
  <si>
    <t>縣市請求中央分攤60%補助數
(K)</t>
    <phoneticPr fontId="4" type="noConversion"/>
  </si>
  <si>
    <t>601明禮國小</t>
  </si>
  <si>
    <t>央款</t>
    <phoneticPr fontId="4" type="noConversion"/>
  </si>
  <si>
    <t>602明義國小</t>
  </si>
  <si>
    <t>603明廉國小</t>
  </si>
  <si>
    <t>604明恥國小</t>
  </si>
  <si>
    <t>605中正國小</t>
  </si>
  <si>
    <t>606信義國小</t>
  </si>
  <si>
    <t>607復興國小</t>
  </si>
  <si>
    <t>608中華國小</t>
  </si>
  <si>
    <t>609忠孝國小</t>
  </si>
  <si>
    <t>610北濱國小</t>
  </si>
  <si>
    <t>611鑄強國小</t>
  </si>
  <si>
    <t>612國福國小</t>
  </si>
  <si>
    <t>613新城國小</t>
  </si>
  <si>
    <t>614北埔國小</t>
  </si>
  <si>
    <t>615康樂國小</t>
  </si>
  <si>
    <t>616嘉里國小</t>
  </si>
  <si>
    <t>617吉安國小</t>
  </si>
  <si>
    <t>618宜昌國小</t>
  </si>
  <si>
    <t>縣配合款</t>
    <phoneticPr fontId="4" type="noConversion"/>
  </si>
  <si>
    <t>619北昌國小</t>
  </si>
  <si>
    <t>620光華國小</t>
  </si>
  <si>
    <t>621稻香國小</t>
  </si>
  <si>
    <t>622南華國小</t>
  </si>
  <si>
    <t>623化仁國小</t>
  </si>
  <si>
    <t>624太昌國小</t>
  </si>
  <si>
    <t>626壽豐國小</t>
    <phoneticPr fontId="4" type="noConversion"/>
  </si>
  <si>
    <t>627豐裡國小</t>
  </si>
  <si>
    <t>628豐山國小</t>
  </si>
  <si>
    <t>629志學國小</t>
  </si>
  <si>
    <t>630月眉國小</t>
  </si>
  <si>
    <t>631水璉國小</t>
  </si>
  <si>
    <t>632溪口國小</t>
  </si>
  <si>
    <t>633鳳林國小</t>
  </si>
  <si>
    <t>634大榮國小</t>
  </si>
  <si>
    <t>635林榮國小</t>
  </si>
  <si>
    <t>636長橋國小</t>
  </si>
  <si>
    <t>638北林國小</t>
  </si>
  <si>
    <t>639鳳仁國小</t>
  </si>
  <si>
    <t>642太巴塱國小</t>
  </si>
  <si>
    <t>645大進國小</t>
  </si>
  <si>
    <t>647瑞穗國小</t>
  </si>
  <si>
    <t>648瑞美國小</t>
  </si>
  <si>
    <t>649鶴岡國小</t>
  </si>
  <si>
    <t>650舞鶴國小</t>
  </si>
  <si>
    <t>652富源國小</t>
  </si>
  <si>
    <t>653瑞北國小</t>
  </si>
  <si>
    <t>654豐濱國小</t>
  </si>
  <si>
    <t>655港口國小</t>
  </si>
  <si>
    <t>656靜浦國小</t>
  </si>
  <si>
    <t>657新社國小</t>
  </si>
  <si>
    <t>658玉里國小</t>
  </si>
  <si>
    <t>660樂合國小</t>
  </si>
  <si>
    <t>661觀音國小</t>
  </si>
  <si>
    <t>663春日國小</t>
  </si>
  <si>
    <t>664德武國小</t>
    <phoneticPr fontId="4" type="noConversion"/>
  </si>
  <si>
    <t>665中城國小</t>
  </si>
  <si>
    <t>666長良國小</t>
    <phoneticPr fontId="4" type="noConversion"/>
  </si>
  <si>
    <t>667大禹國小</t>
  </si>
  <si>
    <t>668松浦國小</t>
  </si>
  <si>
    <t>669高寮國小</t>
  </si>
  <si>
    <t>670富里國小</t>
  </si>
  <si>
    <t>671萬寧國小</t>
  </si>
  <si>
    <t>672永豐國小</t>
  </si>
  <si>
    <t>674東竹國小</t>
  </si>
  <si>
    <t>675東里國小</t>
  </si>
  <si>
    <t>676明里國小</t>
    <phoneticPr fontId="4" type="noConversion"/>
  </si>
  <si>
    <t>678吳江國小</t>
  </si>
  <si>
    <t>679秀林國小</t>
  </si>
  <si>
    <t>680富世國小</t>
  </si>
  <si>
    <t>681和平國小</t>
  </si>
  <si>
    <t>682佳民國小</t>
  </si>
  <si>
    <t>683銅門國小</t>
  </si>
  <si>
    <t>684水源國小</t>
  </si>
  <si>
    <t>685崇德國小</t>
  </si>
  <si>
    <t>686文蘭國小</t>
  </si>
  <si>
    <t>687景美國小</t>
  </si>
  <si>
    <t>688三棧國小</t>
  </si>
  <si>
    <t>689銅蘭國小</t>
  </si>
  <si>
    <t>690萬榮國小</t>
  </si>
  <si>
    <t>691西林國小</t>
  </si>
  <si>
    <t>692見晴國小</t>
    <phoneticPr fontId="4" type="noConversion"/>
  </si>
  <si>
    <t>693馬遠國小</t>
  </si>
  <si>
    <t>694紅葉國小</t>
  </si>
  <si>
    <t>695明利國小</t>
  </si>
  <si>
    <t>697崙山國小</t>
  </si>
  <si>
    <t>698太平國小</t>
  </si>
  <si>
    <t>699卓清國小</t>
  </si>
  <si>
    <t>700古風國小</t>
  </si>
  <si>
    <t>701立山國小</t>
  </si>
  <si>
    <t>702卓樂國小</t>
  </si>
  <si>
    <t>703卓楓國小</t>
  </si>
  <si>
    <t>705西富國小</t>
  </si>
  <si>
    <t>706大興國小</t>
  </si>
  <si>
    <t>707中原國小</t>
  </si>
  <si>
    <t>708西寶國小</t>
  </si>
  <si>
    <t>2537華大附小</t>
  </si>
  <si>
    <t>縣預算</t>
    <phoneticPr fontId="4" type="noConversion"/>
  </si>
  <si>
    <t>2501海星國小</t>
  </si>
  <si>
    <t>2542慈濟附小</t>
  </si>
  <si>
    <t>合計</t>
    <phoneticPr fontId="4" type="noConversion"/>
  </si>
  <si>
    <t>央款10,069        縣配款236,819      請分開掣據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</si>
</sst>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_-* #,##0_-;\-* #,##0_-;_-* &quot;-&quot;_-;_-@"/>
  </numFmts>
  <fonts count="51">
    <font>
      <sz val="12"/>
      <color theme="1"/>
      <name val="新細明體"/>
      <family val="2"/>
      <charset val="136"/>
      <scheme val="minor"/>
    </font>
    <font>
      <sz val="12"/>
      <color rgb="FF000000"/>
      <name val="PMingLiu"/>
      <family val="1"/>
      <charset val="136"/>
    </font>
    <font>
      <b/>
      <sz val="1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name val="PMingLiu"/>
      <family val="1"/>
      <charset val="136"/>
    </font>
    <font>
      <sz val="12"/>
      <name val="新細明體-ExtB"/>
      <family val="1"/>
      <charset val="136"/>
    </font>
    <font>
      <sz val="12"/>
      <name val="標楷體"/>
      <family val="4"/>
      <charset val="136"/>
    </font>
    <font>
      <b/>
      <sz val="13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標楷體"/>
      <family val="4"/>
      <charset val="136"/>
    </font>
    <font>
      <b/>
      <sz val="1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b/>
      <sz val="10"/>
      <name val="標楷體"/>
      <family val="4"/>
      <charset val="136"/>
    </font>
    <font>
      <sz val="10"/>
      <name val="新細明體"/>
      <family val="1"/>
      <charset val="136"/>
    </font>
    <font>
      <sz val="12"/>
      <color indexed="8"/>
      <name val="標楷體"/>
      <family val="4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0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1"/>
      <name val="新細明體"/>
      <family val="1"/>
      <charset val="136"/>
    </font>
    <font>
      <sz val="10"/>
      <color indexed="8"/>
      <name val="新細明體"/>
      <family val="1"/>
      <charset val="136"/>
    </font>
  </fonts>
  <fills count="4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45"/>
      </patternFill>
    </fill>
    <fill>
      <patternFill patternType="solid">
        <fgColor rgb="FF99CC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27"/>
      </patternFill>
    </fill>
    <fill>
      <patternFill patternType="solid">
        <fgColor indexed="13"/>
        <bgColor indexed="27"/>
      </patternFill>
    </fill>
    <fill>
      <patternFill patternType="solid">
        <fgColor indexed="50"/>
        <bgColor indexed="27"/>
      </patternFill>
    </fill>
    <fill>
      <patternFill patternType="solid">
        <fgColor indexed="40"/>
        <bgColor indexed="27"/>
      </patternFill>
    </fill>
    <fill>
      <patternFill patternType="solid">
        <fgColor indexed="22"/>
        <bgColor indexed="27"/>
      </patternFill>
    </fill>
    <fill>
      <patternFill patternType="solid">
        <fgColor indexed="47"/>
        <b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27">
    <xf numFmtId="0" fontId="0" fillId="0" borderId="0">
      <alignment vertical="center"/>
    </xf>
    <xf numFmtId="0" fontId="1" fillId="0" borderId="0"/>
    <xf numFmtId="0" fontId="6" fillId="0" borderId="0"/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39" borderId="16" applyNumberFormat="0" applyAlignment="0" applyProtection="0">
      <alignment vertical="center"/>
    </xf>
    <xf numFmtId="0" fontId="24" fillId="40" borderId="1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6" borderId="16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6" fillId="42" borderId="22" applyNumberFormat="0" applyFont="0" applyAlignment="0" applyProtection="0">
      <alignment vertical="center"/>
    </xf>
    <xf numFmtId="0" fontId="33" fillId="39" borderId="23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6" fillId="42" borderId="22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6" borderId="16" applyNumberFormat="0" applyAlignment="0" applyProtection="0">
      <alignment vertical="center"/>
    </xf>
    <xf numFmtId="0" fontId="45" fillId="39" borderId="23" applyNumberFormat="0" applyAlignment="0" applyProtection="0">
      <alignment vertical="center"/>
    </xf>
    <xf numFmtId="0" fontId="46" fillId="40" borderId="17" applyNumberFormat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5" fillId="0" borderId="0" xfId="1" applyFont="1" applyAlignment="1"/>
    <xf numFmtId="0" fontId="6" fillId="7" borderId="1" xfId="1" applyFont="1" applyFill="1" applyBorder="1" applyAlignment="1">
      <alignment horizontal="center" vertical="center" wrapText="1"/>
    </xf>
    <xf numFmtId="0" fontId="6" fillId="11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76" fontId="8" fillId="2" borderId="1" xfId="2" applyNumberFormat="1" applyFont="1" applyFill="1" applyBorder="1" applyAlignment="1" applyProtection="1">
      <alignment vertical="center" shrinkToFit="1"/>
    </xf>
    <xf numFmtId="177" fontId="8" fillId="2" borderId="1" xfId="1" applyNumberFormat="1" applyFont="1" applyFill="1" applyBorder="1" applyAlignment="1">
      <alignment vertical="center"/>
    </xf>
    <xf numFmtId="41" fontId="9" fillId="3" borderId="1" xfId="2" applyNumberFormat="1" applyFont="1" applyFill="1" applyBorder="1" applyAlignment="1" applyProtection="1">
      <alignment vertical="center" shrinkToFit="1"/>
    </xf>
    <xf numFmtId="41" fontId="9" fillId="12" borderId="1" xfId="2" applyNumberFormat="1" applyFont="1" applyFill="1" applyBorder="1" applyAlignment="1" applyProtection="1">
      <alignment vertical="center" shrinkToFit="1"/>
    </xf>
    <xf numFmtId="41" fontId="9" fillId="13" borderId="1" xfId="2" applyNumberFormat="1" applyFont="1" applyFill="1" applyBorder="1" applyAlignment="1" applyProtection="1">
      <alignment vertical="center" shrinkToFit="1"/>
    </xf>
    <xf numFmtId="177" fontId="6" fillId="7" borderId="1" xfId="1" applyNumberFormat="1" applyFont="1" applyFill="1" applyBorder="1" applyAlignment="1">
      <alignment vertical="center"/>
    </xf>
    <xf numFmtId="177" fontId="6" fillId="8" borderId="3" xfId="1" applyNumberFormat="1" applyFont="1" applyFill="1" applyBorder="1" applyAlignment="1">
      <alignment vertical="center"/>
    </xf>
    <xf numFmtId="41" fontId="6" fillId="9" borderId="3" xfId="1" applyNumberFormat="1" applyFont="1" applyFill="1" applyBorder="1" applyAlignment="1">
      <alignment vertical="center"/>
    </xf>
    <xf numFmtId="41" fontId="10" fillId="10" borderId="12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14" borderId="1" xfId="1" applyFont="1" applyFill="1" applyBorder="1" applyAlignment="1">
      <alignment horizontal="center" vertical="center" wrapText="1"/>
    </xf>
    <xf numFmtId="41" fontId="10" fillId="10" borderId="13" xfId="1" applyNumberFormat="1" applyFont="1" applyFill="1" applyBorder="1" applyAlignment="1">
      <alignment horizontal="center" vertical="center"/>
    </xf>
    <xf numFmtId="177" fontId="6" fillId="15" borderId="1" xfId="1" applyNumberFormat="1" applyFont="1" applyFill="1" applyBorder="1" applyAlignment="1">
      <alignment vertical="center"/>
    </xf>
    <xf numFmtId="177" fontId="6" fillId="2" borderId="1" xfId="1" applyNumberFormat="1" applyFont="1" applyFill="1" applyBorder="1" applyAlignment="1">
      <alignment vertical="center"/>
    </xf>
    <xf numFmtId="177" fontId="9" fillId="16" borderId="1" xfId="1" applyNumberFormat="1" applyFont="1" applyFill="1" applyBorder="1" applyAlignment="1">
      <alignment vertical="center"/>
    </xf>
    <xf numFmtId="177" fontId="9" fillId="17" borderId="1" xfId="1" applyNumberFormat="1" applyFont="1" applyFill="1" applyBorder="1" applyAlignment="1">
      <alignment vertical="center"/>
    </xf>
    <xf numFmtId="177" fontId="6" fillId="18" borderId="1" xfId="1" applyNumberFormat="1" applyFont="1" applyFill="1" applyBorder="1" applyAlignment="1">
      <alignment vertical="center"/>
    </xf>
    <xf numFmtId="177" fontId="6" fillId="19" borderId="1" xfId="1" applyNumberFormat="1" applyFont="1" applyFill="1" applyBorder="1" applyAlignment="1">
      <alignment vertical="center"/>
    </xf>
    <xf numFmtId="177" fontId="6" fillId="20" borderId="3" xfId="1" applyNumberFormat="1" applyFont="1" applyFill="1" applyBorder="1" applyAlignment="1">
      <alignment vertical="center"/>
    </xf>
    <xf numFmtId="0" fontId="6" fillId="0" borderId="0" xfId="1" applyFont="1" applyAlignment="1"/>
    <xf numFmtId="177" fontId="11" fillId="0" borderId="0" xfId="1" applyNumberFormat="1" applyFont="1" applyAlignment="1">
      <alignment vertical="center"/>
    </xf>
    <xf numFmtId="177" fontId="11" fillId="0" borderId="0" xfId="1" applyNumberFormat="1" applyFont="1" applyAlignment="1">
      <alignment horizontal="right" vertical="center"/>
    </xf>
    <xf numFmtId="177" fontId="12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0" fontId="5" fillId="0" borderId="0" xfId="1" applyFont="1" applyBorder="1" applyAlignment="1">
      <alignment vertical="center"/>
    </xf>
    <xf numFmtId="176" fontId="5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177" fontId="14" fillId="0" borderId="0" xfId="1" applyNumberFormat="1" applyFont="1" applyAlignment="1">
      <alignment vertical="center"/>
    </xf>
    <xf numFmtId="177" fontId="14" fillId="0" borderId="0" xfId="1" applyNumberFormat="1" applyFont="1" applyAlignment="1">
      <alignment horizontal="right" vertical="center"/>
    </xf>
    <xf numFmtId="177" fontId="15" fillId="0" borderId="0" xfId="1" applyNumberFormat="1" applyFont="1" applyAlignment="1">
      <alignment vertical="center"/>
    </xf>
    <xf numFmtId="0" fontId="5" fillId="0" borderId="0" xfId="1" applyFont="1" applyBorder="1" applyAlignment="1"/>
    <xf numFmtId="0" fontId="14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18" fillId="0" borderId="0" xfId="1" applyFont="1"/>
    <xf numFmtId="0" fontId="18" fillId="0" borderId="0" xfId="1" applyFont="1" applyAlignment="1"/>
    <xf numFmtId="176" fontId="6" fillId="10" borderId="14" xfId="1" applyNumberFormat="1" applyFont="1" applyFill="1" applyBorder="1" applyAlignment="1">
      <alignment horizontal="right" vertical="center"/>
    </xf>
    <xf numFmtId="0" fontId="5" fillId="0" borderId="0" xfId="1" applyFont="1" applyAlignment="1"/>
    <xf numFmtId="0" fontId="6" fillId="0" borderId="1" xfId="1" applyFont="1" applyBorder="1" applyAlignment="1">
      <alignment horizontal="center" vertical="center"/>
    </xf>
    <xf numFmtId="177" fontId="11" fillId="0" borderId="15" xfId="1" applyNumberFormat="1" applyFont="1" applyBorder="1" applyAlignment="1">
      <alignment vertical="center"/>
    </xf>
    <xf numFmtId="0" fontId="6" fillId="5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7" borderId="1" xfId="1" applyFont="1" applyFill="1" applyBorder="1"/>
    <xf numFmtId="0" fontId="7" fillId="8" borderId="3" xfId="1" applyFont="1" applyFill="1" applyBorder="1" applyAlignment="1">
      <alignment horizontal="center" vertical="center" wrapText="1"/>
    </xf>
    <xf numFmtId="0" fontId="7" fillId="8" borderId="3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 wrapText="1"/>
    </xf>
    <xf numFmtId="0" fontId="6" fillId="9" borderId="7" xfId="1" applyFont="1" applyFill="1" applyBorder="1" applyAlignment="1">
      <alignment horizontal="center" vertical="center" wrapText="1"/>
    </xf>
    <xf numFmtId="0" fontId="6" fillId="9" borderId="10" xfId="1" applyFont="1" applyFill="1" applyBorder="1" applyAlignment="1">
      <alignment horizontal="center" vertical="center" wrapText="1"/>
    </xf>
    <xf numFmtId="176" fontId="6" fillId="10" borderId="5" xfId="1" applyNumberFormat="1" applyFont="1" applyFill="1" applyBorder="1" applyAlignment="1">
      <alignment horizontal="center" vertical="center" wrapText="1"/>
    </xf>
    <xf numFmtId="176" fontId="6" fillId="10" borderId="8" xfId="1" applyNumberFormat="1" applyFont="1" applyFill="1" applyBorder="1" applyAlignment="1">
      <alignment horizontal="center" vertical="center" wrapText="1"/>
    </xf>
    <xf numFmtId="176" fontId="6" fillId="10" borderId="1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6" fillId="0" borderId="1" xfId="1" applyFont="1" applyBorder="1"/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/>
    <xf numFmtId="0" fontId="6" fillId="2" borderId="2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/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/>
    <xf numFmtId="0" fontId="49" fillId="0" borderId="1" xfId="1" applyFont="1" applyBorder="1" applyAlignment="1">
      <alignment horizontal="left" vertical="center" wrapText="1"/>
    </xf>
    <xf numFmtId="0" fontId="17" fillId="0" borderId="0" xfId="1" applyFont="1" applyAlignment="1">
      <alignment horizontal="center"/>
    </xf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50" fillId="0" borderId="0" xfId="1" applyFont="1" applyAlignment="1">
      <alignment horizontal="center"/>
    </xf>
  </cellXfs>
  <cellStyles count="227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輔色1 2" xfId="9"/>
    <cellStyle name="20% - 輔色2 2" xfId="10"/>
    <cellStyle name="20% - 輔色3 2" xfId="11"/>
    <cellStyle name="20% - 輔色4 2" xfId="12"/>
    <cellStyle name="20% - 輔色5 2" xfId="13"/>
    <cellStyle name="20% - 輔色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輔色1 2" xfId="21"/>
    <cellStyle name="40% - 輔色2 2" xfId="22"/>
    <cellStyle name="40% - 輔色3 2" xfId="23"/>
    <cellStyle name="40% - 輔色4 2" xfId="24"/>
    <cellStyle name="40% - 輔色5 2" xfId="25"/>
    <cellStyle name="40% - 輔色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輔色1 2" xfId="33"/>
    <cellStyle name="60% - 輔色2 2" xfId="34"/>
    <cellStyle name="60% - 輔色3 2" xfId="35"/>
    <cellStyle name="60% - 輔色4 2" xfId="36"/>
    <cellStyle name="60% - 輔色5 2" xfId="37"/>
    <cellStyle name="60% - 輔色6 2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Calculation" xfId="46"/>
    <cellStyle name="Check Cell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Linked Cell" xfId="55"/>
    <cellStyle name="Neutral" xfId="56"/>
    <cellStyle name="Note" xfId="57"/>
    <cellStyle name="Output" xfId="58"/>
    <cellStyle name="Title" xfId="59"/>
    <cellStyle name="Total" xfId="60"/>
    <cellStyle name="Warning Text" xfId="61"/>
    <cellStyle name="一般" xfId="0" builtinId="0"/>
    <cellStyle name="一般 10 2" xfId="62"/>
    <cellStyle name="一般 10 3" xfId="63"/>
    <cellStyle name="一般 10 4" xfId="64"/>
    <cellStyle name="一般 10 5" xfId="65"/>
    <cellStyle name="一般 11 2" xfId="66"/>
    <cellStyle name="一般 11 3" xfId="67"/>
    <cellStyle name="一般 11 4" xfId="68"/>
    <cellStyle name="一般 12 2" xfId="69"/>
    <cellStyle name="一般 12 3" xfId="70"/>
    <cellStyle name="一般 15 2" xfId="71"/>
    <cellStyle name="一般 2" xfId="1"/>
    <cellStyle name="一般 2 10" xfId="72"/>
    <cellStyle name="一般 2 11" xfId="73"/>
    <cellStyle name="一般 2 12" xfId="74"/>
    <cellStyle name="一般 2 13" xfId="75"/>
    <cellStyle name="一般 2 14" xfId="76"/>
    <cellStyle name="一般 2 15" xfId="77"/>
    <cellStyle name="一般 2 16" xfId="78"/>
    <cellStyle name="一般 2 17" xfId="79"/>
    <cellStyle name="一般 2 18" xfId="80"/>
    <cellStyle name="一般 2 19" xfId="81"/>
    <cellStyle name="一般 2 2" xfId="2"/>
    <cellStyle name="一般 2 20" xfId="82"/>
    <cellStyle name="一般 2 21" xfId="83"/>
    <cellStyle name="一般 2 22" xfId="84"/>
    <cellStyle name="一般 2 23" xfId="85"/>
    <cellStyle name="一般 2 24" xfId="86"/>
    <cellStyle name="一般 2 25" xfId="87"/>
    <cellStyle name="一般 2 26" xfId="88"/>
    <cellStyle name="一般 2 27" xfId="89"/>
    <cellStyle name="一般 2 28" xfId="90"/>
    <cellStyle name="一般 2 29" xfId="91"/>
    <cellStyle name="一般 2 3" xfId="92"/>
    <cellStyle name="一般 2 30" xfId="93"/>
    <cellStyle name="一般 2 31" xfId="94"/>
    <cellStyle name="一般 2 4" xfId="95"/>
    <cellStyle name="一般 2 5" xfId="96"/>
    <cellStyle name="一般 2 6" xfId="97"/>
    <cellStyle name="一般 2 7" xfId="98"/>
    <cellStyle name="一般 2 8" xfId="99"/>
    <cellStyle name="一般 2 9" xfId="100"/>
    <cellStyle name="一般 2_103--黏貼-登記簿" xfId="101"/>
    <cellStyle name="一般 3 10" xfId="102"/>
    <cellStyle name="一般 3 11" xfId="103"/>
    <cellStyle name="一般 3 12" xfId="104"/>
    <cellStyle name="一般 3 13" xfId="105"/>
    <cellStyle name="一般 3 14" xfId="106"/>
    <cellStyle name="一般 3 15" xfId="107"/>
    <cellStyle name="一般 3 16" xfId="108"/>
    <cellStyle name="一般 3 17" xfId="109"/>
    <cellStyle name="一般 3 18" xfId="110"/>
    <cellStyle name="一般 3 19" xfId="111"/>
    <cellStyle name="一般 3 2" xfId="112"/>
    <cellStyle name="一般 3 20" xfId="113"/>
    <cellStyle name="一般 3 21" xfId="114"/>
    <cellStyle name="一般 3 22" xfId="115"/>
    <cellStyle name="一般 3 23" xfId="116"/>
    <cellStyle name="一般 3 24" xfId="117"/>
    <cellStyle name="一般 3 25" xfId="118"/>
    <cellStyle name="一般 3 26" xfId="119"/>
    <cellStyle name="一般 3 3" xfId="120"/>
    <cellStyle name="一般 3 4" xfId="121"/>
    <cellStyle name="一般 3 5" xfId="122"/>
    <cellStyle name="一般 3 6" xfId="123"/>
    <cellStyle name="一般 3 7" xfId="124"/>
    <cellStyle name="一般 3 8" xfId="125"/>
    <cellStyle name="一般 3 9" xfId="126"/>
    <cellStyle name="一般 4 10" xfId="127"/>
    <cellStyle name="一般 4 11" xfId="128"/>
    <cellStyle name="一般 4 12" xfId="129"/>
    <cellStyle name="一般 4 13" xfId="130"/>
    <cellStyle name="一般 4 14" xfId="131"/>
    <cellStyle name="一般 4 15" xfId="132"/>
    <cellStyle name="一般 4 16" xfId="133"/>
    <cellStyle name="一般 4 17" xfId="134"/>
    <cellStyle name="一般 4 18" xfId="135"/>
    <cellStyle name="一般 4 19" xfId="136"/>
    <cellStyle name="一般 4 2" xfId="137"/>
    <cellStyle name="一般 4 20" xfId="138"/>
    <cellStyle name="一般 4 21" xfId="139"/>
    <cellStyle name="一般 4 22" xfId="140"/>
    <cellStyle name="一般 4 23" xfId="141"/>
    <cellStyle name="一般 4 24" xfId="142"/>
    <cellStyle name="一般 4 3" xfId="143"/>
    <cellStyle name="一般 4 4" xfId="144"/>
    <cellStyle name="一般 4 5" xfId="145"/>
    <cellStyle name="一般 4 6" xfId="146"/>
    <cellStyle name="一般 4 7" xfId="147"/>
    <cellStyle name="一般 4 8" xfId="148"/>
    <cellStyle name="一般 4 9" xfId="149"/>
    <cellStyle name="一般 5 10" xfId="150"/>
    <cellStyle name="一般 5 11" xfId="151"/>
    <cellStyle name="一般 5 12" xfId="152"/>
    <cellStyle name="一般 5 13" xfId="153"/>
    <cellStyle name="一般 5 14" xfId="154"/>
    <cellStyle name="一般 5 15" xfId="155"/>
    <cellStyle name="一般 5 16" xfId="156"/>
    <cellStyle name="一般 5 17" xfId="157"/>
    <cellStyle name="一般 5 18" xfId="158"/>
    <cellStyle name="一般 5 19" xfId="159"/>
    <cellStyle name="一般 5 2" xfId="160"/>
    <cellStyle name="一般 5 20" xfId="161"/>
    <cellStyle name="一般 5 21" xfId="162"/>
    <cellStyle name="一般 5 3" xfId="163"/>
    <cellStyle name="一般 5 4" xfId="164"/>
    <cellStyle name="一般 5 5" xfId="165"/>
    <cellStyle name="一般 5 6" xfId="166"/>
    <cellStyle name="一般 5 7" xfId="167"/>
    <cellStyle name="一般 5 8" xfId="168"/>
    <cellStyle name="一般 5 9" xfId="169"/>
    <cellStyle name="一般 6 10" xfId="170"/>
    <cellStyle name="一般 6 11" xfId="171"/>
    <cellStyle name="一般 6 12" xfId="172"/>
    <cellStyle name="一般 6 2" xfId="173"/>
    <cellStyle name="一般 6 3" xfId="174"/>
    <cellStyle name="一般 6 4" xfId="175"/>
    <cellStyle name="一般 6 5" xfId="176"/>
    <cellStyle name="一般 6 6" xfId="177"/>
    <cellStyle name="一般 6 7" xfId="178"/>
    <cellStyle name="一般 6 8" xfId="179"/>
    <cellStyle name="一般 6 9" xfId="180"/>
    <cellStyle name="一般 7 10" xfId="181"/>
    <cellStyle name="一般 7 2" xfId="182"/>
    <cellStyle name="一般 7 3" xfId="183"/>
    <cellStyle name="一般 7 4" xfId="184"/>
    <cellStyle name="一般 7 5" xfId="185"/>
    <cellStyle name="一般 7 6" xfId="186"/>
    <cellStyle name="一般 7 7" xfId="187"/>
    <cellStyle name="一般 7 8" xfId="188"/>
    <cellStyle name="一般 7 9" xfId="189"/>
    <cellStyle name="一般 8 2" xfId="190"/>
    <cellStyle name="一般 8 3" xfId="191"/>
    <cellStyle name="一般 8 4" xfId="192"/>
    <cellStyle name="一般 8 5" xfId="193"/>
    <cellStyle name="一般 8 6" xfId="194"/>
    <cellStyle name="一般 8 7" xfId="195"/>
    <cellStyle name="一般 8 8" xfId="196"/>
    <cellStyle name="一般 9 2" xfId="197"/>
    <cellStyle name="一般 9 3" xfId="198"/>
    <cellStyle name="一般 9 4" xfId="199"/>
    <cellStyle name="一般 9 5" xfId="200"/>
    <cellStyle name="一般 9 6" xfId="201"/>
    <cellStyle name="千分位 2" xfId="202"/>
    <cellStyle name="千分位 3" xfId="203"/>
    <cellStyle name="中等 2" xfId="204"/>
    <cellStyle name="合計 2" xfId="205"/>
    <cellStyle name="好 2" xfId="206"/>
    <cellStyle name="計算方式 2" xfId="207"/>
    <cellStyle name="連結的儲存格 2" xfId="208"/>
    <cellStyle name="備註 2" xfId="209"/>
    <cellStyle name="說明文字 2" xfId="210"/>
    <cellStyle name="輔色1 2" xfId="211"/>
    <cellStyle name="輔色2 2" xfId="212"/>
    <cellStyle name="輔色3 2" xfId="213"/>
    <cellStyle name="輔色4 2" xfId="214"/>
    <cellStyle name="輔色5 2" xfId="215"/>
    <cellStyle name="輔色6 2" xfId="216"/>
    <cellStyle name="標題 1 2" xfId="217"/>
    <cellStyle name="標題 2 2" xfId="218"/>
    <cellStyle name="標題 3 2" xfId="219"/>
    <cellStyle name="標題 4 2" xfId="220"/>
    <cellStyle name="標題 5" xfId="221"/>
    <cellStyle name="輸入 2" xfId="222"/>
    <cellStyle name="輸出 2" xfId="223"/>
    <cellStyle name="檢查儲存格 2" xfId="224"/>
    <cellStyle name="壞 2" xfId="225"/>
    <cellStyle name="警告文字 2" xfId="2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07-1&#35506;&#24460;&#36628;&#23566;&#32147;&#36027;&#34920;/&#22283;&#23567;&#36039;&#26009;/107-1&#22283;&#23567;&#32147;&#36027;&#26680;&#23450;&#34920;(&#20316;&#26989;&#2999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7-1經費一覽表(作業用) "/>
      <sheetName val="經費申請表(表一)-附件六"/>
      <sheetName val="經費申請表"/>
      <sheetName val="106-2經費核定總表"/>
    </sheetNames>
    <sheetDataSet>
      <sheetData sheetId="0"/>
      <sheetData sheetId="1">
        <row r="7">
          <cell r="E7" t="str">
            <v>601明禮國小</v>
          </cell>
          <cell r="F7" t="str">
            <v>一般</v>
          </cell>
          <cell r="G7">
            <v>5</v>
          </cell>
          <cell r="H7">
            <v>6</v>
          </cell>
          <cell r="I7">
            <v>3</v>
          </cell>
          <cell r="J7">
            <v>1</v>
          </cell>
          <cell r="K7">
            <v>15</v>
          </cell>
          <cell r="L7">
            <v>15</v>
          </cell>
          <cell r="M7">
            <v>530640</v>
          </cell>
          <cell r="N7">
            <v>18000</v>
          </cell>
          <cell r="O7">
            <v>23816</v>
          </cell>
          <cell r="P7">
            <v>12166</v>
          </cell>
          <cell r="Q7">
            <v>177927</v>
          </cell>
          <cell r="R7">
            <v>257760</v>
          </cell>
          <cell r="S7">
            <v>0</v>
          </cell>
          <cell r="T7">
            <v>112466</v>
          </cell>
          <cell r="U7">
            <v>36469</v>
          </cell>
          <cell r="V7">
            <v>103104</v>
          </cell>
          <cell r="W7">
            <v>154656</v>
          </cell>
        </row>
        <row r="8">
          <cell r="E8" t="str">
            <v>602明義國小</v>
          </cell>
          <cell r="F8" t="str">
            <v>一般</v>
          </cell>
          <cell r="G8">
            <v>8</v>
          </cell>
          <cell r="H8">
            <v>3</v>
          </cell>
          <cell r="I8">
            <v>6</v>
          </cell>
          <cell r="J8">
            <v>0</v>
          </cell>
          <cell r="K8">
            <v>34</v>
          </cell>
          <cell r="L8">
            <v>46</v>
          </cell>
          <cell r="M8">
            <v>1782720</v>
          </cell>
          <cell r="N8">
            <v>59760</v>
          </cell>
          <cell r="O8">
            <v>0</v>
          </cell>
          <cell r="P8">
            <v>0</v>
          </cell>
          <cell r="Q8">
            <v>339696</v>
          </cell>
          <cell r="R8">
            <v>558194</v>
          </cell>
          <cell r="S8">
            <v>11016</v>
          </cell>
          <cell r="T8">
            <v>798441</v>
          </cell>
          <cell r="U8">
            <v>146149</v>
          </cell>
          <cell r="V8">
            <v>212262</v>
          </cell>
          <cell r="W8">
            <v>334916</v>
          </cell>
        </row>
        <row r="9">
          <cell r="E9" t="str">
            <v>603明廉國小</v>
          </cell>
          <cell r="F9" t="str">
            <v>一般</v>
          </cell>
          <cell r="G9">
            <v>7</v>
          </cell>
          <cell r="H9">
            <v>13</v>
          </cell>
          <cell r="I9">
            <v>2</v>
          </cell>
          <cell r="J9">
            <v>3</v>
          </cell>
          <cell r="K9">
            <v>59</v>
          </cell>
          <cell r="L9">
            <v>51</v>
          </cell>
          <cell r="M9">
            <v>1003340</v>
          </cell>
          <cell r="N9">
            <v>34000</v>
          </cell>
          <cell r="O9">
            <v>37758</v>
          </cell>
          <cell r="P9">
            <v>30312</v>
          </cell>
          <cell r="Q9">
            <v>242977</v>
          </cell>
          <cell r="R9">
            <v>606011</v>
          </cell>
          <cell r="S9">
            <v>25792</v>
          </cell>
          <cell r="T9">
            <v>170090</v>
          </cell>
          <cell r="U9">
            <v>86332</v>
          </cell>
          <cell r="V9">
            <v>216612</v>
          </cell>
          <cell r="W9">
            <v>363607</v>
          </cell>
        </row>
        <row r="10">
          <cell r="E10" t="str">
            <v>604明恥國小</v>
          </cell>
          <cell r="F10" t="str">
            <v>一般</v>
          </cell>
          <cell r="G10">
            <v>3</v>
          </cell>
          <cell r="H10">
            <v>1</v>
          </cell>
          <cell r="I10">
            <v>2</v>
          </cell>
          <cell r="J10">
            <v>0</v>
          </cell>
          <cell r="K10">
            <v>45</v>
          </cell>
          <cell r="L10">
            <v>37</v>
          </cell>
          <cell r="M10">
            <v>408240</v>
          </cell>
          <cell r="N10">
            <v>14040</v>
          </cell>
          <cell r="O10">
            <v>22155</v>
          </cell>
          <cell r="P10">
            <v>15904</v>
          </cell>
          <cell r="Q10">
            <v>55922</v>
          </cell>
          <cell r="R10">
            <v>354399</v>
          </cell>
          <cell r="S10">
            <v>2917</v>
          </cell>
          <cell r="T10">
            <v>24522</v>
          </cell>
          <cell r="U10">
            <v>25496</v>
          </cell>
          <cell r="V10">
            <v>138843</v>
          </cell>
          <cell r="W10">
            <v>212639</v>
          </cell>
        </row>
        <row r="11">
          <cell r="E11" t="str">
            <v>605中正國小</v>
          </cell>
          <cell r="F11" t="str">
            <v>一般</v>
          </cell>
          <cell r="G11">
            <v>5</v>
          </cell>
          <cell r="H11">
            <v>5</v>
          </cell>
          <cell r="I11">
            <v>1</v>
          </cell>
          <cell r="J11">
            <v>2</v>
          </cell>
          <cell r="K11">
            <v>64</v>
          </cell>
          <cell r="L11">
            <v>59</v>
          </cell>
          <cell r="M11">
            <v>1536120</v>
          </cell>
          <cell r="N11">
            <v>54180</v>
          </cell>
          <cell r="O11">
            <v>30784</v>
          </cell>
          <cell r="P11">
            <v>23376</v>
          </cell>
          <cell r="Q11">
            <v>572889</v>
          </cell>
          <cell r="R11">
            <v>536512</v>
          </cell>
          <cell r="S11">
            <v>49268</v>
          </cell>
          <cell r="T11">
            <v>491578</v>
          </cell>
          <cell r="U11">
            <v>43481</v>
          </cell>
          <cell r="V11">
            <v>165337</v>
          </cell>
          <cell r="W11">
            <v>321907</v>
          </cell>
        </row>
        <row r="12">
          <cell r="E12" t="str">
            <v>606信義國小</v>
          </cell>
          <cell r="F12" t="str">
            <v>一般</v>
          </cell>
          <cell r="G12">
            <v>5</v>
          </cell>
          <cell r="H12">
            <v>2</v>
          </cell>
          <cell r="I12">
            <v>0</v>
          </cell>
          <cell r="J12">
            <v>0</v>
          </cell>
          <cell r="K12">
            <v>15</v>
          </cell>
          <cell r="L12">
            <v>10</v>
          </cell>
          <cell r="M12">
            <v>98280</v>
          </cell>
          <cell r="N12">
            <v>3780</v>
          </cell>
          <cell r="O12">
            <v>3200</v>
          </cell>
          <cell r="P12">
            <v>2600</v>
          </cell>
          <cell r="Q12">
            <v>0</v>
          </cell>
          <cell r="R12">
            <v>52663</v>
          </cell>
          <cell r="S12">
            <v>0</v>
          </cell>
          <cell r="T12">
            <v>0</v>
          </cell>
          <cell r="U12">
            <v>55197</v>
          </cell>
          <cell r="V12">
            <v>21065</v>
          </cell>
          <cell r="W12">
            <v>31598</v>
          </cell>
        </row>
        <row r="13">
          <cell r="E13" t="str">
            <v>607復興國小</v>
          </cell>
          <cell r="F13" t="str">
            <v>一般</v>
          </cell>
          <cell r="G13">
            <v>5</v>
          </cell>
          <cell r="H13">
            <v>5</v>
          </cell>
          <cell r="I13">
            <v>0</v>
          </cell>
          <cell r="J13">
            <v>0</v>
          </cell>
          <cell r="K13">
            <v>13</v>
          </cell>
          <cell r="L13">
            <v>12</v>
          </cell>
          <cell r="M13">
            <v>110160</v>
          </cell>
          <cell r="N13">
            <v>3780</v>
          </cell>
          <cell r="O13">
            <v>4140</v>
          </cell>
          <cell r="P13">
            <v>1800</v>
          </cell>
          <cell r="Q13">
            <v>18383</v>
          </cell>
          <cell r="R13">
            <v>73232</v>
          </cell>
          <cell r="S13">
            <v>2043</v>
          </cell>
          <cell r="T13">
            <v>28265</v>
          </cell>
          <cell r="U13">
            <v>0</v>
          </cell>
          <cell r="V13">
            <v>27250</v>
          </cell>
          <cell r="W13">
            <v>43939</v>
          </cell>
        </row>
        <row r="14">
          <cell r="E14" t="str">
            <v>608中華國小</v>
          </cell>
          <cell r="F14" t="str">
            <v>一般</v>
          </cell>
          <cell r="G14">
            <v>1</v>
          </cell>
          <cell r="H14">
            <v>5</v>
          </cell>
          <cell r="I14">
            <v>4</v>
          </cell>
          <cell r="J14">
            <v>0</v>
          </cell>
          <cell r="K14">
            <v>44</v>
          </cell>
          <cell r="L14">
            <v>34</v>
          </cell>
          <cell r="M14">
            <v>496500</v>
          </cell>
          <cell r="N14">
            <v>16830</v>
          </cell>
          <cell r="O14">
            <v>12105</v>
          </cell>
          <cell r="P14">
            <v>6000</v>
          </cell>
          <cell r="Q14">
            <v>41719</v>
          </cell>
          <cell r="R14">
            <v>330074</v>
          </cell>
          <cell r="S14">
            <v>5929</v>
          </cell>
          <cell r="T14">
            <v>80173</v>
          </cell>
          <cell r="U14">
            <v>79470</v>
          </cell>
          <cell r="V14">
            <v>126100</v>
          </cell>
          <cell r="W14">
            <v>198044</v>
          </cell>
        </row>
        <row r="15">
          <cell r="E15" t="str">
            <v>609忠孝國小</v>
          </cell>
          <cell r="F15" t="str">
            <v>一般</v>
          </cell>
          <cell r="G15">
            <v>5</v>
          </cell>
          <cell r="H15">
            <v>6</v>
          </cell>
          <cell r="I15">
            <v>1</v>
          </cell>
          <cell r="J15">
            <v>0</v>
          </cell>
          <cell r="K15">
            <v>31</v>
          </cell>
          <cell r="L15">
            <v>27</v>
          </cell>
          <cell r="M15">
            <v>817840</v>
          </cell>
          <cell r="N15">
            <v>27740</v>
          </cell>
          <cell r="O15">
            <v>32703</v>
          </cell>
          <cell r="P15">
            <v>18387</v>
          </cell>
          <cell r="Q15">
            <v>299447</v>
          </cell>
          <cell r="R15">
            <v>305432</v>
          </cell>
          <cell r="S15">
            <v>28385</v>
          </cell>
          <cell r="T15">
            <v>220542</v>
          </cell>
          <cell r="U15">
            <v>71249</v>
          </cell>
          <cell r="V15">
            <v>93788</v>
          </cell>
          <cell r="W15">
            <v>183259</v>
          </cell>
        </row>
        <row r="16">
          <cell r="E16" t="str">
            <v>610北濱國小</v>
          </cell>
          <cell r="F16" t="str">
            <v>一般</v>
          </cell>
          <cell r="G16">
            <v>2</v>
          </cell>
          <cell r="H16">
            <v>1</v>
          </cell>
          <cell r="I16">
            <v>0</v>
          </cell>
          <cell r="J16">
            <v>1</v>
          </cell>
          <cell r="K16">
            <v>4</v>
          </cell>
          <cell r="L16">
            <v>7</v>
          </cell>
          <cell r="M16">
            <v>97200</v>
          </cell>
          <cell r="N16">
            <v>3240</v>
          </cell>
          <cell r="O16">
            <v>0</v>
          </cell>
          <cell r="P16">
            <v>0</v>
          </cell>
          <cell r="Q16">
            <v>0</v>
          </cell>
          <cell r="R16">
            <v>16928</v>
          </cell>
          <cell r="S16">
            <v>0</v>
          </cell>
          <cell r="T16">
            <v>83512</v>
          </cell>
          <cell r="U16">
            <v>0</v>
          </cell>
          <cell r="V16">
            <v>6771</v>
          </cell>
          <cell r="W16">
            <v>10157</v>
          </cell>
        </row>
        <row r="17">
          <cell r="E17" t="str">
            <v>611鑄強國小</v>
          </cell>
          <cell r="F17" t="str">
            <v>一般</v>
          </cell>
          <cell r="G17">
            <v>5</v>
          </cell>
          <cell r="H17">
            <v>6</v>
          </cell>
          <cell r="I17">
            <v>2</v>
          </cell>
          <cell r="J17">
            <v>0</v>
          </cell>
          <cell r="K17">
            <v>37</v>
          </cell>
          <cell r="L17">
            <v>54</v>
          </cell>
          <cell r="M17">
            <v>429840</v>
          </cell>
          <cell r="N17">
            <v>14580</v>
          </cell>
          <cell r="O17">
            <v>0</v>
          </cell>
          <cell r="P17">
            <v>0</v>
          </cell>
          <cell r="Q17">
            <v>4230</v>
          </cell>
          <cell r="R17">
            <v>157684</v>
          </cell>
          <cell r="S17">
            <v>4230</v>
          </cell>
          <cell r="T17">
            <v>282506</v>
          </cell>
          <cell r="U17">
            <v>0</v>
          </cell>
          <cell r="V17">
            <v>58844</v>
          </cell>
          <cell r="W17">
            <v>94610</v>
          </cell>
        </row>
        <row r="18">
          <cell r="E18" t="str">
            <v>612國福國小</v>
          </cell>
          <cell r="F18" t="str">
            <v>一般</v>
          </cell>
          <cell r="G18">
            <v>1</v>
          </cell>
          <cell r="H18">
            <v>3</v>
          </cell>
          <cell r="I18">
            <v>1</v>
          </cell>
          <cell r="J18">
            <v>0</v>
          </cell>
          <cell r="K18">
            <v>4</v>
          </cell>
          <cell r="L18">
            <v>9</v>
          </cell>
          <cell r="M18">
            <v>72320</v>
          </cell>
          <cell r="N18">
            <v>2560</v>
          </cell>
          <cell r="O18">
            <v>0</v>
          </cell>
          <cell r="P18">
            <v>0</v>
          </cell>
          <cell r="Q18">
            <v>0</v>
          </cell>
          <cell r="R18">
            <v>52189</v>
          </cell>
          <cell r="S18">
            <v>0</v>
          </cell>
          <cell r="T18">
            <v>0</v>
          </cell>
          <cell r="U18">
            <v>22691</v>
          </cell>
          <cell r="V18">
            <v>20876</v>
          </cell>
          <cell r="W18">
            <v>31313</v>
          </cell>
        </row>
        <row r="19">
          <cell r="E19" t="str">
            <v>613新城國小</v>
          </cell>
          <cell r="F19" t="str">
            <v>一般</v>
          </cell>
          <cell r="G19">
            <v>8</v>
          </cell>
          <cell r="H19">
            <v>3</v>
          </cell>
          <cell r="I19">
            <v>0</v>
          </cell>
          <cell r="J19">
            <v>0</v>
          </cell>
          <cell r="K19">
            <v>47</v>
          </cell>
          <cell r="L19">
            <v>45</v>
          </cell>
          <cell r="M19">
            <v>165360</v>
          </cell>
          <cell r="N19">
            <v>6360</v>
          </cell>
          <cell r="O19">
            <v>0</v>
          </cell>
          <cell r="P19">
            <v>0</v>
          </cell>
          <cell r="Q19">
            <v>0</v>
          </cell>
          <cell r="R19">
            <v>142020</v>
          </cell>
          <cell r="S19">
            <v>0</v>
          </cell>
          <cell r="T19">
            <v>0</v>
          </cell>
          <cell r="U19">
            <v>29700</v>
          </cell>
          <cell r="V19">
            <v>56808</v>
          </cell>
          <cell r="W19">
            <v>85212</v>
          </cell>
        </row>
        <row r="20">
          <cell r="E20" t="str">
            <v>614北埔國小</v>
          </cell>
          <cell r="F20" t="str">
            <v>一般</v>
          </cell>
          <cell r="G20">
            <v>4</v>
          </cell>
          <cell r="H20">
            <v>0</v>
          </cell>
          <cell r="I20">
            <v>0</v>
          </cell>
          <cell r="J20">
            <v>1</v>
          </cell>
          <cell r="K20">
            <v>70</v>
          </cell>
          <cell r="L20">
            <v>80</v>
          </cell>
          <cell r="M20">
            <v>475920</v>
          </cell>
          <cell r="N20">
            <v>17640</v>
          </cell>
          <cell r="O20">
            <v>7948</v>
          </cell>
          <cell r="P20">
            <v>5004</v>
          </cell>
          <cell r="Q20">
            <v>37345</v>
          </cell>
          <cell r="R20">
            <v>417518</v>
          </cell>
          <cell r="S20">
            <v>5092</v>
          </cell>
          <cell r="T20">
            <v>45148</v>
          </cell>
          <cell r="U20">
            <v>6501</v>
          </cell>
          <cell r="V20">
            <v>161915</v>
          </cell>
          <cell r="W20">
            <v>250511</v>
          </cell>
        </row>
        <row r="21">
          <cell r="E21" t="str">
            <v>615康樂國小</v>
          </cell>
          <cell r="F21" t="str">
            <v>一般</v>
          </cell>
          <cell r="G21">
            <v>6</v>
          </cell>
          <cell r="H21">
            <v>4</v>
          </cell>
          <cell r="I21">
            <v>0</v>
          </cell>
          <cell r="J21">
            <v>0</v>
          </cell>
          <cell r="K21">
            <v>16</v>
          </cell>
          <cell r="L21">
            <v>15</v>
          </cell>
          <cell r="M21">
            <v>149400</v>
          </cell>
          <cell r="N21">
            <v>5040</v>
          </cell>
          <cell r="O21">
            <v>0</v>
          </cell>
          <cell r="P21">
            <v>0</v>
          </cell>
          <cell r="Q21">
            <v>0</v>
          </cell>
          <cell r="R21">
            <v>127161</v>
          </cell>
          <cell r="S21">
            <v>0</v>
          </cell>
          <cell r="T21">
            <v>0</v>
          </cell>
          <cell r="U21">
            <v>27279</v>
          </cell>
          <cell r="V21">
            <v>50864</v>
          </cell>
          <cell r="W21">
            <v>76297</v>
          </cell>
        </row>
        <row r="22">
          <cell r="E22" t="str">
            <v>616嘉里國小</v>
          </cell>
          <cell r="F22" t="str">
            <v>一般</v>
          </cell>
          <cell r="G22">
            <v>3</v>
          </cell>
          <cell r="H22">
            <v>3</v>
          </cell>
          <cell r="I22">
            <v>3</v>
          </cell>
          <cell r="J22">
            <v>0</v>
          </cell>
          <cell r="K22">
            <v>14</v>
          </cell>
          <cell r="L22">
            <v>11</v>
          </cell>
          <cell r="M22">
            <v>102240</v>
          </cell>
          <cell r="N22">
            <v>3600</v>
          </cell>
          <cell r="O22">
            <v>0</v>
          </cell>
          <cell r="P22">
            <v>0</v>
          </cell>
          <cell r="Q22">
            <v>4270</v>
          </cell>
          <cell r="R22">
            <v>76630</v>
          </cell>
          <cell r="S22">
            <v>0</v>
          </cell>
          <cell r="T22">
            <v>12668</v>
          </cell>
          <cell r="U22">
            <v>12272</v>
          </cell>
          <cell r="V22">
            <v>30652</v>
          </cell>
          <cell r="W22">
            <v>45978</v>
          </cell>
        </row>
        <row r="23">
          <cell r="E23" t="str">
            <v>617吉安國小</v>
          </cell>
          <cell r="F23" t="str">
            <v>一般</v>
          </cell>
          <cell r="G23">
            <v>3</v>
          </cell>
          <cell r="H23">
            <v>1</v>
          </cell>
          <cell r="I23">
            <v>1</v>
          </cell>
          <cell r="J23">
            <v>2</v>
          </cell>
          <cell r="K23">
            <v>32</v>
          </cell>
          <cell r="L23">
            <v>22</v>
          </cell>
          <cell r="M23">
            <v>270360</v>
          </cell>
          <cell r="N23">
            <v>9360</v>
          </cell>
          <cell r="O23">
            <v>0</v>
          </cell>
          <cell r="P23">
            <v>0</v>
          </cell>
          <cell r="Q23">
            <v>16416</v>
          </cell>
          <cell r="R23">
            <v>185323</v>
          </cell>
          <cell r="S23">
            <v>16416</v>
          </cell>
          <cell r="T23">
            <v>77981</v>
          </cell>
          <cell r="U23">
            <v>0</v>
          </cell>
          <cell r="V23">
            <v>57713</v>
          </cell>
          <cell r="W23">
            <v>111194</v>
          </cell>
        </row>
        <row r="24">
          <cell r="E24" t="str">
            <v>618宜昌國小</v>
          </cell>
          <cell r="F24" t="str">
            <v>一般</v>
          </cell>
          <cell r="G24">
            <v>12</v>
          </cell>
          <cell r="H24">
            <v>7</v>
          </cell>
          <cell r="I24">
            <v>6</v>
          </cell>
          <cell r="J24">
            <v>7</v>
          </cell>
          <cell r="K24">
            <v>137</v>
          </cell>
          <cell r="L24">
            <v>111</v>
          </cell>
          <cell r="M24">
            <v>2185920</v>
          </cell>
          <cell r="N24">
            <v>73980</v>
          </cell>
          <cell r="O24">
            <v>164800</v>
          </cell>
          <cell r="P24">
            <v>93900</v>
          </cell>
          <cell r="Q24">
            <v>511675</v>
          </cell>
          <cell r="R24">
            <v>1422755</v>
          </cell>
          <cell r="S24">
            <v>20001</v>
          </cell>
          <cell r="T24">
            <v>300429</v>
          </cell>
          <cell r="U24">
            <v>283741</v>
          </cell>
          <cell r="V24">
            <v>549101</v>
          </cell>
          <cell r="W24">
            <v>853653</v>
          </cell>
        </row>
        <row r="25">
          <cell r="E25" t="str">
            <v>619北昌國小</v>
          </cell>
          <cell r="F25" t="str">
            <v>一般</v>
          </cell>
          <cell r="G25">
            <v>1</v>
          </cell>
          <cell r="H25">
            <v>7</v>
          </cell>
          <cell r="I25">
            <v>3</v>
          </cell>
          <cell r="J25">
            <v>1</v>
          </cell>
          <cell r="K25">
            <v>27</v>
          </cell>
          <cell r="L25">
            <v>27</v>
          </cell>
          <cell r="M25">
            <v>1069920</v>
          </cell>
          <cell r="N25">
            <v>37620</v>
          </cell>
          <cell r="O25">
            <v>47545</v>
          </cell>
          <cell r="P25">
            <v>30825</v>
          </cell>
          <cell r="Q25">
            <v>464862</v>
          </cell>
          <cell r="R25">
            <v>265500</v>
          </cell>
          <cell r="S25">
            <v>25271</v>
          </cell>
          <cell r="T25">
            <v>386636</v>
          </cell>
          <cell r="U25">
            <v>68912</v>
          </cell>
          <cell r="V25">
            <v>80929</v>
          </cell>
          <cell r="W25">
            <v>159300</v>
          </cell>
        </row>
        <row r="26">
          <cell r="E26" t="str">
            <v>620光華國小</v>
          </cell>
          <cell r="F26" t="str">
            <v>非山非市</v>
          </cell>
          <cell r="G26">
            <v>4</v>
          </cell>
          <cell r="H26">
            <v>3</v>
          </cell>
          <cell r="I26">
            <v>2</v>
          </cell>
          <cell r="J26">
            <v>1</v>
          </cell>
          <cell r="K26">
            <v>12</v>
          </cell>
          <cell r="L26">
            <v>18</v>
          </cell>
          <cell r="M26">
            <v>73100</v>
          </cell>
          <cell r="N26">
            <v>2380</v>
          </cell>
          <cell r="O26">
            <v>0</v>
          </cell>
          <cell r="P26">
            <v>0</v>
          </cell>
          <cell r="Q26">
            <v>0</v>
          </cell>
          <cell r="R26">
            <v>45725</v>
          </cell>
          <cell r="S26">
            <v>0</v>
          </cell>
          <cell r="T26">
            <v>29755</v>
          </cell>
          <cell r="U26">
            <v>0</v>
          </cell>
          <cell r="V26">
            <v>18290</v>
          </cell>
          <cell r="W26">
            <v>27435</v>
          </cell>
        </row>
        <row r="27">
          <cell r="E27" t="str">
            <v>621稻香國小</v>
          </cell>
          <cell r="F27" t="str">
            <v>一般</v>
          </cell>
          <cell r="G27">
            <v>0</v>
          </cell>
          <cell r="H27">
            <v>2</v>
          </cell>
          <cell r="I27">
            <v>0</v>
          </cell>
          <cell r="J27">
            <v>0</v>
          </cell>
          <cell r="K27">
            <v>19</v>
          </cell>
          <cell r="L27">
            <v>27</v>
          </cell>
          <cell r="M27">
            <v>215360</v>
          </cell>
          <cell r="N27">
            <v>7780</v>
          </cell>
          <cell r="O27">
            <v>5000</v>
          </cell>
          <cell r="P27">
            <v>5000</v>
          </cell>
          <cell r="Q27">
            <v>57617</v>
          </cell>
          <cell r="R27">
            <v>87600</v>
          </cell>
          <cell r="S27">
            <v>2435</v>
          </cell>
          <cell r="T27">
            <v>38935</v>
          </cell>
          <cell r="U27">
            <v>48988</v>
          </cell>
          <cell r="V27">
            <v>32605</v>
          </cell>
          <cell r="W27">
            <v>52560</v>
          </cell>
        </row>
        <row r="28">
          <cell r="E28" t="str">
            <v>622南華國小</v>
          </cell>
          <cell r="F28" t="str">
            <v>一般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8</v>
          </cell>
          <cell r="L28">
            <v>9</v>
          </cell>
          <cell r="M28">
            <v>32760</v>
          </cell>
          <cell r="N28">
            <v>1260</v>
          </cell>
          <cell r="O28">
            <v>0</v>
          </cell>
          <cell r="P28">
            <v>0</v>
          </cell>
          <cell r="Q28">
            <v>0</v>
          </cell>
          <cell r="R28">
            <v>17186</v>
          </cell>
          <cell r="S28">
            <v>0</v>
          </cell>
          <cell r="T28">
            <v>0</v>
          </cell>
          <cell r="U28">
            <v>16834</v>
          </cell>
          <cell r="V28">
            <v>6874</v>
          </cell>
          <cell r="W28">
            <v>10312</v>
          </cell>
        </row>
        <row r="29">
          <cell r="E29" t="str">
            <v>623化仁國小</v>
          </cell>
          <cell r="F29" t="str">
            <v>一般</v>
          </cell>
          <cell r="G29">
            <v>0</v>
          </cell>
          <cell r="H29">
            <v>1</v>
          </cell>
          <cell r="I29">
            <v>0</v>
          </cell>
          <cell r="J29">
            <v>0</v>
          </cell>
          <cell r="K29">
            <v>54</v>
          </cell>
          <cell r="L29">
            <v>34</v>
          </cell>
          <cell r="M29">
            <v>315720</v>
          </cell>
          <cell r="N29">
            <v>11520</v>
          </cell>
          <cell r="O29">
            <v>18522</v>
          </cell>
          <cell r="P29">
            <v>12368</v>
          </cell>
          <cell r="Q29">
            <v>0</v>
          </cell>
          <cell r="R29">
            <v>225889</v>
          </cell>
          <cell r="S29">
            <v>0</v>
          </cell>
          <cell r="T29">
            <v>0</v>
          </cell>
          <cell r="U29">
            <v>132241</v>
          </cell>
          <cell r="V29">
            <v>90356</v>
          </cell>
          <cell r="W29">
            <v>135533</v>
          </cell>
        </row>
        <row r="30">
          <cell r="E30" t="str">
            <v>624太昌國小</v>
          </cell>
          <cell r="F30" t="str">
            <v>一般</v>
          </cell>
          <cell r="G30">
            <v>10</v>
          </cell>
          <cell r="H30">
            <v>11</v>
          </cell>
          <cell r="I30">
            <v>0</v>
          </cell>
          <cell r="J30">
            <v>1</v>
          </cell>
          <cell r="K30">
            <v>51</v>
          </cell>
          <cell r="L30">
            <v>44</v>
          </cell>
          <cell r="M30">
            <v>783720</v>
          </cell>
          <cell r="N30">
            <v>27360</v>
          </cell>
          <cell r="O30">
            <v>0</v>
          </cell>
          <cell r="P30">
            <v>0</v>
          </cell>
          <cell r="Q30">
            <v>173376</v>
          </cell>
          <cell r="R30">
            <v>421171</v>
          </cell>
          <cell r="S30">
            <v>8637</v>
          </cell>
          <cell r="T30">
            <v>177165</v>
          </cell>
          <cell r="U30">
            <v>39368</v>
          </cell>
          <cell r="V30">
            <v>159831</v>
          </cell>
          <cell r="W30">
            <v>252703</v>
          </cell>
        </row>
        <row r="31">
          <cell r="E31" t="str">
            <v>625平和國小</v>
          </cell>
          <cell r="F31" t="str">
            <v>偏遠</v>
          </cell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</row>
        <row r="32">
          <cell r="E32" t="str">
            <v>626壽豐國小</v>
          </cell>
          <cell r="F32" t="str">
            <v>一般</v>
          </cell>
          <cell r="G32">
            <v>0</v>
          </cell>
          <cell r="H32">
            <v>0</v>
          </cell>
          <cell r="I32">
            <v>3</v>
          </cell>
          <cell r="J32">
            <v>1</v>
          </cell>
          <cell r="K32">
            <v>7</v>
          </cell>
          <cell r="L32">
            <v>7</v>
          </cell>
          <cell r="M32">
            <v>42840</v>
          </cell>
          <cell r="N32">
            <v>1440</v>
          </cell>
          <cell r="O32">
            <v>0</v>
          </cell>
          <cell r="P32">
            <v>0</v>
          </cell>
          <cell r="Q32">
            <v>0</v>
          </cell>
          <cell r="R32">
            <v>44280</v>
          </cell>
          <cell r="S32">
            <v>0</v>
          </cell>
          <cell r="T32">
            <v>0</v>
          </cell>
          <cell r="U32">
            <v>0</v>
          </cell>
          <cell r="V32">
            <v>17712</v>
          </cell>
          <cell r="W32">
            <v>26568</v>
          </cell>
        </row>
        <row r="33">
          <cell r="E33" t="str">
            <v>627豐裡國小</v>
          </cell>
          <cell r="F33" t="str">
            <v>偏遠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1</v>
          </cell>
          <cell r="L33">
            <v>5</v>
          </cell>
          <cell r="M33">
            <v>41760</v>
          </cell>
          <cell r="N33">
            <v>1440</v>
          </cell>
          <cell r="O33">
            <v>0</v>
          </cell>
          <cell r="P33">
            <v>0</v>
          </cell>
          <cell r="Q33">
            <v>0</v>
          </cell>
          <cell r="R33">
            <v>11215</v>
          </cell>
          <cell r="S33">
            <v>0</v>
          </cell>
          <cell r="T33">
            <v>0</v>
          </cell>
          <cell r="U33">
            <v>31985</v>
          </cell>
          <cell r="V33">
            <v>4486</v>
          </cell>
          <cell r="W33">
            <v>6729</v>
          </cell>
        </row>
        <row r="34">
          <cell r="E34" t="str">
            <v>628豐山國小</v>
          </cell>
          <cell r="F34" t="str">
            <v>偏遠</v>
          </cell>
          <cell r="G34">
            <v>1</v>
          </cell>
          <cell r="H34">
            <v>1</v>
          </cell>
          <cell r="I34">
            <v>0</v>
          </cell>
          <cell r="J34">
            <v>0</v>
          </cell>
          <cell r="K34">
            <v>2</v>
          </cell>
          <cell r="L34">
            <v>3</v>
          </cell>
          <cell r="M34">
            <v>70560</v>
          </cell>
          <cell r="N34">
            <v>2340</v>
          </cell>
          <cell r="O34">
            <v>2000</v>
          </cell>
          <cell r="P34">
            <v>800</v>
          </cell>
          <cell r="Q34">
            <v>0</v>
          </cell>
          <cell r="R34">
            <v>13495</v>
          </cell>
          <cell r="S34">
            <v>0</v>
          </cell>
          <cell r="T34">
            <v>19965</v>
          </cell>
          <cell r="U34">
            <v>42240</v>
          </cell>
          <cell r="V34">
            <v>5398</v>
          </cell>
          <cell r="W34">
            <v>8097</v>
          </cell>
        </row>
        <row r="35">
          <cell r="E35" t="str">
            <v>629志學國小</v>
          </cell>
          <cell r="F35" t="str">
            <v>一般</v>
          </cell>
          <cell r="G35">
            <v>3</v>
          </cell>
          <cell r="H35">
            <v>1</v>
          </cell>
          <cell r="I35">
            <v>1</v>
          </cell>
          <cell r="J35">
            <v>1</v>
          </cell>
          <cell r="K35">
            <v>15</v>
          </cell>
          <cell r="L35">
            <v>18</v>
          </cell>
          <cell r="M35">
            <v>129600</v>
          </cell>
          <cell r="N35">
            <v>4320</v>
          </cell>
          <cell r="O35">
            <v>2520</v>
          </cell>
          <cell r="P35">
            <v>1980</v>
          </cell>
          <cell r="Q35">
            <v>0</v>
          </cell>
          <cell r="R35">
            <v>54263</v>
          </cell>
          <cell r="S35">
            <v>0</v>
          </cell>
          <cell r="T35">
            <v>84157</v>
          </cell>
          <cell r="U35">
            <v>0</v>
          </cell>
          <cell r="V35">
            <v>21705</v>
          </cell>
          <cell r="W35">
            <v>32558</v>
          </cell>
        </row>
        <row r="36">
          <cell r="E36" t="str">
            <v>630月眉國小</v>
          </cell>
          <cell r="F36" t="str">
            <v>偏遠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11</v>
          </cell>
          <cell r="L36">
            <v>10</v>
          </cell>
          <cell r="M36">
            <v>35020</v>
          </cell>
          <cell r="N36">
            <v>1190</v>
          </cell>
          <cell r="O36">
            <v>0</v>
          </cell>
          <cell r="P36">
            <v>0</v>
          </cell>
          <cell r="Q36">
            <v>0</v>
          </cell>
          <cell r="R36">
            <v>29462</v>
          </cell>
          <cell r="S36">
            <v>0</v>
          </cell>
          <cell r="T36">
            <v>0</v>
          </cell>
          <cell r="U36">
            <v>6748</v>
          </cell>
          <cell r="V36">
            <v>11785</v>
          </cell>
          <cell r="W36">
            <v>17677</v>
          </cell>
        </row>
        <row r="37">
          <cell r="E37" t="str">
            <v>631水璉國小</v>
          </cell>
          <cell r="F37" t="str">
            <v>偏遠</v>
          </cell>
          <cell r="G37">
            <v>1</v>
          </cell>
          <cell r="H37">
            <v>0</v>
          </cell>
          <cell r="I37">
            <v>0</v>
          </cell>
          <cell r="J37">
            <v>0</v>
          </cell>
          <cell r="K37">
            <v>8</v>
          </cell>
          <cell r="L37">
            <v>9</v>
          </cell>
          <cell r="M37">
            <v>55760</v>
          </cell>
          <cell r="N37">
            <v>1870</v>
          </cell>
          <cell r="O37">
            <v>0</v>
          </cell>
          <cell r="P37">
            <v>0</v>
          </cell>
          <cell r="Q37">
            <v>0</v>
          </cell>
          <cell r="R37">
            <v>41812</v>
          </cell>
          <cell r="S37">
            <v>0</v>
          </cell>
          <cell r="T37">
            <v>15818</v>
          </cell>
          <cell r="U37">
            <v>0</v>
          </cell>
          <cell r="V37">
            <v>16725</v>
          </cell>
          <cell r="W37">
            <v>25087</v>
          </cell>
        </row>
        <row r="38">
          <cell r="E38" t="str">
            <v>632溪口國小</v>
          </cell>
          <cell r="F38" t="str">
            <v>偏遠</v>
          </cell>
          <cell r="G38">
            <v>3</v>
          </cell>
          <cell r="H38">
            <v>2</v>
          </cell>
          <cell r="I38">
            <v>0</v>
          </cell>
          <cell r="J38">
            <v>0</v>
          </cell>
          <cell r="K38">
            <v>3</v>
          </cell>
          <cell r="L38">
            <v>11</v>
          </cell>
          <cell r="M38">
            <v>68840</v>
          </cell>
          <cell r="N38">
            <v>2500</v>
          </cell>
          <cell r="O38">
            <v>800</v>
          </cell>
          <cell r="P38">
            <v>0</v>
          </cell>
          <cell r="Q38">
            <v>0</v>
          </cell>
          <cell r="R38">
            <v>60289</v>
          </cell>
          <cell r="S38">
            <v>0</v>
          </cell>
          <cell r="T38">
            <v>0</v>
          </cell>
          <cell r="U38">
            <v>11851</v>
          </cell>
          <cell r="V38">
            <v>24116</v>
          </cell>
          <cell r="W38">
            <v>36173</v>
          </cell>
        </row>
        <row r="39">
          <cell r="E39" t="str">
            <v>633鳳林國小</v>
          </cell>
          <cell r="F39" t="str">
            <v>一般</v>
          </cell>
          <cell r="G39">
            <v>1</v>
          </cell>
          <cell r="H39">
            <v>2</v>
          </cell>
          <cell r="I39">
            <v>0</v>
          </cell>
          <cell r="J39">
            <v>1</v>
          </cell>
          <cell r="K39">
            <v>11</v>
          </cell>
          <cell r="L39">
            <v>7</v>
          </cell>
          <cell r="M39">
            <v>84240</v>
          </cell>
          <cell r="N39">
            <v>3240</v>
          </cell>
          <cell r="O39">
            <v>0</v>
          </cell>
          <cell r="P39">
            <v>0</v>
          </cell>
          <cell r="Q39">
            <v>0</v>
          </cell>
          <cell r="R39">
            <v>24727</v>
          </cell>
          <cell r="S39">
            <v>0</v>
          </cell>
          <cell r="T39">
            <v>62753</v>
          </cell>
          <cell r="U39">
            <v>0</v>
          </cell>
          <cell r="V39">
            <v>9891</v>
          </cell>
          <cell r="W39">
            <v>14836</v>
          </cell>
        </row>
        <row r="40">
          <cell r="E40" t="str">
            <v>634大榮國小</v>
          </cell>
          <cell r="F40" t="str">
            <v>偏遠</v>
          </cell>
          <cell r="G40">
            <v>1</v>
          </cell>
          <cell r="H40">
            <v>1</v>
          </cell>
          <cell r="I40">
            <v>0</v>
          </cell>
          <cell r="J40">
            <v>0</v>
          </cell>
          <cell r="K40">
            <v>7</v>
          </cell>
          <cell r="L40">
            <v>12</v>
          </cell>
          <cell r="M40">
            <v>74880</v>
          </cell>
          <cell r="N40">
            <v>2880</v>
          </cell>
          <cell r="O40">
            <v>0</v>
          </cell>
          <cell r="P40">
            <v>0</v>
          </cell>
          <cell r="Q40">
            <v>0</v>
          </cell>
          <cell r="R40">
            <v>48424</v>
          </cell>
          <cell r="S40">
            <v>0</v>
          </cell>
          <cell r="T40">
            <v>0</v>
          </cell>
          <cell r="U40">
            <v>29336</v>
          </cell>
          <cell r="V40">
            <v>19370</v>
          </cell>
          <cell r="W40">
            <v>29054</v>
          </cell>
        </row>
        <row r="41">
          <cell r="E41" t="str">
            <v>635林榮國小</v>
          </cell>
          <cell r="F41" t="str">
            <v>偏遠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  <cell r="K41">
            <v>5</v>
          </cell>
          <cell r="L41">
            <v>7</v>
          </cell>
          <cell r="M41">
            <v>86980</v>
          </cell>
          <cell r="N41">
            <v>3050</v>
          </cell>
          <cell r="O41">
            <v>1190</v>
          </cell>
          <cell r="P41">
            <v>385</v>
          </cell>
          <cell r="Q41">
            <v>0</v>
          </cell>
          <cell r="R41">
            <v>51656</v>
          </cell>
          <cell r="S41">
            <v>0</v>
          </cell>
          <cell r="T41">
            <v>0</v>
          </cell>
          <cell r="U41">
            <v>39949</v>
          </cell>
          <cell r="V41">
            <v>20662</v>
          </cell>
          <cell r="W41">
            <v>30994</v>
          </cell>
        </row>
        <row r="42">
          <cell r="E42" t="str">
            <v>636長橋國小</v>
          </cell>
          <cell r="F42" t="str">
            <v>偏遠</v>
          </cell>
          <cell r="G42">
            <v>2</v>
          </cell>
          <cell r="H42">
            <v>0</v>
          </cell>
          <cell r="I42">
            <v>0</v>
          </cell>
          <cell r="J42">
            <v>0</v>
          </cell>
          <cell r="K42">
            <v>8</v>
          </cell>
          <cell r="L42">
            <v>5</v>
          </cell>
          <cell r="M42">
            <v>59800</v>
          </cell>
          <cell r="N42">
            <v>2300</v>
          </cell>
          <cell r="O42">
            <v>0</v>
          </cell>
          <cell r="P42">
            <v>0</v>
          </cell>
          <cell r="Q42">
            <v>0</v>
          </cell>
          <cell r="R42">
            <v>46464</v>
          </cell>
          <cell r="S42">
            <v>0</v>
          </cell>
          <cell r="T42">
            <v>10629</v>
          </cell>
          <cell r="U42">
            <v>5007</v>
          </cell>
          <cell r="V42">
            <v>18586</v>
          </cell>
          <cell r="W42">
            <v>27878</v>
          </cell>
        </row>
        <row r="43">
          <cell r="E43" t="str">
            <v>638北林國小</v>
          </cell>
          <cell r="F43" t="str">
            <v>偏遠</v>
          </cell>
          <cell r="G43">
            <v>2</v>
          </cell>
          <cell r="H43">
            <v>3</v>
          </cell>
          <cell r="I43">
            <v>0</v>
          </cell>
          <cell r="J43">
            <v>0</v>
          </cell>
          <cell r="K43">
            <v>4</v>
          </cell>
          <cell r="L43">
            <v>0</v>
          </cell>
          <cell r="M43">
            <v>65880</v>
          </cell>
          <cell r="N43">
            <v>2160</v>
          </cell>
          <cell r="O43">
            <v>0</v>
          </cell>
          <cell r="P43">
            <v>0</v>
          </cell>
          <cell r="Q43">
            <v>1215</v>
          </cell>
          <cell r="R43">
            <v>34020</v>
          </cell>
          <cell r="S43">
            <v>0</v>
          </cell>
          <cell r="T43">
            <v>21690</v>
          </cell>
          <cell r="U43">
            <v>11115</v>
          </cell>
          <cell r="V43">
            <v>13608</v>
          </cell>
          <cell r="W43">
            <v>20412</v>
          </cell>
        </row>
        <row r="44">
          <cell r="E44" t="str">
            <v>639鳳仁國小</v>
          </cell>
          <cell r="F44" t="str">
            <v>偏遠</v>
          </cell>
          <cell r="G44">
            <v>1</v>
          </cell>
          <cell r="H44">
            <v>1</v>
          </cell>
          <cell r="I44">
            <v>0</v>
          </cell>
          <cell r="J44">
            <v>0</v>
          </cell>
          <cell r="K44">
            <v>0</v>
          </cell>
          <cell r="L44">
            <v>1</v>
          </cell>
          <cell r="M44">
            <v>57600</v>
          </cell>
          <cell r="N44">
            <v>1920</v>
          </cell>
          <cell r="O44">
            <v>0</v>
          </cell>
          <cell r="P44">
            <v>0</v>
          </cell>
          <cell r="Q44">
            <v>0</v>
          </cell>
          <cell r="R44">
            <v>5489</v>
          </cell>
          <cell r="S44">
            <v>0</v>
          </cell>
          <cell r="T44">
            <v>40031</v>
          </cell>
          <cell r="U44">
            <v>14000</v>
          </cell>
          <cell r="V44">
            <v>2196</v>
          </cell>
          <cell r="W44">
            <v>3293</v>
          </cell>
        </row>
        <row r="45">
          <cell r="E45" t="str">
            <v>641光復國小</v>
          </cell>
          <cell r="F45" t="str">
            <v>偏遠</v>
          </cell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</row>
        <row r="46">
          <cell r="E46" t="str">
            <v>642太巴塱國小</v>
          </cell>
          <cell r="F46" t="str">
            <v>偏遠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29</v>
          </cell>
          <cell r="L46">
            <v>34</v>
          </cell>
          <cell r="M46">
            <v>66720</v>
          </cell>
          <cell r="N46">
            <v>2400</v>
          </cell>
          <cell r="O46">
            <v>0</v>
          </cell>
          <cell r="P46">
            <v>0</v>
          </cell>
          <cell r="Q46">
            <v>0</v>
          </cell>
          <cell r="R46">
            <v>69120</v>
          </cell>
          <cell r="S46">
            <v>0</v>
          </cell>
          <cell r="T46">
            <v>0</v>
          </cell>
          <cell r="U46">
            <v>0</v>
          </cell>
          <cell r="V46">
            <v>27648</v>
          </cell>
          <cell r="W46">
            <v>41472</v>
          </cell>
        </row>
        <row r="47">
          <cell r="E47" t="str">
            <v>645大進國小</v>
          </cell>
          <cell r="F47" t="str">
            <v>偏遠</v>
          </cell>
          <cell r="G47">
            <v>1</v>
          </cell>
          <cell r="H47">
            <v>5</v>
          </cell>
          <cell r="I47">
            <v>1</v>
          </cell>
          <cell r="J47">
            <v>0</v>
          </cell>
          <cell r="K47">
            <v>13</v>
          </cell>
          <cell r="L47">
            <v>18</v>
          </cell>
          <cell r="M47">
            <v>71580</v>
          </cell>
          <cell r="N47">
            <v>2400</v>
          </cell>
          <cell r="O47">
            <v>0</v>
          </cell>
          <cell r="P47">
            <v>0</v>
          </cell>
          <cell r="Q47">
            <v>6846</v>
          </cell>
          <cell r="R47">
            <v>37042</v>
          </cell>
          <cell r="S47">
            <v>535</v>
          </cell>
          <cell r="T47">
            <v>30093</v>
          </cell>
          <cell r="U47">
            <v>0</v>
          </cell>
          <cell r="V47">
            <v>14281</v>
          </cell>
          <cell r="W47">
            <v>22225</v>
          </cell>
        </row>
        <row r="48">
          <cell r="E48" t="str">
            <v>647瑞穗國小</v>
          </cell>
          <cell r="F48" t="str">
            <v>偏遠</v>
          </cell>
          <cell r="G48">
            <v>9</v>
          </cell>
          <cell r="H48">
            <v>7</v>
          </cell>
          <cell r="I48">
            <v>0</v>
          </cell>
          <cell r="J48">
            <v>0</v>
          </cell>
          <cell r="K48">
            <v>48</v>
          </cell>
          <cell r="L48">
            <v>41</v>
          </cell>
          <cell r="M48">
            <v>229200</v>
          </cell>
          <cell r="N48">
            <v>8580</v>
          </cell>
          <cell r="O48">
            <v>0</v>
          </cell>
          <cell r="P48">
            <v>0</v>
          </cell>
          <cell r="Q48">
            <v>0</v>
          </cell>
          <cell r="R48">
            <v>151642</v>
          </cell>
          <cell r="S48">
            <v>0</v>
          </cell>
          <cell r="T48">
            <v>0</v>
          </cell>
          <cell r="U48">
            <v>86138</v>
          </cell>
          <cell r="V48">
            <v>60657</v>
          </cell>
          <cell r="W48">
            <v>90985</v>
          </cell>
        </row>
        <row r="49">
          <cell r="E49" t="str">
            <v>648瑞美國小</v>
          </cell>
          <cell r="F49" t="str">
            <v>偏遠</v>
          </cell>
          <cell r="G49">
            <v>2</v>
          </cell>
          <cell r="H49">
            <v>2</v>
          </cell>
          <cell r="I49">
            <v>0</v>
          </cell>
          <cell r="J49">
            <v>0</v>
          </cell>
          <cell r="K49">
            <v>8</v>
          </cell>
          <cell r="L49">
            <v>2</v>
          </cell>
          <cell r="M49">
            <v>45360</v>
          </cell>
          <cell r="N49">
            <v>1620</v>
          </cell>
          <cell r="O49">
            <v>0</v>
          </cell>
          <cell r="P49">
            <v>0</v>
          </cell>
          <cell r="Q49">
            <v>1767</v>
          </cell>
          <cell r="R49">
            <v>25409</v>
          </cell>
          <cell r="S49">
            <v>0</v>
          </cell>
          <cell r="T49">
            <v>3536</v>
          </cell>
          <cell r="U49">
            <v>16268</v>
          </cell>
          <cell r="V49">
            <v>10164</v>
          </cell>
          <cell r="W49">
            <v>15245</v>
          </cell>
        </row>
        <row r="50">
          <cell r="E50" t="str">
            <v>649鶴岡國小</v>
          </cell>
          <cell r="F50" t="str">
            <v>特偏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10</v>
          </cell>
          <cell r="L50">
            <v>4</v>
          </cell>
          <cell r="M50">
            <v>87720</v>
          </cell>
          <cell r="N50">
            <v>3060</v>
          </cell>
          <cell r="O50">
            <v>0</v>
          </cell>
          <cell r="P50">
            <v>0</v>
          </cell>
          <cell r="Q50">
            <v>0</v>
          </cell>
          <cell r="R50">
            <v>78669</v>
          </cell>
          <cell r="S50">
            <v>0</v>
          </cell>
          <cell r="T50">
            <v>0</v>
          </cell>
          <cell r="U50">
            <v>12111</v>
          </cell>
          <cell r="V50">
            <v>31468</v>
          </cell>
          <cell r="W50">
            <v>47201</v>
          </cell>
        </row>
        <row r="51">
          <cell r="E51" t="str">
            <v>650舞鶴國小</v>
          </cell>
          <cell r="F51" t="str">
            <v>特偏</v>
          </cell>
          <cell r="G51">
            <v>0</v>
          </cell>
          <cell r="H51">
            <v>5</v>
          </cell>
          <cell r="I51">
            <v>0</v>
          </cell>
          <cell r="J51">
            <v>0</v>
          </cell>
          <cell r="K51">
            <v>6</v>
          </cell>
          <cell r="L51">
            <v>10</v>
          </cell>
          <cell r="M51">
            <v>67320</v>
          </cell>
          <cell r="N51">
            <v>2340</v>
          </cell>
          <cell r="O51">
            <v>0</v>
          </cell>
          <cell r="P51">
            <v>0</v>
          </cell>
          <cell r="Q51">
            <v>0</v>
          </cell>
          <cell r="R51">
            <v>41620</v>
          </cell>
          <cell r="S51">
            <v>0</v>
          </cell>
          <cell r="T51">
            <v>0</v>
          </cell>
          <cell r="U51">
            <v>28040</v>
          </cell>
          <cell r="V51">
            <v>16648</v>
          </cell>
          <cell r="W51">
            <v>24972</v>
          </cell>
        </row>
        <row r="52">
          <cell r="E52" t="str">
            <v>651奇美國小</v>
          </cell>
          <cell r="F52" t="str">
            <v>極偏</v>
          </cell>
          <cell r="G52"/>
          <cell r="H52"/>
          <cell r="I52">
            <v>0</v>
          </cell>
          <cell r="J52">
            <v>0</v>
          </cell>
          <cell r="K52"/>
          <cell r="L52"/>
          <cell r="M52"/>
          <cell r="N52"/>
          <cell r="O52">
            <v>0</v>
          </cell>
          <cell r="P52">
            <v>0</v>
          </cell>
          <cell r="Q52">
            <v>0</v>
          </cell>
          <cell r="R52"/>
          <cell r="S52"/>
          <cell r="T52"/>
          <cell r="U52"/>
          <cell r="V52"/>
          <cell r="W52"/>
        </row>
        <row r="53">
          <cell r="E53" t="str">
            <v>652富源國小</v>
          </cell>
          <cell r="F53" t="str">
            <v>偏遠</v>
          </cell>
          <cell r="G53">
            <v>2</v>
          </cell>
          <cell r="H53">
            <v>6</v>
          </cell>
          <cell r="I53">
            <v>0</v>
          </cell>
          <cell r="J53">
            <v>0</v>
          </cell>
          <cell r="K53">
            <v>24</v>
          </cell>
          <cell r="L53">
            <v>17</v>
          </cell>
          <cell r="M53">
            <v>131400</v>
          </cell>
          <cell r="N53">
            <v>4680</v>
          </cell>
          <cell r="O53">
            <v>0</v>
          </cell>
          <cell r="P53">
            <v>0</v>
          </cell>
          <cell r="Q53">
            <v>0</v>
          </cell>
          <cell r="R53">
            <v>130155</v>
          </cell>
          <cell r="S53">
            <v>0</v>
          </cell>
          <cell r="T53">
            <v>3009</v>
          </cell>
          <cell r="U53">
            <v>2916</v>
          </cell>
          <cell r="V53">
            <v>52062</v>
          </cell>
          <cell r="W53">
            <v>78093</v>
          </cell>
        </row>
        <row r="54">
          <cell r="E54" t="str">
            <v>653瑞北國小</v>
          </cell>
          <cell r="F54" t="str">
            <v>偏遠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19</v>
          </cell>
          <cell r="L54">
            <v>31</v>
          </cell>
          <cell r="M54">
            <v>106120</v>
          </cell>
          <cell r="N54">
            <v>3590</v>
          </cell>
          <cell r="O54">
            <v>995</v>
          </cell>
          <cell r="P54">
            <v>0</v>
          </cell>
          <cell r="Q54">
            <v>0</v>
          </cell>
          <cell r="R54">
            <v>98785</v>
          </cell>
          <cell r="S54">
            <v>0</v>
          </cell>
          <cell r="T54">
            <v>0</v>
          </cell>
          <cell r="U54">
            <v>11920</v>
          </cell>
          <cell r="V54">
            <v>39514</v>
          </cell>
          <cell r="W54">
            <v>59271</v>
          </cell>
        </row>
        <row r="55">
          <cell r="E55" t="str">
            <v>654豐濱國小</v>
          </cell>
          <cell r="F55" t="str">
            <v>特偏</v>
          </cell>
          <cell r="G55">
            <v>1</v>
          </cell>
          <cell r="H55">
            <v>0</v>
          </cell>
          <cell r="I55">
            <v>0</v>
          </cell>
          <cell r="J55">
            <v>0</v>
          </cell>
          <cell r="K55">
            <v>11</v>
          </cell>
          <cell r="L55">
            <v>17</v>
          </cell>
          <cell r="M55">
            <v>47520</v>
          </cell>
          <cell r="N55">
            <v>1620</v>
          </cell>
          <cell r="O55">
            <v>0</v>
          </cell>
          <cell r="P55">
            <v>0</v>
          </cell>
          <cell r="Q55">
            <v>0</v>
          </cell>
          <cell r="R55">
            <v>49140</v>
          </cell>
          <cell r="S55">
            <v>0</v>
          </cell>
          <cell r="T55">
            <v>0</v>
          </cell>
          <cell r="U55">
            <v>0</v>
          </cell>
          <cell r="V55">
            <v>19656</v>
          </cell>
          <cell r="W55">
            <v>29484</v>
          </cell>
        </row>
        <row r="56">
          <cell r="E56" t="str">
            <v>655港口國小</v>
          </cell>
          <cell r="F56" t="str">
            <v>極偏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8</v>
          </cell>
          <cell r="L56">
            <v>3</v>
          </cell>
          <cell r="M56">
            <v>32000</v>
          </cell>
          <cell r="N56">
            <v>1120</v>
          </cell>
          <cell r="O56">
            <v>0</v>
          </cell>
          <cell r="P56">
            <v>0</v>
          </cell>
          <cell r="Q56">
            <v>0</v>
          </cell>
          <cell r="R56">
            <v>33120</v>
          </cell>
          <cell r="S56">
            <v>0</v>
          </cell>
          <cell r="T56">
            <v>0</v>
          </cell>
          <cell r="U56">
            <v>0</v>
          </cell>
          <cell r="V56">
            <v>13248</v>
          </cell>
          <cell r="W56">
            <v>19872</v>
          </cell>
        </row>
        <row r="57">
          <cell r="E57" t="str">
            <v>656靜浦國小</v>
          </cell>
          <cell r="F57" t="str">
            <v>極偏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1</v>
          </cell>
          <cell r="L57">
            <v>3</v>
          </cell>
          <cell r="M57">
            <v>23400</v>
          </cell>
          <cell r="N57">
            <v>900</v>
          </cell>
          <cell r="O57">
            <v>0</v>
          </cell>
          <cell r="P57">
            <v>0</v>
          </cell>
          <cell r="Q57">
            <v>0</v>
          </cell>
          <cell r="R57">
            <v>24300</v>
          </cell>
          <cell r="S57">
            <v>0</v>
          </cell>
          <cell r="T57">
            <v>0</v>
          </cell>
          <cell r="U57">
            <v>0</v>
          </cell>
          <cell r="V57">
            <v>9720</v>
          </cell>
          <cell r="W57">
            <v>14580</v>
          </cell>
        </row>
        <row r="58">
          <cell r="E58" t="str">
            <v>657新社國小</v>
          </cell>
          <cell r="F58" t="str">
            <v>特偏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12</v>
          </cell>
          <cell r="L58">
            <v>12</v>
          </cell>
          <cell r="M58">
            <v>56160</v>
          </cell>
          <cell r="N58">
            <v>2160</v>
          </cell>
          <cell r="O58">
            <v>0</v>
          </cell>
          <cell r="P58">
            <v>0</v>
          </cell>
          <cell r="Q58">
            <v>0</v>
          </cell>
          <cell r="R58">
            <v>58320</v>
          </cell>
          <cell r="S58">
            <v>0</v>
          </cell>
          <cell r="T58">
            <v>0</v>
          </cell>
          <cell r="U58">
            <v>0</v>
          </cell>
          <cell r="V58">
            <v>23328</v>
          </cell>
          <cell r="W58">
            <v>34992</v>
          </cell>
        </row>
        <row r="59">
          <cell r="E59" t="str">
            <v>658玉里國小</v>
          </cell>
          <cell r="F59" t="str">
            <v>偏遠</v>
          </cell>
          <cell r="G59">
            <v>4</v>
          </cell>
          <cell r="H59">
            <v>5</v>
          </cell>
          <cell r="I59">
            <v>1</v>
          </cell>
          <cell r="J59">
            <v>2</v>
          </cell>
          <cell r="K59">
            <v>22</v>
          </cell>
          <cell r="L59">
            <v>14</v>
          </cell>
          <cell r="M59">
            <v>195480</v>
          </cell>
          <cell r="N59">
            <v>7020</v>
          </cell>
          <cell r="O59">
            <v>3042</v>
          </cell>
          <cell r="P59">
            <v>2444</v>
          </cell>
          <cell r="Q59">
            <v>32319</v>
          </cell>
          <cell r="R59">
            <v>90426</v>
          </cell>
          <cell r="S59">
            <v>0</v>
          </cell>
          <cell r="T59">
            <v>61714</v>
          </cell>
          <cell r="U59">
            <v>23527</v>
          </cell>
          <cell r="V59">
            <v>36170</v>
          </cell>
          <cell r="W59">
            <v>54256</v>
          </cell>
        </row>
        <row r="60">
          <cell r="E60" t="str">
            <v>659源城國小</v>
          </cell>
          <cell r="F60" t="str">
            <v>偏遠</v>
          </cell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</row>
        <row r="61">
          <cell r="E61" t="str">
            <v>660樂合國小</v>
          </cell>
          <cell r="F61" t="str">
            <v>特偏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  <cell r="K61">
            <v>3</v>
          </cell>
          <cell r="L61">
            <v>2</v>
          </cell>
          <cell r="M61">
            <v>17875</v>
          </cell>
          <cell r="N61">
            <v>650</v>
          </cell>
          <cell r="O61">
            <v>0</v>
          </cell>
          <cell r="P61">
            <v>0</v>
          </cell>
          <cell r="Q61">
            <v>0</v>
          </cell>
          <cell r="R61">
            <v>18525</v>
          </cell>
          <cell r="S61">
            <v>0</v>
          </cell>
          <cell r="T61">
            <v>0</v>
          </cell>
          <cell r="U61">
            <v>0</v>
          </cell>
          <cell r="V61">
            <v>7410</v>
          </cell>
          <cell r="W61">
            <v>11115</v>
          </cell>
        </row>
        <row r="62">
          <cell r="E62" t="str">
            <v>661觀音國小</v>
          </cell>
          <cell r="F62" t="str">
            <v>特偏</v>
          </cell>
          <cell r="G62">
            <v>2</v>
          </cell>
          <cell r="H62">
            <v>3</v>
          </cell>
          <cell r="I62">
            <v>0</v>
          </cell>
          <cell r="J62">
            <v>0</v>
          </cell>
          <cell r="K62">
            <v>5</v>
          </cell>
          <cell r="L62">
            <v>2</v>
          </cell>
          <cell r="M62">
            <v>38080</v>
          </cell>
          <cell r="N62">
            <v>1280</v>
          </cell>
          <cell r="O62">
            <v>0</v>
          </cell>
          <cell r="P62">
            <v>0</v>
          </cell>
          <cell r="Q62">
            <v>0</v>
          </cell>
          <cell r="R62">
            <v>35520</v>
          </cell>
          <cell r="S62">
            <v>0</v>
          </cell>
          <cell r="T62">
            <v>3840</v>
          </cell>
          <cell r="U62">
            <v>0</v>
          </cell>
          <cell r="V62">
            <v>14208</v>
          </cell>
          <cell r="W62">
            <v>21312</v>
          </cell>
        </row>
        <row r="63">
          <cell r="E63" t="str">
            <v>662三民國小</v>
          </cell>
          <cell r="F63" t="str">
            <v>特偏</v>
          </cell>
          <cell r="G63"/>
          <cell r="H63">
            <v>0</v>
          </cell>
          <cell r="I63">
            <v>0</v>
          </cell>
          <cell r="J63">
            <v>0</v>
          </cell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</row>
        <row r="64">
          <cell r="E64" t="str">
            <v>663春日國小</v>
          </cell>
          <cell r="F64" t="str">
            <v>特偏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12</v>
          </cell>
          <cell r="L64">
            <v>14</v>
          </cell>
          <cell r="M64">
            <v>51480</v>
          </cell>
          <cell r="N64">
            <v>1980</v>
          </cell>
          <cell r="O64">
            <v>0</v>
          </cell>
          <cell r="P64">
            <v>0</v>
          </cell>
          <cell r="Q64">
            <v>0</v>
          </cell>
          <cell r="R64">
            <v>42249</v>
          </cell>
          <cell r="S64">
            <v>0</v>
          </cell>
          <cell r="T64">
            <v>0</v>
          </cell>
          <cell r="U64">
            <v>11211</v>
          </cell>
          <cell r="V64">
            <v>16900</v>
          </cell>
          <cell r="W64">
            <v>25349</v>
          </cell>
        </row>
        <row r="65">
          <cell r="E65" t="str">
            <v>664德武國小</v>
          </cell>
          <cell r="F65" t="str">
            <v>特偏</v>
          </cell>
          <cell r="G65">
            <v>4</v>
          </cell>
          <cell r="H65">
            <v>0</v>
          </cell>
          <cell r="I65">
            <v>0</v>
          </cell>
          <cell r="J65">
            <v>0</v>
          </cell>
          <cell r="K65">
            <v>5</v>
          </cell>
          <cell r="L65">
            <v>6</v>
          </cell>
          <cell r="M65">
            <v>46800</v>
          </cell>
          <cell r="N65">
            <v>1800</v>
          </cell>
          <cell r="O65">
            <v>0</v>
          </cell>
          <cell r="P65">
            <v>0</v>
          </cell>
          <cell r="Q65">
            <v>0</v>
          </cell>
          <cell r="R65">
            <v>48600</v>
          </cell>
          <cell r="S65">
            <v>0</v>
          </cell>
          <cell r="T65">
            <v>0</v>
          </cell>
          <cell r="U65">
            <v>0</v>
          </cell>
          <cell r="V65">
            <v>19440</v>
          </cell>
          <cell r="W65">
            <v>29160</v>
          </cell>
        </row>
        <row r="66">
          <cell r="E66" t="str">
            <v>665中城國小</v>
          </cell>
          <cell r="F66" t="str">
            <v>偏遠</v>
          </cell>
          <cell r="G66">
            <v>4</v>
          </cell>
          <cell r="H66">
            <v>5</v>
          </cell>
          <cell r="I66">
            <v>0</v>
          </cell>
          <cell r="J66">
            <v>2</v>
          </cell>
          <cell r="K66">
            <v>23</v>
          </cell>
          <cell r="L66">
            <v>26</v>
          </cell>
          <cell r="M66">
            <v>259560</v>
          </cell>
          <cell r="N66">
            <v>8820</v>
          </cell>
          <cell r="O66">
            <v>0</v>
          </cell>
          <cell r="P66">
            <v>0</v>
          </cell>
          <cell r="Q66">
            <v>25520</v>
          </cell>
          <cell r="R66">
            <v>130464</v>
          </cell>
          <cell r="S66">
            <v>10523</v>
          </cell>
          <cell r="T66">
            <v>112397</v>
          </cell>
          <cell r="U66">
            <v>0</v>
          </cell>
          <cell r="V66">
            <v>41662</v>
          </cell>
          <cell r="W66">
            <v>78278</v>
          </cell>
        </row>
        <row r="67">
          <cell r="E67" t="str">
            <v>666長良國小</v>
          </cell>
          <cell r="F67" t="str">
            <v>特偏</v>
          </cell>
          <cell r="G67">
            <v>3</v>
          </cell>
          <cell r="H67">
            <v>4</v>
          </cell>
          <cell r="I67">
            <v>0</v>
          </cell>
          <cell r="J67">
            <v>0</v>
          </cell>
          <cell r="K67">
            <v>11</v>
          </cell>
          <cell r="L67">
            <v>7</v>
          </cell>
          <cell r="M67">
            <v>69480</v>
          </cell>
          <cell r="N67">
            <v>2340</v>
          </cell>
          <cell r="O67">
            <v>0</v>
          </cell>
          <cell r="P67">
            <v>0</v>
          </cell>
          <cell r="Q67">
            <v>0</v>
          </cell>
          <cell r="R67">
            <v>60176</v>
          </cell>
          <cell r="S67">
            <v>0</v>
          </cell>
          <cell r="T67">
            <v>0</v>
          </cell>
          <cell r="U67">
            <v>11644</v>
          </cell>
          <cell r="V67">
            <v>24070</v>
          </cell>
          <cell r="W67">
            <v>36106</v>
          </cell>
        </row>
        <row r="68">
          <cell r="E68" t="str">
            <v>667大禹國小</v>
          </cell>
          <cell r="F68" t="str">
            <v>偏遠</v>
          </cell>
          <cell r="G68">
            <v>3</v>
          </cell>
          <cell r="H68">
            <v>3</v>
          </cell>
          <cell r="I68">
            <v>0</v>
          </cell>
          <cell r="J68">
            <v>0</v>
          </cell>
          <cell r="K68">
            <v>11</v>
          </cell>
          <cell r="L68">
            <v>6</v>
          </cell>
          <cell r="M68">
            <v>56160</v>
          </cell>
          <cell r="N68">
            <v>2160</v>
          </cell>
          <cell r="O68">
            <v>0</v>
          </cell>
          <cell r="P68">
            <v>0</v>
          </cell>
          <cell r="Q68">
            <v>0</v>
          </cell>
          <cell r="R68">
            <v>33182</v>
          </cell>
          <cell r="S68">
            <v>0</v>
          </cell>
          <cell r="T68">
            <v>0</v>
          </cell>
          <cell r="U68">
            <v>25138</v>
          </cell>
          <cell r="V68">
            <v>13273</v>
          </cell>
          <cell r="W68">
            <v>19909</v>
          </cell>
        </row>
        <row r="69">
          <cell r="E69" t="str">
            <v>668松浦國小</v>
          </cell>
          <cell r="F69" t="str">
            <v>特偏</v>
          </cell>
          <cell r="G69">
            <v>3</v>
          </cell>
          <cell r="H69">
            <v>3</v>
          </cell>
          <cell r="I69">
            <v>0</v>
          </cell>
          <cell r="J69">
            <v>0</v>
          </cell>
          <cell r="K69">
            <v>19</v>
          </cell>
          <cell r="L69">
            <v>18</v>
          </cell>
          <cell r="M69">
            <v>65880</v>
          </cell>
          <cell r="N69">
            <v>2160</v>
          </cell>
          <cell r="O69">
            <v>0</v>
          </cell>
          <cell r="P69">
            <v>0</v>
          </cell>
          <cell r="Q69">
            <v>0</v>
          </cell>
          <cell r="R69">
            <v>56622</v>
          </cell>
          <cell r="S69">
            <v>0</v>
          </cell>
          <cell r="T69">
            <v>0</v>
          </cell>
          <cell r="U69">
            <v>11418</v>
          </cell>
          <cell r="V69">
            <v>22649</v>
          </cell>
          <cell r="W69">
            <v>33973</v>
          </cell>
        </row>
        <row r="70">
          <cell r="E70" t="str">
            <v>669高寮國小</v>
          </cell>
          <cell r="F70" t="str">
            <v>特偏</v>
          </cell>
          <cell r="G70">
            <v>3</v>
          </cell>
          <cell r="H70">
            <v>5</v>
          </cell>
          <cell r="I70">
            <v>0</v>
          </cell>
          <cell r="J70">
            <v>0</v>
          </cell>
          <cell r="K70">
            <v>5</v>
          </cell>
          <cell r="L70">
            <v>4</v>
          </cell>
          <cell r="M70">
            <v>41280</v>
          </cell>
          <cell r="N70">
            <v>1440</v>
          </cell>
          <cell r="O70">
            <v>0</v>
          </cell>
          <cell r="P70">
            <v>0</v>
          </cell>
          <cell r="Q70">
            <v>0</v>
          </cell>
          <cell r="R70">
            <v>24441</v>
          </cell>
          <cell r="S70">
            <v>0</v>
          </cell>
          <cell r="T70">
            <v>8107</v>
          </cell>
          <cell r="U70">
            <v>10172</v>
          </cell>
          <cell r="V70">
            <v>9776</v>
          </cell>
          <cell r="W70">
            <v>14665</v>
          </cell>
        </row>
        <row r="71">
          <cell r="E71" t="str">
            <v>670富里國小</v>
          </cell>
          <cell r="F71" t="str">
            <v>偏遠</v>
          </cell>
          <cell r="G71">
            <v>3</v>
          </cell>
          <cell r="H71">
            <v>4</v>
          </cell>
          <cell r="I71">
            <v>0</v>
          </cell>
          <cell r="J71">
            <v>0</v>
          </cell>
          <cell r="K71">
            <v>3</v>
          </cell>
          <cell r="L71">
            <v>2</v>
          </cell>
          <cell r="M71">
            <v>80920</v>
          </cell>
          <cell r="N71">
            <v>2720</v>
          </cell>
          <cell r="O71">
            <v>0</v>
          </cell>
          <cell r="P71">
            <v>0</v>
          </cell>
          <cell r="Q71">
            <v>0</v>
          </cell>
          <cell r="R71">
            <v>13377</v>
          </cell>
          <cell r="S71">
            <v>0</v>
          </cell>
          <cell r="T71">
            <v>70263</v>
          </cell>
          <cell r="U71">
            <v>0</v>
          </cell>
          <cell r="V71">
            <v>5351</v>
          </cell>
          <cell r="W71">
            <v>8026</v>
          </cell>
        </row>
        <row r="72">
          <cell r="E72" t="str">
            <v>671萬寧國小</v>
          </cell>
          <cell r="F72" t="str">
            <v>特偏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1</v>
          </cell>
          <cell r="L72">
            <v>3</v>
          </cell>
          <cell r="M72">
            <v>59400</v>
          </cell>
          <cell r="N72">
            <v>2160</v>
          </cell>
          <cell r="O72">
            <v>1400</v>
          </cell>
          <cell r="P72">
            <v>1120</v>
          </cell>
          <cell r="Q72">
            <v>0</v>
          </cell>
          <cell r="R72">
            <v>12847</v>
          </cell>
          <cell r="S72">
            <v>0</v>
          </cell>
          <cell r="T72">
            <v>0</v>
          </cell>
          <cell r="U72">
            <v>51233</v>
          </cell>
          <cell r="V72">
            <v>5139</v>
          </cell>
          <cell r="W72">
            <v>7708</v>
          </cell>
        </row>
        <row r="73">
          <cell r="E73" t="str">
            <v>672永豐國小</v>
          </cell>
          <cell r="F73" t="str">
            <v>極偏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5</v>
          </cell>
          <cell r="L73">
            <v>5</v>
          </cell>
          <cell r="M73">
            <v>36000</v>
          </cell>
          <cell r="N73">
            <v>1260</v>
          </cell>
          <cell r="O73">
            <v>0</v>
          </cell>
          <cell r="P73">
            <v>0</v>
          </cell>
          <cell r="Q73">
            <v>0</v>
          </cell>
          <cell r="R73">
            <v>28800</v>
          </cell>
          <cell r="S73">
            <v>0</v>
          </cell>
          <cell r="T73">
            <v>0</v>
          </cell>
          <cell r="U73">
            <v>8460</v>
          </cell>
          <cell r="V73">
            <v>11520</v>
          </cell>
          <cell r="W73">
            <v>17280</v>
          </cell>
        </row>
        <row r="74">
          <cell r="E74" t="str">
            <v>673學田國小</v>
          </cell>
          <cell r="F74" t="str">
            <v>特偏</v>
          </cell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>
            <v>0</v>
          </cell>
          <cell r="T74"/>
          <cell r="U74"/>
          <cell r="V74"/>
          <cell r="W74"/>
        </row>
        <row r="75">
          <cell r="E75" t="str">
            <v>674東竹國小</v>
          </cell>
          <cell r="F75" t="str">
            <v>偏遠</v>
          </cell>
          <cell r="G75">
            <v>2</v>
          </cell>
          <cell r="H75">
            <v>0</v>
          </cell>
          <cell r="I75">
            <v>0</v>
          </cell>
          <cell r="J75">
            <v>0</v>
          </cell>
          <cell r="K75">
            <v>2</v>
          </cell>
          <cell r="L75">
            <v>2</v>
          </cell>
          <cell r="M75">
            <v>30600</v>
          </cell>
          <cell r="N75">
            <v>1020</v>
          </cell>
          <cell r="O75">
            <v>0</v>
          </cell>
          <cell r="P75">
            <v>0</v>
          </cell>
          <cell r="Q75">
            <v>0</v>
          </cell>
          <cell r="R75">
            <v>5715</v>
          </cell>
          <cell r="S75">
            <v>0</v>
          </cell>
          <cell r="T75">
            <v>16062</v>
          </cell>
          <cell r="U75">
            <v>9843</v>
          </cell>
          <cell r="V75">
            <v>2286</v>
          </cell>
          <cell r="W75">
            <v>3429</v>
          </cell>
        </row>
        <row r="76">
          <cell r="E76" t="str">
            <v>675東里國小</v>
          </cell>
          <cell r="F76" t="str">
            <v>偏遠</v>
          </cell>
          <cell r="G76">
            <v>2</v>
          </cell>
          <cell r="H76">
            <v>6</v>
          </cell>
          <cell r="I76">
            <v>0</v>
          </cell>
          <cell r="J76">
            <v>0</v>
          </cell>
          <cell r="K76">
            <v>3</v>
          </cell>
          <cell r="L76">
            <v>4</v>
          </cell>
          <cell r="M76">
            <v>83520</v>
          </cell>
          <cell r="N76">
            <v>2880</v>
          </cell>
          <cell r="O76">
            <v>709</v>
          </cell>
          <cell r="P76">
            <v>0</v>
          </cell>
          <cell r="Q76">
            <v>0</v>
          </cell>
          <cell r="R76">
            <v>47513</v>
          </cell>
          <cell r="S76">
            <v>0</v>
          </cell>
          <cell r="T76">
            <v>0</v>
          </cell>
          <cell r="U76">
            <v>39596</v>
          </cell>
          <cell r="V76">
            <v>19005</v>
          </cell>
          <cell r="W76">
            <v>28508</v>
          </cell>
        </row>
        <row r="77">
          <cell r="E77" t="str">
            <v>676明里國小</v>
          </cell>
          <cell r="F77" t="str">
            <v>特偏</v>
          </cell>
          <cell r="G77">
            <v>4</v>
          </cell>
          <cell r="H77">
            <v>2</v>
          </cell>
          <cell r="I77">
            <v>0</v>
          </cell>
          <cell r="J77">
            <v>0</v>
          </cell>
          <cell r="K77">
            <v>4</v>
          </cell>
          <cell r="L77">
            <v>4</v>
          </cell>
          <cell r="M77">
            <v>47260</v>
          </cell>
          <cell r="N77">
            <v>1700</v>
          </cell>
          <cell r="O77">
            <v>0</v>
          </cell>
          <cell r="P77">
            <v>0</v>
          </cell>
          <cell r="Q77">
            <v>0</v>
          </cell>
          <cell r="R77">
            <v>39911</v>
          </cell>
          <cell r="S77">
            <v>0</v>
          </cell>
          <cell r="T77">
            <v>0</v>
          </cell>
          <cell r="U77">
            <v>9049</v>
          </cell>
          <cell r="V77">
            <v>15964</v>
          </cell>
          <cell r="W77">
            <v>23947</v>
          </cell>
        </row>
        <row r="78">
          <cell r="E78" t="str">
            <v>677富南國小</v>
          </cell>
          <cell r="F78" t="str">
            <v>--</v>
          </cell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>
            <v>0</v>
          </cell>
          <cell r="T78">
            <v>0</v>
          </cell>
          <cell r="U78"/>
          <cell r="V78"/>
          <cell r="W78"/>
        </row>
        <row r="79">
          <cell r="E79" t="str">
            <v>678吳江國小</v>
          </cell>
          <cell r="F79" t="str">
            <v>特偏</v>
          </cell>
          <cell r="G79">
            <v>1</v>
          </cell>
          <cell r="H79">
            <v>2</v>
          </cell>
          <cell r="I79">
            <v>1</v>
          </cell>
          <cell r="J79">
            <v>0</v>
          </cell>
          <cell r="K79">
            <v>6</v>
          </cell>
          <cell r="L79">
            <v>5</v>
          </cell>
          <cell r="M79">
            <v>37620</v>
          </cell>
          <cell r="N79">
            <v>1290</v>
          </cell>
          <cell r="O79">
            <v>0</v>
          </cell>
          <cell r="P79">
            <v>0</v>
          </cell>
          <cell r="Q79">
            <v>0</v>
          </cell>
          <cell r="R79">
            <v>29632</v>
          </cell>
          <cell r="S79">
            <v>0</v>
          </cell>
          <cell r="T79">
            <v>0</v>
          </cell>
          <cell r="U79">
            <v>9278</v>
          </cell>
          <cell r="V79">
            <v>11853</v>
          </cell>
          <cell r="W79">
            <v>17779</v>
          </cell>
        </row>
        <row r="80">
          <cell r="E80" t="str">
            <v>679秀林國小</v>
          </cell>
          <cell r="F80" t="str">
            <v>偏遠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40</v>
          </cell>
          <cell r="L80">
            <v>27</v>
          </cell>
          <cell r="M80">
            <v>99960</v>
          </cell>
          <cell r="N80">
            <v>3570</v>
          </cell>
          <cell r="O80">
            <v>0</v>
          </cell>
          <cell r="P80">
            <v>0</v>
          </cell>
          <cell r="Q80">
            <v>0</v>
          </cell>
          <cell r="R80">
            <v>103530</v>
          </cell>
          <cell r="S80">
            <v>0</v>
          </cell>
          <cell r="T80">
            <v>0</v>
          </cell>
          <cell r="U80">
            <v>0</v>
          </cell>
          <cell r="V80">
            <v>41412</v>
          </cell>
          <cell r="W80">
            <v>62118</v>
          </cell>
        </row>
        <row r="81">
          <cell r="E81" t="str">
            <v>680富世國小</v>
          </cell>
          <cell r="F81" t="str">
            <v>偏遠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26</v>
          </cell>
          <cell r="L81">
            <v>29</v>
          </cell>
          <cell r="M81">
            <v>74460</v>
          </cell>
          <cell r="N81">
            <v>2550</v>
          </cell>
          <cell r="O81">
            <v>0</v>
          </cell>
          <cell r="P81">
            <v>0</v>
          </cell>
          <cell r="Q81">
            <v>0</v>
          </cell>
          <cell r="R81">
            <v>77010</v>
          </cell>
          <cell r="S81">
            <v>0</v>
          </cell>
          <cell r="T81">
            <v>0</v>
          </cell>
          <cell r="U81">
            <v>0</v>
          </cell>
          <cell r="V81">
            <v>30804</v>
          </cell>
          <cell r="W81">
            <v>46206</v>
          </cell>
        </row>
        <row r="82">
          <cell r="E82" t="str">
            <v>681和平國小</v>
          </cell>
          <cell r="F82" t="str">
            <v>特偏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32</v>
          </cell>
          <cell r="L82">
            <v>33</v>
          </cell>
          <cell r="M82">
            <v>150840</v>
          </cell>
          <cell r="N82">
            <v>5760</v>
          </cell>
          <cell r="O82">
            <v>0</v>
          </cell>
          <cell r="P82">
            <v>0</v>
          </cell>
          <cell r="Q82">
            <v>0</v>
          </cell>
          <cell r="R82">
            <v>133656</v>
          </cell>
          <cell r="S82">
            <v>0</v>
          </cell>
          <cell r="T82">
            <v>0</v>
          </cell>
          <cell r="U82">
            <v>22944</v>
          </cell>
          <cell r="V82">
            <v>53462</v>
          </cell>
          <cell r="W82">
            <v>80194</v>
          </cell>
        </row>
        <row r="83">
          <cell r="E83" t="str">
            <v>682佳民國小</v>
          </cell>
          <cell r="F83" t="str">
            <v>非山非市</v>
          </cell>
          <cell r="G83">
            <v>3</v>
          </cell>
          <cell r="H83">
            <v>2</v>
          </cell>
          <cell r="I83">
            <v>1</v>
          </cell>
          <cell r="J83">
            <v>0</v>
          </cell>
          <cell r="K83">
            <v>19</v>
          </cell>
          <cell r="L83">
            <v>16</v>
          </cell>
          <cell r="M83">
            <v>80320</v>
          </cell>
          <cell r="N83">
            <v>3050</v>
          </cell>
          <cell r="O83">
            <v>0</v>
          </cell>
          <cell r="P83">
            <v>0</v>
          </cell>
          <cell r="Q83">
            <v>0</v>
          </cell>
          <cell r="R83">
            <v>83370</v>
          </cell>
          <cell r="S83">
            <v>0</v>
          </cell>
          <cell r="T83">
            <v>0</v>
          </cell>
          <cell r="U83">
            <v>0</v>
          </cell>
          <cell r="V83">
            <v>33348</v>
          </cell>
          <cell r="W83">
            <v>50022</v>
          </cell>
        </row>
        <row r="84">
          <cell r="E84" t="str">
            <v>683銅門國小</v>
          </cell>
          <cell r="F84" t="str">
            <v>偏遠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30</v>
          </cell>
          <cell r="L84">
            <v>29</v>
          </cell>
          <cell r="M84">
            <v>112200</v>
          </cell>
          <cell r="N84">
            <v>4080</v>
          </cell>
          <cell r="O84">
            <v>0</v>
          </cell>
          <cell r="P84">
            <v>0</v>
          </cell>
          <cell r="Q84">
            <v>0</v>
          </cell>
          <cell r="R84">
            <v>111151</v>
          </cell>
          <cell r="S84">
            <v>0</v>
          </cell>
          <cell r="T84">
            <v>0</v>
          </cell>
          <cell r="U84">
            <v>5129</v>
          </cell>
          <cell r="V84">
            <v>44460</v>
          </cell>
          <cell r="W84">
            <v>66691</v>
          </cell>
        </row>
        <row r="85">
          <cell r="E85" t="str">
            <v>684水源國小</v>
          </cell>
          <cell r="F85" t="str">
            <v>非山非市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42</v>
          </cell>
          <cell r="L85">
            <v>39</v>
          </cell>
          <cell r="M85">
            <v>200160</v>
          </cell>
          <cell r="N85">
            <v>7200</v>
          </cell>
          <cell r="O85">
            <v>0</v>
          </cell>
          <cell r="P85">
            <v>0</v>
          </cell>
          <cell r="Q85">
            <v>0</v>
          </cell>
          <cell r="R85">
            <v>207360</v>
          </cell>
          <cell r="S85">
            <v>0</v>
          </cell>
          <cell r="T85">
            <v>0</v>
          </cell>
          <cell r="U85">
            <v>0</v>
          </cell>
          <cell r="V85">
            <v>82944</v>
          </cell>
          <cell r="W85">
            <v>124416</v>
          </cell>
        </row>
        <row r="86">
          <cell r="E86" t="str">
            <v>685崇德國小</v>
          </cell>
          <cell r="F86" t="str">
            <v>偏遠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42</v>
          </cell>
          <cell r="L86">
            <v>27</v>
          </cell>
          <cell r="M86">
            <v>195480</v>
          </cell>
          <cell r="N86">
            <v>7020</v>
          </cell>
          <cell r="O86">
            <v>0</v>
          </cell>
          <cell r="P86">
            <v>0</v>
          </cell>
          <cell r="Q86">
            <v>2670</v>
          </cell>
          <cell r="R86">
            <v>198750</v>
          </cell>
          <cell r="S86">
            <v>0</v>
          </cell>
          <cell r="T86">
            <v>1080</v>
          </cell>
          <cell r="U86">
            <v>0</v>
          </cell>
          <cell r="V86">
            <v>79500</v>
          </cell>
          <cell r="W86">
            <v>119250</v>
          </cell>
        </row>
        <row r="87">
          <cell r="E87" t="str">
            <v>686文蘭國小</v>
          </cell>
          <cell r="F87" t="str">
            <v>偏遠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27</v>
          </cell>
          <cell r="L87">
            <v>20</v>
          </cell>
          <cell r="M87">
            <v>55680</v>
          </cell>
          <cell r="N87">
            <v>1920</v>
          </cell>
          <cell r="O87">
            <v>0</v>
          </cell>
          <cell r="P87">
            <v>0</v>
          </cell>
          <cell r="Q87">
            <v>0</v>
          </cell>
          <cell r="R87">
            <v>47840</v>
          </cell>
          <cell r="S87">
            <v>0</v>
          </cell>
          <cell r="T87">
            <v>0</v>
          </cell>
          <cell r="U87">
            <v>9760</v>
          </cell>
          <cell r="V87">
            <v>19136</v>
          </cell>
          <cell r="W87">
            <v>28704</v>
          </cell>
        </row>
        <row r="88">
          <cell r="E88" t="str">
            <v>687景美國小</v>
          </cell>
          <cell r="F88" t="str">
            <v>非山非市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22</v>
          </cell>
          <cell r="L88">
            <v>27</v>
          </cell>
          <cell r="M88">
            <v>92520</v>
          </cell>
          <cell r="N88">
            <v>3060</v>
          </cell>
          <cell r="O88">
            <v>0</v>
          </cell>
          <cell r="P88">
            <v>0</v>
          </cell>
          <cell r="Q88">
            <v>0</v>
          </cell>
          <cell r="R88">
            <v>95580</v>
          </cell>
          <cell r="S88">
            <v>0</v>
          </cell>
          <cell r="T88">
            <v>0</v>
          </cell>
          <cell r="U88">
            <v>0</v>
          </cell>
          <cell r="V88">
            <v>38232</v>
          </cell>
          <cell r="W88">
            <v>57348</v>
          </cell>
        </row>
        <row r="89">
          <cell r="E89" t="str">
            <v>688三棧國小</v>
          </cell>
          <cell r="F89" t="str">
            <v>偏遠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6</v>
          </cell>
          <cell r="L89">
            <v>9</v>
          </cell>
          <cell r="M89">
            <v>41760</v>
          </cell>
          <cell r="N89">
            <v>1440</v>
          </cell>
          <cell r="O89">
            <v>0</v>
          </cell>
          <cell r="P89">
            <v>0</v>
          </cell>
          <cell r="Q89">
            <v>0</v>
          </cell>
          <cell r="R89">
            <v>43200</v>
          </cell>
          <cell r="S89">
            <v>0</v>
          </cell>
          <cell r="T89">
            <v>0</v>
          </cell>
          <cell r="U89">
            <v>0</v>
          </cell>
          <cell r="V89">
            <v>17280</v>
          </cell>
          <cell r="W89">
            <v>25920</v>
          </cell>
        </row>
        <row r="90">
          <cell r="E90" t="str">
            <v>689銅蘭國小</v>
          </cell>
          <cell r="F90" t="str">
            <v>偏遠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22</v>
          </cell>
          <cell r="L90">
            <v>21</v>
          </cell>
          <cell r="M90">
            <v>111240</v>
          </cell>
          <cell r="N90">
            <v>3780</v>
          </cell>
          <cell r="O90">
            <v>2855</v>
          </cell>
          <cell r="P90">
            <v>3580</v>
          </cell>
          <cell r="Q90">
            <v>0</v>
          </cell>
          <cell r="R90">
            <v>121455</v>
          </cell>
          <cell r="S90">
            <v>0</v>
          </cell>
          <cell r="T90">
            <v>0</v>
          </cell>
          <cell r="U90">
            <v>0</v>
          </cell>
          <cell r="V90">
            <v>48582</v>
          </cell>
          <cell r="W90">
            <v>72873</v>
          </cell>
        </row>
        <row r="91">
          <cell r="E91" t="str">
            <v>690萬榮國小</v>
          </cell>
          <cell r="F91" t="str">
            <v>偏遠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20</v>
          </cell>
          <cell r="L91">
            <v>32</v>
          </cell>
          <cell r="M91">
            <v>69480</v>
          </cell>
          <cell r="N91">
            <v>2340</v>
          </cell>
          <cell r="O91">
            <v>0</v>
          </cell>
          <cell r="P91">
            <v>0</v>
          </cell>
          <cell r="Q91">
            <v>0</v>
          </cell>
          <cell r="R91">
            <v>71820</v>
          </cell>
          <cell r="S91">
            <v>0</v>
          </cell>
          <cell r="T91">
            <v>0</v>
          </cell>
          <cell r="U91">
            <v>0</v>
          </cell>
          <cell r="V91">
            <v>28728</v>
          </cell>
          <cell r="W91">
            <v>43092</v>
          </cell>
        </row>
        <row r="92">
          <cell r="E92" t="str">
            <v>691西林國小</v>
          </cell>
          <cell r="F92" t="str">
            <v>特偏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30</v>
          </cell>
          <cell r="L92">
            <v>33</v>
          </cell>
          <cell r="M92">
            <v>109440</v>
          </cell>
          <cell r="N92">
            <v>3840</v>
          </cell>
          <cell r="O92">
            <v>0</v>
          </cell>
          <cell r="P92">
            <v>0</v>
          </cell>
          <cell r="Q92">
            <v>0</v>
          </cell>
          <cell r="R92">
            <v>113280</v>
          </cell>
          <cell r="S92">
            <v>0</v>
          </cell>
          <cell r="T92">
            <v>0</v>
          </cell>
          <cell r="U92">
            <v>0</v>
          </cell>
          <cell r="V92">
            <v>45312</v>
          </cell>
          <cell r="W92">
            <v>67968</v>
          </cell>
        </row>
        <row r="93">
          <cell r="E93" t="str">
            <v>692見晴國小</v>
          </cell>
          <cell r="F93" t="str">
            <v>偏遠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7</v>
          </cell>
          <cell r="L93">
            <v>8</v>
          </cell>
          <cell r="M93">
            <v>26180</v>
          </cell>
          <cell r="N93">
            <v>850</v>
          </cell>
          <cell r="O93">
            <v>0</v>
          </cell>
          <cell r="P93">
            <v>0</v>
          </cell>
          <cell r="Q93">
            <v>0</v>
          </cell>
          <cell r="R93">
            <v>27030</v>
          </cell>
          <cell r="S93">
            <v>0</v>
          </cell>
          <cell r="T93">
            <v>0</v>
          </cell>
          <cell r="U93">
            <v>0</v>
          </cell>
          <cell r="V93">
            <v>10812</v>
          </cell>
          <cell r="W93">
            <v>16218</v>
          </cell>
        </row>
        <row r="94">
          <cell r="E94" t="str">
            <v>693馬遠國小</v>
          </cell>
          <cell r="F94" t="str">
            <v>特偏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19</v>
          </cell>
          <cell r="L94">
            <v>12</v>
          </cell>
          <cell r="M94">
            <v>61880</v>
          </cell>
          <cell r="N94">
            <v>2380</v>
          </cell>
          <cell r="O94">
            <v>0</v>
          </cell>
          <cell r="P94">
            <v>0</v>
          </cell>
          <cell r="Q94">
            <v>0</v>
          </cell>
          <cell r="R94">
            <v>64260</v>
          </cell>
          <cell r="S94">
            <v>0</v>
          </cell>
          <cell r="T94">
            <v>0</v>
          </cell>
          <cell r="U94">
            <v>0</v>
          </cell>
          <cell r="V94">
            <v>25704</v>
          </cell>
          <cell r="W94">
            <v>38556</v>
          </cell>
        </row>
        <row r="95">
          <cell r="E95" t="str">
            <v>694紅葉國小</v>
          </cell>
          <cell r="F95" t="str">
            <v>特偏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21</v>
          </cell>
          <cell r="L95">
            <v>27</v>
          </cell>
          <cell r="M95">
            <v>57460</v>
          </cell>
          <cell r="N95">
            <v>2210</v>
          </cell>
          <cell r="O95">
            <v>1836</v>
          </cell>
          <cell r="P95">
            <v>2250</v>
          </cell>
          <cell r="Q95">
            <v>0</v>
          </cell>
          <cell r="R95">
            <v>63756</v>
          </cell>
          <cell r="S95">
            <v>0</v>
          </cell>
          <cell r="T95">
            <v>0</v>
          </cell>
          <cell r="U95">
            <v>0</v>
          </cell>
          <cell r="V95">
            <v>25502</v>
          </cell>
          <cell r="W95">
            <v>38254</v>
          </cell>
        </row>
        <row r="96">
          <cell r="E96" t="str">
            <v>695明利國小</v>
          </cell>
          <cell r="F96" t="str">
            <v>偏遠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10</v>
          </cell>
          <cell r="L96">
            <v>11</v>
          </cell>
          <cell r="M96">
            <v>46280</v>
          </cell>
          <cell r="N96">
            <v>1780</v>
          </cell>
          <cell r="O96">
            <v>0</v>
          </cell>
          <cell r="P96">
            <v>0</v>
          </cell>
          <cell r="Q96">
            <v>0</v>
          </cell>
          <cell r="R96">
            <v>44820</v>
          </cell>
          <cell r="S96">
            <v>0</v>
          </cell>
          <cell r="T96">
            <v>0</v>
          </cell>
          <cell r="U96">
            <v>3240</v>
          </cell>
          <cell r="V96">
            <v>17928</v>
          </cell>
          <cell r="W96">
            <v>26892</v>
          </cell>
        </row>
        <row r="97">
          <cell r="E97" t="str">
            <v>696卓溪國小</v>
          </cell>
          <cell r="F97" t="str">
            <v>特偏</v>
          </cell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</row>
        <row r="98">
          <cell r="E98" t="str">
            <v>697崙山國小</v>
          </cell>
          <cell r="F98" t="str">
            <v>極偏</v>
          </cell>
          <cell r="G98">
            <v>6</v>
          </cell>
          <cell r="H98">
            <v>6</v>
          </cell>
          <cell r="I98">
            <v>0</v>
          </cell>
          <cell r="J98">
            <v>0</v>
          </cell>
          <cell r="K98">
            <v>8</v>
          </cell>
          <cell r="L98">
            <v>11</v>
          </cell>
          <cell r="M98">
            <v>18720</v>
          </cell>
          <cell r="N98">
            <v>720</v>
          </cell>
          <cell r="O98">
            <v>0</v>
          </cell>
          <cell r="P98">
            <v>0</v>
          </cell>
          <cell r="Q98">
            <v>0</v>
          </cell>
          <cell r="R98">
            <v>19440</v>
          </cell>
          <cell r="S98">
            <v>0</v>
          </cell>
          <cell r="T98">
            <v>0</v>
          </cell>
          <cell r="U98">
            <v>0</v>
          </cell>
          <cell r="V98">
            <v>7776</v>
          </cell>
          <cell r="W98">
            <v>11664</v>
          </cell>
        </row>
        <row r="99">
          <cell r="E99" t="str">
            <v>698太平國小</v>
          </cell>
          <cell r="F99" t="str">
            <v>極偏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12</v>
          </cell>
          <cell r="L99">
            <v>9</v>
          </cell>
          <cell r="M99">
            <v>55800</v>
          </cell>
          <cell r="N99">
            <v>1980</v>
          </cell>
          <cell r="O99">
            <v>0</v>
          </cell>
          <cell r="P99">
            <v>0</v>
          </cell>
          <cell r="Q99">
            <v>0</v>
          </cell>
          <cell r="R99">
            <v>57780</v>
          </cell>
          <cell r="S99">
            <v>0</v>
          </cell>
          <cell r="T99">
            <v>0</v>
          </cell>
          <cell r="U99">
            <v>0</v>
          </cell>
          <cell r="V99">
            <v>23112</v>
          </cell>
          <cell r="W99">
            <v>34668</v>
          </cell>
        </row>
        <row r="100">
          <cell r="E100" t="str">
            <v>699卓清國小</v>
          </cell>
          <cell r="F100" t="str">
            <v>極偏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10</v>
          </cell>
          <cell r="L100">
            <v>6</v>
          </cell>
          <cell r="M100">
            <v>37120</v>
          </cell>
          <cell r="N100">
            <v>1280</v>
          </cell>
          <cell r="O100">
            <v>0</v>
          </cell>
          <cell r="P100">
            <v>0</v>
          </cell>
          <cell r="Q100">
            <v>0</v>
          </cell>
          <cell r="R100">
            <v>38400</v>
          </cell>
          <cell r="S100">
            <v>0</v>
          </cell>
          <cell r="T100">
            <v>0</v>
          </cell>
          <cell r="U100">
            <v>0</v>
          </cell>
          <cell r="V100">
            <v>15360</v>
          </cell>
          <cell r="W100">
            <v>23040</v>
          </cell>
        </row>
        <row r="101">
          <cell r="E101" t="str">
            <v>700古風國小</v>
          </cell>
          <cell r="F101" t="str">
            <v>極偏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12</v>
          </cell>
          <cell r="L101">
            <v>10</v>
          </cell>
          <cell r="M101">
            <v>40460</v>
          </cell>
          <cell r="N101">
            <v>1360</v>
          </cell>
          <cell r="O101">
            <v>0</v>
          </cell>
          <cell r="P101">
            <v>0</v>
          </cell>
          <cell r="Q101">
            <v>0</v>
          </cell>
          <cell r="R101">
            <v>41820</v>
          </cell>
          <cell r="S101">
            <v>0</v>
          </cell>
          <cell r="T101">
            <v>0</v>
          </cell>
          <cell r="U101">
            <v>0</v>
          </cell>
          <cell r="V101">
            <v>16728</v>
          </cell>
          <cell r="W101">
            <v>25092</v>
          </cell>
        </row>
        <row r="102">
          <cell r="E102" t="str">
            <v>701立山國小</v>
          </cell>
          <cell r="F102" t="str">
            <v>極偏</v>
          </cell>
          <cell r="G102">
            <v>8</v>
          </cell>
          <cell r="H102">
            <v>3</v>
          </cell>
          <cell r="I102">
            <v>1</v>
          </cell>
          <cell r="J102">
            <v>0</v>
          </cell>
          <cell r="K102">
            <v>19</v>
          </cell>
          <cell r="L102">
            <v>12</v>
          </cell>
          <cell r="M102">
            <v>48280</v>
          </cell>
          <cell r="N102">
            <v>1700</v>
          </cell>
          <cell r="O102">
            <v>0</v>
          </cell>
          <cell r="P102">
            <v>0</v>
          </cell>
          <cell r="Q102">
            <v>0</v>
          </cell>
          <cell r="R102">
            <v>49980</v>
          </cell>
          <cell r="S102">
            <v>0</v>
          </cell>
          <cell r="T102">
            <v>0</v>
          </cell>
          <cell r="U102">
            <v>0</v>
          </cell>
          <cell r="V102">
            <v>19992</v>
          </cell>
          <cell r="W102">
            <v>29988</v>
          </cell>
        </row>
        <row r="103">
          <cell r="E103" t="str">
            <v>702卓樂國小</v>
          </cell>
          <cell r="F103" t="str">
            <v>極偏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11</v>
          </cell>
          <cell r="L103">
            <v>6</v>
          </cell>
          <cell r="M103">
            <v>65160</v>
          </cell>
          <cell r="N103">
            <v>2340</v>
          </cell>
          <cell r="O103">
            <v>0</v>
          </cell>
          <cell r="P103">
            <v>0</v>
          </cell>
          <cell r="Q103">
            <v>0</v>
          </cell>
          <cell r="R103">
            <v>67500</v>
          </cell>
          <cell r="S103">
            <v>0</v>
          </cell>
          <cell r="T103">
            <v>0</v>
          </cell>
          <cell r="U103">
            <v>0</v>
          </cell>
          <cell r="V103">
            <v>27000</v>
          </cell>
          <cell r="W103">
            <v>40500</v>
          </cell>
        </row>
        <row r="104">
          <cell r="E104" t="str">
            <v>703卓楓國小</v>
          </cell>
          <cell r="F104" t="str">
            <v>極偏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7</v>
          </cell>
          <cell r="L104">
            <v>8</v>
          </cell>
          <cell r="M104">
            <v>39600</v>
          </cell>
          <cell r="N104">
            <v>1440</v>
          </cell>
          <cell r="O104">
            <v>0</v>
          </cell>
          <cell r="P104">
            <v>0</v>
          </cell>
          <cell r="Q104">
            <v>0</v>
          </cell>
          <cell r="R104">
            <v>41040</v>
          </cell>
          <cell r="S104">
            <v>0</v>
          </cell>
          <cell r="T104">
            <v>0</v>
          </cell>
          <cell r="U104">
            <v>0</v>
          </cell>
          <cell r="V104">
            <v>16416</v>
          </cell>
          <cell r="W104">
            <v>24624</v>
          </cell>
        </row>
        <row r="105">
          <cell r="E105" t="str">
            <v>705西富國小</v>
          </cell>
          <cell r="F105" t="str">
            <v>偏遠</v>
          </cell>
          <cell r="G105">
            <v>1</v>
          </cell>
          <cell r="H105">
            <v>3</v>
          </cell>
          <cell r="I105">
            <v>0</v>
          </cell>
          <cell r="J105">
            <v>0</v>
          </cell>
          <cell r="K105">
            <v>7</v>
          </cell>
          <cell r="L105">
            <v>5</v>
          </cell>
          <cell r="M105">
            <v>137160</v>
          </cell>
          <cell r="N105">
            <v>4740</v>
          </cell>
          <cell r="O105">
            <v>0</v>
          </cell>
          <cell r="P105">
            <v>0</v>
          </cell>
          <cell r="Q105">
            <v>0</v>
          </cell>
          <cell r="R105">
            <v>57242</v>
          </cell>
          <cell r="S105">
            <v>0</v>
          </cell>
          <cell r="T105">
            <v>0</v>
          </cell>
          <cell r="U105">
            <v>84658</v>
          </cell>
          <cell r="V105">
            <v>22897</v>
          </cell>
          <cell r="W105">
            <v>34345</v>
          </cell>
        </row>
        <row r="106">
          <cell r="E106" t="str">
            <v>706大興國小</v>
          </cell>
          <cell r="F106" t="str">
            <v>偏遠</v>
          </cell>
          <cell r="G106">
            <v>3</v>
          </cell>
          <cell r="H106">
            <v>2</v>
          </cell>
          <cell r="I106">
            <v>0</v>
          </cell>
          <cell r="J106">
            <v>0</v>
          </cell>
          <cell r="K106">
            <v>3</v>
          </cell>
          <cell r="L106">
            <v>8</v>
          </cell>
          <cell r="M106">
            <v>89280</v>
          </cell>
          <cell r="N106">
            <v>3060</v>
          </cell>
          <cell r="O106">
            <v>0</v>
          </cell>
          <cell r="P106">
            <v>0</v>
          </cell>
          <cell r="Q106">
            <v>0</v>
          </cell>
          <cell r="R106">
            <v>62018</v>
          </cell>
          <cell r="S106">
            <v>0</v>
          </cell>
          <cell r="T106">
            <v>0</v>
          </cell>
          <cell r="U106">
            <v>30322</v>
          </cell>
          <cell r="V106">
            <v>24807</v>
          </cell>
          <cell r="W106">
            <v>37211</v>
          </cell>
        </row>
        <row r="107">
          <cell r="E107" t="str">
            <v>707中原國小</v>
          </cell>
          <cell r="F107" t="str">
            <v>一般</v>
          </cell>
          <cell r="G107">
            <v>3</v>
          </cell>
          <cell r="H107">
            <v>2</v>
          </cell>
          <cell r="I107">
            <v>2</v>
          </cell>
          <cell r="J107">
            <v>0</v>
          </cell>
          <cell r="K107">
            <v>18</v>
          </cell>
          <cell r="L107">
            <v>19</v>
          </cell>
          <cell r="M107">
            <v>367850</v>
          </cell>
          <cell r="N107">
            <v>12775</v>
          </cell>
          <cell r="O107">
            <v>40344</v>
          </cell>
          <cell r="P107">
            <v>15390</v>
          </cell>
          <cell r="Q107">
            <v>104014</v>
          </cell>
          <cell r="R107">
            <v>116591</v>
          </cell>
          <cell r="S107">
            <v>9040</v>
          </cell>
          <cell r="T107">
            <v>206283</v>
          </cell>
          <cell r="U107">
            <v>9471</v>
          </cell>
          <cell r="V107">
            <v>37596</v>
          </cell>
          <cell r="W107">
            <v>69955</v>
          </cell>
        </row>
        <row r="108">
          <cell r="E108" t="str">
            <v>708西寶國小</v>
          </cell>
          <cell r="F108" t="str">
            <v>極偏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16</v>
          </cell>
          <cell r="L108">
            <v>4</v>
          </cell>
          <cell r="M108">
            <v>106560</v>
          </cell>
          <cell r="N108">
            <v>3600</v>
          </cell>
          <cell r="O108">
            <v>0</v>
          </cell>
          <cell r="P108">
            <v>0</v>
          </cell>
          <cell r="Q108">
            <v>0</v>
          </cell>
          <cell r="R108">
            <v>63608</v>
          </cell>
          <cell r="S108">
            <v>0</v>
          </cell>
          <cell r="T108">
            <v>0</v>
          </cell>
          <cell r="U108">
            <v>46552</v>
          </cell>
          <cell r="V108">
            <v>25443</v>
          </cell>
          <cell r="W108">
            <v>38165</v>
          </cell>
        </row>
        <row r="109">
          <cell r="E109" t="str">
            <v>2537華大附小</v>
          </cell>
          <cell r="F109" t="str">
            <v>一般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637200</v>
          </cell>
          <cell r="N109">
            <v>21600</v>
          </cell>
          <cell r="O109">
            <v>18000</v>
          </cell>
          <cell r="P109">
            <v>24000</v>
          </cell>
          <cell r="Q109">
            <v>0</v>
          </cell>
          <cell r="R109">
            <v>0</v>
          </cell>
          <cell r="S109">
            <v>0</v>
          </cell>
          <cell r="T109">
            <v>700800</v>
          </cell>
          <cell r="U109">
            <v>0</v>
          </cell>
          <cell r="V109">
            <v>0</v>
          </cell>
          <cell r="W109">
            <v>0</v>
          </cell>
        </row>
        <row r="110">
          <cell r="E110" t="str">
            <v>2501海星國小</v>
          </cell>
          <cell r="F110" t="str">
            <v>一般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414720</v>
          </cell>
          <cell r="N110">
            <v>12960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427680</v>
          </cell>
          <cell r="U110">
            <v>0</v>
          </cell>
          <cell r="V110">
            <v>0</v>
          </cell>
          <cell r="W110">
            <v>0</v>
          </cell>
        </row>
        <row r="111">
          <cell r="E111" t="str">
            <v>2542慈濟附小</v>
          </cell>
          <cell r="F111" t="str">
            <v>一般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461160</v>
          </cell>
          <cell r="N111">
            <v>15120</v>
          </cell>
          <cell r="O111">
            <v>6999</v>
          </cell>
          <cell r="P111">
            <v>4797</v>
          </cell>
          <cell r="Q111">
            <v>0</v>
          </cell>
          <cell r="R111">
            <v>0</v>
          </cell>
          <cell r="S111">
            <v>0</v>
          </cell>
          <cell r="T111">
            <v>488076</v>
          </cell>
          <cell r="U111">
            <v>0</v>
          </cell>
          <cell r="V111">
            <v>0</v>
          </cell>
          <cell r="W111">
            <v>0</v>
          </cell>
        </row>
      </sheetData>
      <sheetData sheetId="2">
        <row r="6">
          <cell r="D6" t="str">
            <v>601明禮國小</v>
          </cell>
          <cell r="E6" t="str">
            <v>一般</v>
          </cell>
          <cell r="F6">
            <v>11</v>
          </cell>
          <cell r="G6">
            <v>4</v>
          </cell>
          <cell r="H6">
            <v>30</v>
          </cell>
          <cell r="I6"/>
          <cell r="J6"/>
          <cell r="K6"/>
          <cell r="L6">
            <v>45</v>
          </cell>
          <cell r="M6">
            <v>257760</v>
          </cell>
          <cell r="N6">
            <v>0</v>
          </cell>
          <cell r="O6">
            <v>103104</v>
          </cell>
          <cell r="P6">
            <v>154656</v>
          </cell>
          <cell r="Q6">
            <v>257760</v>
          </cell>
          <cell r="R6">
            <v>100527</v>
          </cell>
          <cell r="S6">
            <v>157233</v>
          </cell>
        </row>
        <row r="7">
          <cell r="D7" t="str">
            <v>602明義國小</v>
          </cell>
          <cell r="E7" t="str">
            <v>一般</v>
          </cell>
          <cell r="F7">
            <v>11</v>
          </cell>
          <cell r="G7">
            <v>6</v>
          </cell>
          <cell r="H7">
            <v>80</v>
          </cell>
          <cell r="I7"/>
          <cell r="J7"/>
          <cell r="K7"/>
          <cell r="L7">
            <v>97</v>
          </cell>
          <cell r="M7">
            <v>558194</v>
          </cell>
          <cell r="N7">
            <v>11016</v>
          </cell>
          <cell r="O7">
            <v>212262</v>
          </cell>
          <cell r="P7">
            <v>334916</v>
          </cell>
          <cell r="Q7">
            <v>547178</v>
          </cell>
          <cell r="R7">
            <v>213400</v>
          </cell>
          <cell r="S7">
            <v>333778</v>
          </cell>
        </row>
        <row r="8">
          <cell r="D8" t="str">
            <v>603明廉國小</v>
          </cell>
          <cell r="E8" t="str">
            <v>一般</v>
          </cell>
          <cell r="F8">
            <v>20</v>
          </cell>
          <cell r="G8">
            <v>5</v>
          </cell>
          <cell r="H8">
            <v>110</v>
          </cell>
          <cell r="I8"/>
          <cell r="J8"/>
          <cell r="K8"/>
          <cell r="L8">
            <v>135</v>
          </cell>
          <cell r="M8">
            <v>606011</v>
          </cell>
          <cell r="N8">
            <v>25792</v>
          </cell>
          <cell r="O8">
            <v>216612</v>
          </cell>
          <cell r="P8">
            <v>363607</v>
          </cell>
          <cell r="Q8">
            <v>580219</v>
          </cell>
          <cell r="R8">
            <v>226286</v>
          </cell>
          <cell r="S8">
            <v>353933</v>
          </cell>
        </row>
        <row r="9">
          <cell r="D9" t="str">
            <v>604明恥國小</v>
          </cell>
          <cell r="E9" t="str">
            <v>一般</v>
          </cell>
          <cell r="F9">
            <v>4</v>
          </cell>
          <cell r="G9">
            <v>2</v>
          </cell>
          <cell r="H9">
            <v>82</v>
          </cell>
          <cell r="I9"/>
          <cell r="J9"/>
          <cell r="K9"/>
          <cell r="L9">
            <v>88</v>
          </cell>
          <cell r="M9">
            <v>354399</v>
          </cell>
          <cell r="N9">
            <v>2917</v>
          </cell>
          <cell r="O9">
            <v>138843</v>
          </cell>
          <cell r="P9">
            <v>212639</v>
          </cell>
          <cell r="Q9">
            <v>351482</v>
          </cell>
          <cell r="R9">
            <v>137078</v>
          </cell>
          <cell r="S9">
            <v>214404</v>
          </cell>
        </row>
        <row r="10">
          <cell r="D10" t="str">
            <v>605中正國小</v>
          </cell>
          <cell r="E10" t="str">
            <v>一般</v>
          </cell>
          <cell r="F10">
            <v>10</v>
          </cell>
          <cell r="G10">
            <v>3</v>
          </cell>
          <cell r="H10">
            <v>123</v>
          </cell>
          <cell r="I10"/>
          <cell r="J10"/>
          <cell r="K10"/>
          <cell r="L10">
            <v>136</v>
          </cell>
          <cell r="M10">
            <v>536512</v>
          </cell>
          <cell r="N10">
            <v>49268</v>
          </cell>
          <cell r="O10">
            <v>165337</v>
          </cell>
          <cell r="P10">
            <v>321907</v>
          </cell>
          <cell r="Q10">
            <v>487244</v>
          </cell>
          <cell r="R10">
            <v>190026</v>
          </cell>
          <cell r="S10">
            <v>297218</v>
          </cell>
        </row>
        <row r="11">
          <cell r="D11" t="str">
            <v>606信義國小</v>
          </cell>
          <cell r="E11" t="str">
            <v>一般</v>
          </cell>
          <cell r="F11">
            <v>7</v>
          </cell>
          <cell r="G11">
            <v>0</v>
          </cell>
          <cell r="H11">
            <v>25</v>
          </cell>
          <cell r="I11"/>
          <cell r="J11"/>
          <cell r="K11"/>
          <cell r="L11">
            <v>32</v>
          </cell>
          <cell r="M11">
            <v>52663</v>
          </cell>
          <cell r="N11">
            <v>0</v>
          </cell>
          <cell r="O11">
            <v>21065</v>
          </cell>
          <cell r="P11">
            <v>31598</v>
          </cell>
          <cell r="Q11">
            <v>52663</v>
          </cell>
          <cell r="R11">
            <v>20539</v>
          </cell>
          <cell r="S11">
            <v>32124</v>
          </cell>
        </row>
        <row r="12">
          <cell r="D12" t="str">
            <v>607復興國小</v>
          </cell>
          <cell r="E12" t="str">
            <v>一般</v>
          </cell>
          <cell r="F12">
            <v>10</v>
          </cell>
          <cell r="G12">
            <v>0</v>
          </cell>
          <cell r="H12">
            <v>25</v>
          </cell>
          <cell r="I12"/>
          <cell r="J12"/>
          <cell r="K12"/>
          <cell r="L12">
            <v>35</v>
          </cell>
          <cell r="M12">
            <v>73232</v>
          </cell>
          <cell r="N12">
            <v>2043</v>
          </cell>
          <cell r="O12">
            <v>27250</v>
          </cell>
          <cell r="P12">
            <v>43939</v>
          </cell>
          <cell r="Q12">
            <v>71189</v>
          </cell>
          <cell r="R12">
            <v>27764</v>
          </cell>
          <cell r="S12">
            <v>43425</v>
          </cell>
        </row>
        <row r="13">
          <cell r="D13" t="str">
            <v>608中華國小</v>
          </cell>
          <cell r="E13" t="str">
            <v>一般</v>
          </cell>
          <cell r="F13">
            <v>6</v>
          </cell>
          <cell r="G13">
            <v>4</v>
          </cell>
          <cell r="H13">
            <v>78</v>
          </cell>
          <cell r="I13"/>
          <cell r="J13"/>
          <cell r="K13"/>
          <cell r="L13">
            <v>88</v>
          </cell>
          <cell r="M13">
            <v>330074</v>
          </cell>
          <cell r="N13">
            <v>5929</v>
          </cell>
          <cell r="O13">
            <v>126100</v>
          </cell>
          <cell r="P13">
            <v>198045</v>
          </cell>
          <cell r="Q13">
            <v>324145</v>
          </cell>
          <cell r="R13">
            <v>126417</v>
          </cell>
          <cell r="S13">
            <v>197728</v>
          </cell>
        </row>
        <row r="14">
          <cell r="D14" t="str">
            <v>609忠孝國小</v>
          </cell>
          <cell r="E14" t="str">
            <v>一般</v>
          </cell>
          <cell r="F14">
            <v>11</v>
          </cell>
          <cell r="G14">
            <v>1</v>
          </cell>
          <cell r="H14">
            <v>58</v>
          </cell>
          <cell r="I14"/>
          <cell r="J14"/>
          <cell r="K14"/>
          <cell r="L14">
            <v>70</v>
          </cell>
          <cell r="M14">
            <v>305432</v>
          </cell>
          <cell r="N14">
            <v>28385</v>
          </cell>
          <cell r="O14">
            <v>93788</v>
          </cell>
          <cell r="P14">
            <v>183259</v>
          </cell>
          <cell r="Q14">
            <v>277047</v>
          </cell>
          <cell r="R14">
            <v>108049</v>
          </cell>
          <cell r="S14">
            <v>168998</v>
          </cell>
        </row>
        <row r="15">
          <cell r="D15" t="str">
            <v>610北濱國小</v>
          </cell>
          <cell r="E15" t="str">
            <v>一般</v>
          </cell>
          <cell r="F15">
            <v>3</v>
          </cell>
          <cell r="G15">
            <v>1</v>
          </cell>
          <cell r="H15">
            <v>11</v>
          </cell>
          <cell r="I15"/>
          <cell r="J15"/>
          <cell r="K15"/>
          <cell r="L15">
            <v>15</v>
          </cell>
          <cell r="M15">
            <v>16928</v>
          </cell>
          <cell r="N15">
            <v>0</v>
          </cell>
          <cell r="O15">
            <v>6771</v>
          </cell>
          <cell r="P15">
            <v>10157</v>
          </cell>
          <cell r="Q15">
            <v>16928</v>
          </cell>
          <cell r="R15">
            <v>6602</v>
          </cell>
          <cell r="S15">
            <v>10326</v>
          </cell>
        </row>
        <row r="16">
          <cell r="D16" t="str">
            <v>611鑄強國小</v>
          </cell>
          <cell r="E16" t="str">
            <v>一般</v>
          </cell>
          <cell r="F16">
            <v>11</v>
          </cell>
          <cell r="G16">
            <v>2</v>
          </cell>
          <cell r="H16">
            <v>91</v>
          </cell>
          <cell r="I16"/>
          <cell r="J16"/>
          <cell r="K16"/>
          <cell r="L16">
            <v>104</v>
          </cell>
          <cell r="M16">
            <v>157684</v>
          </cell>
          <cell r="N16">
            <v>4230</v>
          </cell>
          <cell r="O16">
            <v>58844</v>
          </cell>
          <cell r="P16">
            <v>94610</v>
          </cell>
          <cell r="Q16">
            <v>153454</v>
          </cell>
          <cell r="R16">
            <v>59848</v>
          </cell>
          <cell r="S16">
            <v>93606</v>
          </cell>
        </row>
        <row r="17">
          <cell r="D17" t="str">
            <v>612國福國小</v>
          </cell>
          <cell r="E17" t="str">
            <v>一般</v>
          </cell>
          <cell r="F17">
            <v>4</v>
          </cell>
          <cell r="G17">
            <v>1</v>
          </cell>
          <cell r="H17">
            <v>13</v>
          </cell>
          <cell r="I17"/>
          <cell r="J17"/>
          <cell r="K17"/>
          <cell r="L17">
            <v>18</v>
          </cell>
          <cell r="M17">
            <v>52189</v>
          </cell>
          <cell r="N17">
            <v>0</v>
          </cell>
          <cell r="O17">
            <v>20876</v>
          </cell>
          <cell r="P17">
            <v>31313</v>
          </cell>
          <cell r="Q17">
            <v>52189</v>
          </cell>
          <cell r="R17">
            <v>20354</v>
          </cell>
          <cell r="S17">
            <v>31835</v>
          </cell>
        </row>
        <row r="18">
          <cell r="D18" t="str">
            <v>613新城國小</v>
          </cell>
          <cell r="E18" t="str">
            <v>一般</v>
          </cell>
          <cell r="F18">
            <v>11</v>
          </cell>
          <cell r="G18">
            <v>0</v>
          </cell>
          <cell r="H18">
            <v>92</v>
          </cell>
          <cell r="I18"/>
          <cell r="J18"/>
          <cell r="K18"/>
          <cell r="L18">
            <v>103</v>
          </cell>
          <cell r="M18">
            <v>142020</v>
          </cell>
          <cell r="N18">
            <v>0</v>
          </cell>
          <cell r="O18">
            <v>56808</v>
          </cell>
          <cell r="P18">
            <v>85212</v>
          </cell>
          <cell r="Q18">
            <v>142020</v>
          </cell>
          <cell r="R18">
            <v>55388</v>
          </cell>
          <cell r="S18">
            <v>86632</v>
          </cell>
        </row>
        <row r="19">
          <cell r="D19" t="str">
            <v>614北埔國小</v>
          </cell>
          <cell r="E19" t="str">
            <v>一般</v>
          </cell>
          <cell r="F19">
            <v>4</v>
          </cell>
          <cell r="G19">
            <v>1</v>
          </cell>
          <cell r="H19">
            <v>150</v>
          </cell>
          <cell r="I19"/>
          <cell r="J19"/>
          <cell r="K19"/>
          <cell r="L19">
            <v>155</v>
          </cell>
          <cell r="M19">
            <v>417518</v>
          </cell>
          <cell r="N19">
            <v>5092</v>
          </cell>
          <cell r="O19">
            <v>161915</v>
          </cell>
          <cell r="P19">
            <v>250511</v>
          </cell>
          <cell r="Q19">
            <v>412426</v>
          </cell>
          <cell r="R19">
            <v>160847</v>
          </cell>
          <cell r="S19">
            <v>251579</v>
          </cell>
        </row>
        <row r="20">
          <cell r="D20" t="str">
            <v>615康樂國小</v>
          </cell>
          <cell r="E20" t="str">
            <v>一般</v>
          </cell>
          <cell r="F20">
            <v>10</v>
          </cell>
          <cell r="G20">
            <v>0</v>
          </cell>
          <cell r="H20">
            <v>31</v>
          </cell>
          <cell r="I20"/>
          <cell r="J20"/>
          <cell r="K20"/>
          <cell r="L20">
            <v>41</v>
          </cell>
          <cell r="M20">
            <v>127161</v>
          </cell>
          <cell r="N20">
            <v>0</v>
          </cell>
          <cell r="O20">
            <v>50864</v>
          </cell>
          <cell r="P20">
            <v>76297</v>
          </cell>
          <cell r="Q20">
            <v>127161</v>
          </cell>
          <cell r="R20">
            <v>49593</v>
          </cell>
          <cell r="S20">
            <v>77568</v>
          </cell>
        </row>
        <row r="21">
          <cell r="D21" t="str">
            <v>616嘉里國小</v>
          </cell>
          <cell r="E21" t="str">
            <v>一般</v>
          </cell>
          <cell r="F21">
            <v>6</v>
          </cell>
          <cell r="G21">
            <v>3</v>
          </cell>
          <cell r="H21">
            <v>25</v>
          </cell>
          <cell r="I21"/>
          <cell r="J21"/>
          <cell r="K21"/>
          <cell r="L21">
            <v>34</v>
          </cell>
          <cell r="M21">
            <v>76630</v>
          </cell>
          <cell r="N21">
            <v>0</v>
          </cell>
          <cell r="O21">
            <v>30652</v>
          </cell>
          <cell r="P21">
            <v>45978</v>
          </cell>
          <cell r="Q21">
            <v>76630</v>
          </cell>
          <cell r="R21">
            <v>29886</v>
          </cell>
          <cell r="S21">
            <v>46744</v>
          </cell>
        </row>
        <row r="22">
          <cell r="D22" t="str">
            <v>617吉安國小</v>
          </cell>
          <cell r="E22" t="str">
            <v>一般</v>
          </cell>
          <cell r="F22">
            <v>4</v>
          </cell>
          <cell r="G22">
            <v>3</v>
          </cell>
          <cell r="H22">
            <v>54</v>
          </cell>
          <cell r="I22"/>
          <cell r="J22"/>
          <cell r="K22"/>
          <cell r="L22">
            <v>61</v>
          </cell>
          <cell r="M22">
            <v>185323</v>
          </cell>
          <cell r="N22">
            <v>16416</v>
          </cell>
          <cell r="O22">
            <v>57713</v>
          </cell>
          <cell r="P22">
            <v>111194</v>
          </cell>
          <cell r="Q22">
            <v>168907</v>
          </cell>
          <cell r="R22">
            <v>65874</v>
          </cell>
          <cell r="S22">
            <v>103033</v>
          </cell>
        </row>
        <row r="23">
          <cell r="D23" t="str">
            <v>618宜昌國小</v>
          </cell>
          <cell r="E23" t="str">
            <v>一般</v>
          </cell>
          <cell r="F23">
            <v>19</v>
          </cell>
          <cell r="G23">
            <v>13</v>
          </cell>
          <cell r="H23">
            <v>248</v>
          </cell>
          <cell r="I23"/>
          <cell r="J23"/>
          <cell r="K23"/>
          <cell r="L23">
            <v>280</v>
          </cell>
          <cell r="M23">
            <v>1422755</v>
          </cell>
          <cell r="N23">
            <v>20001</v>
          </cell>
          <cell r="O23">
            <v>549101</v>
          </cell>
          <cell r="P23">
            <v>853653</v>
          </cell>
          <cell r="Q23">
            <v>1402754</v>
          </cell>
          <cell r="R23">
            <v>547075</v>
          </cell>
          <cell r="S23">
            <v>855679</v>
          </cell>
        </row>
        <row r="24">
          <cell r="D24" t="str">
            <v>619北昌國小</v>
          </cell>
          <cell r="E24" t="str">
            <v>一般</v>
          </cell>
          <cell r="F24">
            <v>8</v>
          </cell>
          <cell r="G24">
            <v>4</v>
          </cell>
          <cell r="H24">
            <v>54</v>
          </cell>
          <cell r="I24"/>
          <cell r="J24"/>
          <cell r="K24"/>
          <cell r="L24">
            <v>66</v>
          </cell>
          <cell r="M24">
            <v>265500</v>
          </cell>
          <cell r="N24">
            <v>25271</v>
          </cell>
          <cell r="O24">
            <v>80929</v>
          </cell>
          <cell r="P24">
            <v>159300</v>
          </cell>
          <cell r="Q24">
            <v>240229</v>
          </cell>
          <cell r="R24">
            <v>93690</v>
          </cell>
          <cell r="S24">
            <v>146539</v>
          </cell>
        </row>
        <row r="25">
          <cell r="D25" t="str">
            <v>620光華國小</v>
          </cell>
          <cell r="E25" t="str">
            <v>非山非市</v>
          </cell>
          <cell r="F25">
            <v>7</v>
          </cell>
          <cell r="G25">
            <v>3</v>
          </cell>
          <cell r="H25">
            <v>30</v>
          </cell>
          <cell r="I25"/>
          <cell r="J25"/>
          <cell r="K25"/>
          <cell r="L25">
            <v>40</v>
          </cell>
          <cell r="M25">
            <v>45725</v>
          </cell>
          <cell r="N25">
            <v>0</v>
          </cell>
          <cell r="O25">
            <v>18290</v>
          </cell>
          <cell r="P25">
            <v>27435</v>
          </cell>
          <cell r="Q25">
            <v>45725</v>
          </cell>
          <cell r="R25">
            <v>17833</v>
          </cell>
          <cell r="S25">
            <v>27892</v>
          </cell>
        </row>
        <row r="26">
          <cell r="D26" t="str">
            <v>621稻香國小</v>
          </cell>
          <cell r="E26" t="str">
            <v>一般</v>
          </cell>
          <cell r="F26">
            <v>2</v>
          </cell>
          <cell r="G26">
            <v>0</v>
          </cell>
          <cell r="H26">
            <v>46</v>
          </cell>
          <cell r="I26"/>
          <cell r="J26"/>
          <cell r="K26"/>
          <cell r="L26">
            <v>48</v>
          </cell>
          <cell r="M26">
            <v>87600</v>
          </cell>
          <cell r="N26">
            <v>2435</v>
          </cell>
          <cell r="O26">
            <v>32605</v>
          </cell>
          <cell r="P26">
            <v>52560</v>
          </cell>
          <cell r="Q26">
            <v>85165</v>
          </cell>
          <cell r="R26">
            <v>33215</v>
          </cell>
          <cell r="S26">
            <v>51950</v>
          </cell>
        </row>
        <row r="27">
          <cell r="D27" t="str">
            <v>622南華國小</v>
          </cell>
          <cell r="E27" t="str">
            <v>一般</v>
          </cell>
          <cell r="F27">
            <v>0</v>
          </cell>
          <cell r="G27">
            <v>0</v>
          </cell>
          <cell r="H27">
            <v>17</v>
          </cell>
          <cell r="I27"/>
          <cell r="J27"/>
          <cell r="K27"/>
          <cell r="L27">
            <v>17</v>
          </cell>
          <cell r="M27">
            <v>17186</v>
          </cell>
          <cell r="N27">
            <v>0</v>
          </cell>
          <cell r="O27">
            <v>6874</v>
          </cell>
          <cell r="P27">
            <v>10312</v>
          </cell>
          <cell r="Q27">
            <v>17186</v>
          </cell>
          <cell r="R27">
            <v>6703</v>
          </cell>
          <cell r="S27">
            <v>10483</v>
          </cell>
        </row>
        <row r="28">
          <cell r="D28" t="str">
            <v>623化仁國小</v>
          </cell>
          <cell r="E28" t="str">
            <v>一般</v>
          </cell>
          <cell r="F28">
            <v>1</v>
          </cell>
          <cell r="G28">
            <v>0</v>
          </cell>
          <cell r="H28">
            <v>88</v>
          </cell>
          <cell r="I28"/>
          <cell r="J28"/>
          <cell r="K28"/>
          <cell r="L28">
            <v>89</v>
          </cell>
          <cell r="M28">
            <v>225889</v>
          </cell>
          <cell r="N28">
            <v>0</v>
          </cell>
          <cell r="O28">
            <v>90356</v>
          </cell>
          <cell r="P28">
            <v>135533</v>
          </cell>
          <cell r="Q28">
            <v>225889</v>
          </cell>
          <cell r="R28">
            <v>88097</v>
          </cell>
          <cell r="S28">
            <v>137792</v>
          </cell>
        </row>
        <row r="29">
          <cell r="D29" t="str">
            <v>624太昌國小</v>
          </cell>
          <cell r="E29" t="str">
            <v>一般</v>
          </cell>
          <cell r="F29">
            <v>21</v>
          </cell>
          <cell r="G29">
            <v>1</v>
          </cell>
          <cell r="H29">
            <v>95</v>
          </cell>
          <cell r="I29"/>
          <cell r="J29"/>
          <cell r="K29"/>
          <cell r="L29">
            <v>117</v>
          </cell>
          <cell r="M29">
            <v>421171</v>
          </cell>
          <cell r="N29">
            <v>8637</v>
          </cell>
          <cell r="O29">
            <v>159831</v>
          </cell>
          <cell r="P29">
            <v>252703</v>
          </cell>
          <cell r="Q29">
            <v>412534</v>
          </cell>
          <cell r="R29">
            <v>160889</v>
          </cell>
          <cell r="S29">
            <v>251645</v>
          </cell>
        </row>
        <row r="30">
          <cell r="D30" t="str">
            <v>625平和國小</v>
          </cell>
          <cell r="E30" t="str">
            <v>偏遠</v>
          </cell>
          <cell r="F30" t="str">
            <v>-</v>
          </cell>
          <cell r="G30" t="str">
            <v>-</v>
          </cell>
          <cell r="H30" t="str">
            <v>-</v>
          </cell>
          <cell r="I30"/>
          <cell r="J30"/>
          <cell r="K30"/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D31" t="str">
            <v>626壽豐國小</v>
          </cell>
          <cell r="E31" t="str">
            <v>一般</v>
          </cell>
          <cell r="F31">
            <v>0</v>
          </cell>
          <cell r="G31">
            <v>4</v>
          </cell>
          <cell r="H31">
            <v>14</v>
          </cell>
          <cell r="I31"/>
          <cell r="J31"/>
          <cell r="K31"/>
          <cell r="L31">
            <v>18</v>
          </cell>
          <cell r="M31">
            <v>44280</v>
          </cell>
          <cell r="N31">
            <v>0</v>
          </cell>
          <cell r="O31">
            <v>17712</v>
          </cell>
          <cell r="P31">
            <v>26568</v>
          </cell>
          <cell r="Q31">
            <v>44280</v>
          </cell>
          <cell r="R31">
            <v>17270</v>
          </cell>
          <cell r="S31">
            <v>27010</v>
          </cell>
        </row>
        <row r="32">
          <cell r="D32" t="str">
            <v>627豐裡國小</v>
          </cell>
          <cell r="E32" t="str">
            <v>偏遠</v>
          </cell>
          <cell r="F32">
            <v>0</v>
          </cell>
          <cell r="G32">
            <v>0</v>
          </cell>
          <cell r="H32">
            <v>6</v>
          </cell>
          <cell r="I32"/>
          <cell r="J32"/>
          <cell r="K32"/>
          <cell r="L32">
            <v>6</v>
          </cell>
          <cell r="M32">
            <v>11215</v>
          </cell>
          <cell r="N32">
            <v>0</v>
          </cell>
          <cell r="O32">
            <v>4486</v>
          </cell>
          <cell r="P32">
            <v>6729</v>
          </cell>
          <cell r="Q32">
            <v>11215</v>
          </cell>
          <cell r="R32">
            <v>4374</v>
          </cell>
          <cell r="S32">
            <v>6841</v>
          </cell>
        </row>
        <row r="33">
          <cell r="D33" t="str">
            <v>628豐山國小</v>
          </cell>
          <cell r="E33" t="str">
            <v>偏遠</v>
          </cell>
          <cell r="F33">
            <v>2</v>
          </cell>
          <cell r="G33">
            <v>0</v>
          </cell>
          <cell r="H33">
            <v>5</v>
          </cell>
          <cell r="I33"/>
          <cell r="J33"/>
          <cell r="K33"/>
          <cell r="L33">
            <v>7</v>
          </cell>
          <cell r="M33">
            <v>13495</v>
          </cell>
          <cell r="N33">
            <v>0</v>
          </cell>
          <cell r="O33">
            <v>5398</v>
          </cell>
          <cell r="P33">
            <v>8097</v>
          </cell>
          <cell r="Q33">
            <v>13495</v>
          </cell>
          <cell r="R33">
            <v>5264</v>
          </cell>
          <cell r="S33">
            <v>8231</v>
          </cell>
        </row>
        <row r="34">
          <cell r="D34" t="str">
            <v>629志學國小</v>
          </cell>
          <cell r="E34" t="str">
            <v>一般</v>
          </cell>
          <cell r="F34">
            <v>4</v>
          </cell>
          <cell r="G34">
            <v>2</v>
          </cell>
          <cell r="H34">
            <v>33</v>
          </cell>
          <cell r="I34"/>
          <cell r="J34"/>
          <cell r="K34"/>
          <cell r="L34">
            <v>39</v>
          </cell>
          <cell r="M34">
            <v>54263</v>
          </cell>
          <cell r="N34">
            <v>0</v>
          </cell>
          <cell r="O34">
            <v>21705</v>
          </cell>
          <cell r="P34">
            <v>32558</v>
          </cell>
          <cell r="Q34">
            <v>54263</v>
          </cell>
          <cell r="R34">
            <v>21163</v>
          </cell>
          <cell r="S34">
            <v>33100</v>
          </cell>
        </row>
        <row r="35">
          <cell r="D35" t="str">
            <v>630月眉國小</v>
          </cell>
          <cell r="E35" t="str">
            <v>偏遠</v>
          </cell>
          <cell r="F35">
            <v>0</v>
          </cell>
          <cell r="G35">
            <v>0</v>
          </cell>
          <cell r="H35">
            <v>21</v>
          </cell>
          <cell r="I35"/>
          <cell r="J35"/>
          <cell r="K35"/>
          <cell r="L35">
            <v>21</v>
          </cell>
          <cell r="M35">
            <v>29462</v>
          </cell>
          <cell r="N35">
            <v>0</v>
          </cell>
          <cell r="O35">
            <v>11785</v>
          </cell>
          <cell r="P35">
            <v>17677</v>
          </cell>
          <cell r="Q35">
            <v>29462</v>
          </cell>
          <cell r="R35">
            <v>11491</v>
          </cell>
          <cell r="S35">
            <v>17971</v>
          </cell>
        </row>
        <row r="36">
          <cell r="D36" t="str">
            <v>631水璉國小</v>
          </cell>
          <cell r="E36" t="str">
            <v>偏遠</v>
          </cell>
          <cell r="F36">
            <v>1</v>
          </cell>
          <cell r="G36">
            <v>0</v>
          </cell>
          <cell r="H36">
            <v>17</v>
          </cell>
          <cell r="I36"/>
          <cell r="J36"/>
          <cell r="K36"/>
          <cell r="L36">
            <v>18</v>
          </cell>
          <cell r="M36">
            <v>41812</v>
          </cell>
          <cell r="N36">
            <v>0</v>
          </cell>
          <cell r="O36">
            <v>16725</v>
          </cell>
          <cell r="P36">
            <v>25087</v>
          </cell>
          <cell r="Q36">
            <v>41812</v>
          </cell>
          <cell r="R36">
            <v>16307</v>
          </cell>
          <cell r="S36">
            <v>25505</v>
          </cell>
        </row>
        <row r="37">
          <cell r="D37" t="str">
            <v>632溪口國小</v>
          </cell>
          <cell r="E37" t="str">
            <v>偏遠</v>
          </cell>
          <cell r="F37">
            <v>5</v>
          </cell>
          <cell r="G37">
            <v>0</v>
          </cell>
          <cell r="H37">
            <v>14</v>
          </cell>
          <cell r="I37"/>
          <cell r="J37"/>
          <cell r="K37"/>
          <cell r="L37">
            <v>19</v>
          </cell>
          <cell r="M37">
            <v>60289</v>
          </cell>
          <cell r="N37">
            <v>0</v>
          </cell>
          <cell r="O37">
            <v>24116</v>
          </cell>
          <cell r="P37">
            <v>36173</v>
          </cell>
          <cell r="Q37">
            <v>60289</v>
          </cell>
          <cell r="R37">
            <v>23513</v>
          </cell>
          <cell r="S37">
            <v>36776</v>
          </cell>
        </row>
        <row r="38">
          <cell r="D38" t="str">
            <v>633鳳林國小</v>
          </cell>
          <cell r="E38" t="str">
            <v>一般</v>
          </cell>
          <cell r="F38">
            <v>3</v>
          </cell>
          <cell r="G38">
            <v>1</v>
          </cell>
          <cell r="H38">
            <v>18</v>
          </cell>
          <cell r="I38"/>
          <cell r="J38"/>
          <cell r="K38"/>
          <cell r="L38">
            <v>22</v>
          </cell>
          <cell r="M38">
            <v>24727</v>
          </cell>
          <cell r="N38">
            <v>0</v>
          </cell>
          <cell r="O38">
            <v>9891</v>
          </cell>
          <cell r="P38">
            <v>14836</v>
          </cell>
          <cell r="Q38">
            <v>24727</v>
          </cell>
          <cell r="R38">
            <v>9644</v>
          </cell>
          <cell r="S38">
            <v>15083</v>
          </cell>
        </row>
        <row r="39">
          <cell r="D39" t="str">
            <v>634大榮國小</v>
          </cell>
          <cell r="E39" t="str">
            <v>偏遠</v>
          </cell>
          <cell r="F39">
            <v>2</v>
          </cell>
          <cell r="G39">
            <v>0</v>
          </cell>
          <cell r="H39">
            <v>19</v>
          </cell>
          <cell r="I39"/>
          <cell r="J39"/>
          <cell r="K39"/>
          <cell r="L39">
            <v>21</v>
          </cell>
          <cell r="M39">
            <v>48424</v>
          </cell>
          <cell r="N39">
            <v>0</v>
          </cell>
          <cell r="O39">
            <v>19370</v>
          </cell>
          <cell r="P39">
            <v>29054</v>
          </cell>
          <cell r="Q39">
            <v>48424</v>
          </cell>
          <cell r="R39">
            <v>18886</v>
          </cell>
          <cell r="S39">
            <v>29538</v>
          </cell>
        </row>
        <row r="40">
          <cell r="D40" t="str">
            <v>635林榮國小</v>
          </cell>
          <cell r="E40" t="str">
            <v>偏遠</v>
          </cell>
          <cell r="F40">
            <v>1</v>
          </cell>
          <cell r="G40">
            <v>0</v>
          </cell>
          <cell r="H40">
            <v>12</v>
          </cell>
          <cell r="I40"/>
          <cell r="J40"/>
          <cell r="K40"/>
          <cell r="L40">
            <v>13</v>
          </cell>
          <cell r="M40">
            <v>51656</v>
          </cell>
          <cell r="N40">
            <v>0</v>
          </cell>
          <cell r="O40">
            <v>20662</v>
          </cell>
          <cell r="P40">
            <v>30994</v>
          </cell>
          <cell r="Q40">
            <v>51656</v>
          </cell>
          <cell r="R40">
            <v>20146</v>
          </cell>
          <cell r="S40">
            <v>31510</v>
          </cell>
        </row>
        <row r="41">
          <cell r="D41" t="str">
            <v>636長橋國小</v>
          </cell>
          <cell r="E41" t="str">
            <v>偏遠</v>
          </cell>
          <cell r="F41">
            <v>2</v>
          </cell>
          <cell r="G41">
            <v>0</v>
          </cell>
          <cell r="H41">
            <v>13</v>
          </cell>
          <cell r="I41"/>
          <cell r="J41"/>
          <cell r="K41"/>
          <cell r="L41">
            <v>15</v>
          </cell>
          <cell r="M41">
            <v>46464</v>
          </cell>
          <cell r="N41">
            <v>0</v>
          </cell>
          <cell r="O41">
            <v>18586</v>
          </cell>
          <cell r="P41">
            <v>27878</v>
          </cell>
          <cell r="Q41">
            <v>46464</v>
          </cell>
          <cell r="R41">
            <v>18121</v>
          </cell>
          <cell r="S41">
            <v>28343</v>
          </cell>
        </row>
        <row r="42">
          <cell r="D42" t="str">
            <v>638北林國小</v>
          </cell>
          <cell r="E42" t="str">
            <v>偏遠</v>
          </cell>
          <cell r="F42">
            <v>5</v>
          </cell>
          <cell r="G42">
            <v>0</v>
          </cell>
          <cell r="H42">
            <v>4</v>
          </cell>
          <cell r="I42"/>
          <cell r="J42"/>
          <cell r="K42"/>
          <cell r="L42">
            <v>9</v>
          </cell>
          <cell r="M42">
            <v>34020</v>
          </cell>
          <cell r="N42">
            <v>0</v>
          </cell>
          <cell r="O42">
            <v>13608</v>
          </cell>
          <cell r="P42">
            <v>20412</v>
          </cell>
          <cell r="Q42">
            <v>34020</v>
          </cell>
          <cell r="R42">
            <v>13268</v>
          </cell>
          <cell r="S42">
            <v>20752</v>
          </cell>
        </row>
        <row r="43">
          <cell r="D43" t="str">
            <v>639鳳仁國小</v>
          </cell>
          <cell r="E43" t="str">
            <v>偏遠</v>
          </cell>
          <cell r="F43">
            <v>2</v>
          </cell>
          <cell r="G43">
            <v>0</v>
          </cell>
          <cell r="H43">
            <v>1</v>
          </cell>
          <cell r="I43"/>
          <cell r="J43"/>
          <cell r="K43"/>
          <cell r="L43">
            <v>3</v>
          </cell>
          <cell r="M43">
            <v>5489</v>
          </cell>
          <cell r="N43">
            <v>0</v>
          </cell>
          <cell r="O43">
            <v>2196</v>
          </cell>
          <cell r="P43">
            <v>3293</v>
          </cell>
          <cell r="Q43">
            <v>5489</v>
          </cell>
          <cell r="R43">
            <v>2141</v>
          </cell>
          <cell r="S43">
            <v>3348</v>
          </cell>
        </row>
        <row r="44">
          <cell r="D44" t="str">
            <v>641光復國小</v>
          </cell>
          <cell r="E44" t="str">
            <v>偏遠</v>
          </cell>
          <cell r="F44" t="str">
            <v>-</v>
          </cell>
          <cell r="G44" t="str">
            <v>-</v>
          </cell>
          <cell r="H44" t="str">
            <v>-</v>
          </cell>
          <cell r="I44"/>
          <cell r="J44"/>
          <cell r="K44"/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D45" t="str">
            <v>642太巴塱國小</v>
          </cell>
          <cell r="E45" t="str">
            <v>偏遠</v>
          </cell>
          <cell r="F45">
            <v>0</v>
          </cell>
          <cell r="G45">
            <v>0</v>
          </cell>
          <cell r="H45">
            <v>63</v>
          </cell>
          <cell r="I45"/>
          <cell r="J45"/>
          <cell r="K45"/>
          <cell r="L45">
            <v>63</v>
          </cell>
          <cell r="M45">
            <v>69120</v>
          </cell>
          <cell r="N45">
            <v>0</v>
          </cell>
          <cell r="O45">
            <v>27648</v>
          </cell>
          <cell r="P45">
            <v>41472</v>
          </cell>
          <cell r="Q45">
            <v>69120</v>
          </cell>
          <cell r="R45">
            <v>26957</v>
          </cell>
          <cell r="S45">
            <v>42163</v>
          </cell>
        </row>
        <row r="46">
          <cell r="D46" t="str">
            <v>645大進國小</v>
          </cell>
          <cell r="E46" t="str">
            <v>偏遠</v>
          </cell>
          <cell r="F46">
            <v>6</v>
          </cell>
          <cell r="G46">
            <v>1</v>
          </cell>
          <cell r="H46">
            <v>31</v>
          </cell>
          <cell r="I46"/>
          <cell r="J46"/>
          <cell r="K46"/>
          <cell r="L46">
            <v>38</v>
          </cell>
          <cell r="M46">
            <v>37042</v>
          </cell>
          <cell r="N46">
            <v>535</v>
          </cell>
          <cell r="O46">
            <v>14281</v>
          </cell>
          <cell r="P46">
            <v>22226</v>
          </cell>
          <cell r="Q46">
            <v>36507</v>
          </cell>
          <cell r="R46">
            <v>14238</v>
          </cell>
          <cell r="S46">
            <v>22269</v>
          </cell>
        </row>
        <row r="47">
          <cell r="D47" t="str">
            <v>647瑞穗國小</v>
          </cell>
          <cell r="E47" t="str">
            <v>偏遠</v>
          </cell>
          <cell r="F47">
            <v>16</v>
          </cell>
          <cell r="G47">
            <v>0</v>
          </cell>
          <cell r="H47">
            <v>89</v>
          </cell>
          <cell r="I47"/>
          <cell r="J47"/>
          <cell r="K47"/>
          <cell r="L47">
            <v>105</v>
          </cell>
          <cell r="M47">
            <v>151642</v>
          </cell>
          <cell r="N47">
            <v>0</v>
          </cell>
          <cell r="O47">
            <v>60657</v>
          </cell>
          <cell r="P47">
            <v>90985</v>
          </cell>
          <cell r="Q47">
            <v>151642</v>
          </cell>
          <cell r="R47">
            <v>59141</v>
          </cell>
          <cell r="S47">
            <v>92501</v>
          </cell>
        </row>
        <row r="48">
          <cell r="D48" t="str">
            <v>648瑞美國小</v>
          </cell>
          <cell r="E48" t="str">
            <v>偏遠</v>
          </cell>
          <cell r="F48">
            <v>4</v>
          </cell>
          <cell r="G48">
            <v>0</v>
          </cell>
          <cell r="H48">
            <v>10</v>
          </cell>
          <cell r="I48"/>
          <cell r="J48"/>
          <cell r="K48"/>
          <cell r="L48">
            <v>14</v>
          </cell>
          <cell r="M48">
            <v>25409</v>
          </cell>
          <cell r="N48">
            <v>0</v>
          </cell>
          <cell r="O48">
            <v>10164</v>
          </cell>
          <cell r="P48">
            <v>15245</v>
          </cell>
          <cell r="Q48">
            <v>25409</v>
          </cell>
          <cell r="R48">
            <v>9910</v>
          </cell>
          <cell r="S48">
            <v>15499</v>
          </cell>
        </row>
        <row r="49">
          <cell r="D49" t="str">
            <v>649鶴岡國小</v>
          </cell>
          <cell r="E49" t="str">
            <v>特偏</v>
          </cell>
          <cell r="F49">
            <v>0</v>
          </cell>
          <cell r="G49">
            <v>0</v>
          </cell>
          <cell r="H49">
            <v>14</v>
          </cell>
          <cell r="I49"/>
          <cell r="J49"/>
          <cell r="K49"/>
          <cell r="L49">
            <v>14</v>
          </cell>
          <cell r="M49">
            <v>78669</v>
          </cell>
          <cell r="N49">
            <v>0</v>
          </cell>
          <cell r="O49">
            <v>31468</v>
          </cell>
          <cell r="P49">
            <v>47201</v>
          </cell>
          <cell r="Q49">
            <v>78669</v>
          </cell>
          <cell r="R49">
            <v>30681</v>
          </cell>
          <cell r="S49">
            <v>47988</v>
          </cell>
        </row>
        <row r="50">
          <cell r="D50" t="str">
            <v>650舞鶴國小</v>
          </cell>
          <cell r="E50" t="str">
            <v>特偏</v>
          </cell>
          <cell r="F50">
            <v>5</v>
          </cell>
          <cell r="G50">
            <v>0</v>
          </cell>
          <cell r="H50">
            <v>16</v>
          </cell>
          <cell r="I50"/>
          <cell r="J50"/>
          <cell r="K50"/>
          <cell r="L50">
            <v>21</v>
          </cell>
          <cell r="M50">
            <v>41620</v>
          </cell>
          <cell r="N50">
            <v>0</v>
          </cell>
          <cell r="O50">
            <v>16648</v>
          </cell>
          <cell r="P50">
            <v>24972</v>
          </cell>
          <cell r="Q50">
            <v>41620</v>
          </cell>
          <cell r="R50">
            <v>16232</v>
          </cell>
          <cell r="S50">
            <v>25388</v>
          </cell>
        </row>
        <row r="51">
          <cell r="D51" t="str">
            <v>651奇美國小</v>
          </cell>
          <cell r="E51" t="str">
            <v>極偏</v>
          </cell>
          <cell r="F51" t="str">
            <v>-</v>
          </cell>
          <cell r="G51" t="str">
            <v>-</v>
          </cell>
          <cell r="H51" t="str">
            <v>-</v>
          </cell>
          <cell r="I51"/>
          <cell r="J51"/>
          <cell r="K51"/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D52" t="str">
            <v>652富源國小</v>
          </cell>
          <cell r="E52" t="str">
            <v>偏遠</v>
          </cell>
          <cell r="F52">
            <v>8</v>
          </cell>
          <cell r="G52">
            <v>0</v>
          </cell>
          <cell r="H52">
            <v>41</v>
          </cell>
          <cell r="I52"/>
          <cell r="J52"/>
          <cell r="K52"/>
          <cell r="L52">
            <v>49</v>
          </cell>
          <cell r="M52">
            <v>130155</v>
          </cell>
          <cell r="N52">
            <v>0</v>
          </cell>
          <cell r="O52">
            <v>52062</v>
          </cell>
          <cell r="P52">
            <v>78093</v>
          </cell>
          <cell r="Q52">
            <v>130155</v>
          </cell>
          <cell r="R52">
            <v>50761</v>
          </cell>
          <cell r="S52">
            <v>79394</v>
          </cell>
        </row>
        <row r="53">
          <cell r="D53" t="str">
            <v>653瑞北國小</v>
          </cell>
          <cell r="E53" t="str">
            <v>偏遠</v>
          </cell>
          <cell r="F53">
            <v>0</v>
          </cell>
          <cell r="G53">
            <v>0</v>
          </cell>
          <cell r="H53">
            <v>50</v>
          </cell>
          <cell r="I53"/>
          <cell r="J53"/>
          <cell r="K53"/>
          <cell r="L53">
            <v>50</v>
          </cell>
          <cell r="M53">
            <v>98785</v>
          </cell>
          <cell r="N53">
            <v>0</v>
          </cell>
          <cell r="O53">
            <v>39514</v>
          </cell>
          <cell r="P53">
            <v>59271</v>
          </cell>
          <cell r="Q53">
            <v>98785</v>
          </cell>
          <cell r="R53">
            <v>38527</v>
          </cell>
          <cell r="S53">
            <v>60258</v>
          </cell>
        </row>
        <row r="54">
          <cell r="D54" t="str">
            <v>654豐濱國小</v>
          </cell>
          <cell r="E54" t="str">
            <v>特偏</v>
          </cell>
          <cell r="F54">
            <v>1</v>
          </cell>
          <cell r="G54">
            <v>0</v>
          </cell>
          <cell r="H54">
            <v>28</v>
          </cell>
          <cell r="I54"/>
          <cell r="J54"/>
          <cell r="K54"/>
          <cell r="L54">
            <v>29</v>
          </cell>
          <cell r="M54">
            <v>49140</v>
          </cell>
          <cell r="N54">
            <v>0</v>
          </cell>
          <cell r="O54">
            <v>19656</v>
          </cell>
          <cell r="P54">
            <v>29484</v>
          </cell>
          <cell r="Q54">
            <v>49140</v>
          </cell>
          <cell r="R54">
            <v>19165</v>
          </cell>
          <cell r="S54">
            <v>29975</v>
          </cell>
        </row>
        <row r="55">
          <cell r="D55" t="str">
            <v>655港口國小</v>
          </cell>
          <cell r="E55" t="str">
            <v>極偏</v>
          </cell>
          <cell r="F55">
            <v>0</v>
          </cell>
          <cell r="G55">
            <v>0</v>
          </cell>
          <cell r="H55">
            <v>11</v>
          </cell>
          <cell r="I55"/>
          <cell r="J55"/>
          <cell r="K55"/>
          <cell r="L55">
            <v>11</v>
          </cell>
          <cell r="M55">
            <v>33120</v>
          </cell>
          <cell r="N55">
            <v>0</v>
          </cell>
          <cell r="O55">
            <v>13248</v>
          </cell>
          <cell r="P55">
            <v>19872</v>
          </cell>
          <cell r="Q55">
            <v>33120</v>
          </cell>
          <cell r="R55">
            <v>12917</v>
          </cell>
          <cell r="S55">
            <v>20203</v>
          </cell>
        </row>
        <row r="56">
          <cell r="D56" t="str">
            <v>656靜浦國小</v>
          </cell>
          <cell r="E56" t="str">
            <v>極偏</v>
          </cell>
          <cell r="F56">
            <v>0</v>
          </cell>
          <cell r="G56">
            <v>0</v>
          </cell>
          <cell r="H56">
            <v>4</v>
          </cell>
          <cell r="I56"/>
          <cell r="J56"/>
          <cell r="K56"/>
          <cell r="L56">
            <v>4</v>
          </cell>
          <cell r="M56">
            <v>24300</v>
          </cell>
          <cell r="N56">
            <v>0</v>
          </cell>
          <cell r="O56">
            <v>9720</v>
          </cell>
          <cell r="P56">
            <v>14580</v>
          </cell>
          <cell r="Q56">
            <v>24300</v>
          </cell>
          <cell r="R56">
            <v>9477</v>
          </cell>
          <cell r="S56">
            <v>14823</v>
          </cell>
        </row>
        <row r="57">
          <cell r="D57" t="str">
            <v>657新社國小</v>
          </cell>
          <cell r="E57" t="str">
            <v>特偏</v>
          </cell>
          <cell r="F57">
            <v>0</v>
          </cell>
          <cell r="G57">
            <v>0</v>
          </cell>
          <cell r="H57">
            <v>24</v>
          </cell>
          <cell r="I57"/>
          <cell r="J57"/>
          <cell r="K57"/>
          <cell r="L57">
            <v>24</v>
          </cell>
          <cell r="M57">
            <v>58320</v>
          </cell>
          <cell r="N57">
            <v>0</v>
          </cell>
          <cell r="O57">
            <v>23328</v>
          </cell>
          <cell r="P57">
            <v>34992</v>
          </cell>
          <cell r="Q57">
            <v>58320</v>
          </cell>
          <cell r="R57">
            <v>22745</v>
          </cell>
          <cell r="S57">
            <v>35575</v>
          </cell>
        </row>
        <row r="58">
          <cell r="D58" t="str">
            <v>658玉里國小</v>
          </cell>
          <cell r="E58" t="str">
            <v>偏遠</v>
          </cell>
          <cell r="F58">
            <v>9</v>
          </cell>
          <cell r="G58">
            <v>3</v>
          </cell>
          <cell r="H58">
            <v>36</v>
          </cell>
          <cell r="I58"/>
          <cell r="J58"/>
          <cell r="K58"/>
          <cell r="L58">
            <v>48</v>
          </cell>
          <cell r="M58">
            <v>90426</v>
          </cell>
          <cell r="N58">
            <v>0</v>
          </cell>
          <cell r="O58">
            <v>36170</v>
          </cell>
          <cell r="P58">
            <v>54256</v>
          </cell>
          <cell r="Q58">
            <v>90426</v>
          </cell>
          <cell r="R58">
            <v>35267</v>
          </cell>
          <cell r="S58">
            <v>55159</v>
          </cell>
        </row>
        <row r="59">
          <cell r="D59" t="str">
            <v>659源城國小</v>
          </cell>
          <cell r="E59" t="str">
            <v>偏遠</v>
          </cell>
          <cell r="F59" t="str">
            <v>-</v>
          </cell>
          <cell r="G59" t="str">
            <v>-</v>
          </cell>
          <cell r="H59" t="str">
            <v>-</v>
          </cell>
          <cell r="I59"/>
          <cell r="J59"/>
          <cell r="K59"/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D60" t="str">
            <v>660樂合國小</v>
          </cell>
          <cell r="E60" t="str">
            <v>特偏</v>
          </cell>
          <cell r="F60">
            <v>1</v>
          </cell>
          <cell r="G60">
            <v>0</v>
          </cell>
          <cell r="H60">
            <v>5</v>
          </cell>
          <cell r="I60"/>
          <cell r="J60"/>
          <cell r="K60"/>
          <cell r="L60">
            <v>6</v>
          </cell>
          <cell r="M60">
            <v>18525</v>
          </cell>
          <cell r="N60">
            <v>0</v>
          </cell>
          <cell r="O60">
            <v>7410</v>
          </cell>
          <cell r="P60">
            <v>11115</v>
          </cell>
          <cell r="Q60">
            <v>18525</v>
          </cell>
          <cell r="R60">
            <v>7225</v>
          </cell>
          <cell r="S60">
            <v>11300</v>
          </cell>
        </row>
        <row r="61">
          <cell r="D61" t="str">
            <v>661觀音國小</v>
          </cell>
          <cell r="E61" t="str">
            <v>特偏</v>
          </cell>
          <cell r="F61">
            <v>5</v>
          </cell>
          <cell r="G61">
            <v>0</v>
          </cell>
          <cell r="H61">
            <v>7</v>
          </cell>
          <cell r="I61"/>
          <cell r="J61"/>
          <cell r="K61"/>
          <cell r="L61">
            <v>12</v>
          </cell>
          <cell r="M61">
            <v>35520</v>
          </cell>
          <cell r="N61">
            <v>0</v>
          </cell>
          <cell r="O61">
            <v>14208</v>
          </cell>
          <cell r="P61">
            <v>21312</v>
          </cell>
          <cell r="Q61">
            <v>35520</v>
          </cell>
          <cell r="R61">
            <v>13853</v>
          </cell>
          <cell r="S61">
            <v>21667</v>
          </cell>
        </row>
        <row r="62">
          <cell r="D62" t="str">
            <v>662三民國小</v>
          </cell>
          <cell r="E62" t="str">
            <v>特偏</v>
          </cell>
          <cell r="F62" t="str">
            <v>-</v>
          </cell>
          <cell r="G62" t="str">
            <v>-</v>
          </cell>
          <cell r="H62" t="str">
            <v>-</v>
          </cell>
          <cell r="I62"/>
          <cell r="J62"/>
          <cell r="K62"/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663春日國小</v>
          </cell>
          <cell r="E63" t="str">
            <v>特偏</v>
          </cell>
          <cell r="F63">
            <v>0</v>
          </cell>
          <cell r="G63">
            <v>0</v>
          </cell>
          <cell r="H63">
            <v>26</v>
          </cell>
          <cell r="I63"/>
          <cell r="J63"/>
          <cell r="K63"/>
          <cell r="L63">
            <v>26</v>
          </cell>
          <cell r="M63">
            <v>42249</v>
          </cell>
          <cell r="N63">
            <v>0</v>
          </cell>
          <cell r="O63">
            <v>16900</v>
          </cell>
          <cell r="P63">
            <v>25349</v>
          </cell>
          <cell r="Q63">
            <v>42249</v>
          </cell>
          <cell r="R63">
            <v>16478</v>
          </cell>
          <cell r="S63">
            <v>25771</v>
          </cell>
        </row>
        <row r="64">
          <cell r="D64" t="str">
            <v>664德武國小</v>
          </cell>
          <cell r="E64" t="str">
            <v>特偏</v>
          </cell>
          <cell r="F64">
            <v>4</v>
          </cell>
          <cell r="G64">
            <v>0</v>
          </cell>
          <cell r="H64">
            <v>11</v>
          </cell>
          <cell r="I64"/>
          <cell r="J64"/>
          <cell r="K64"/>
          <cell r="L64">
            <v>15</v>
          </cell>
          <cell r="M64">
            <v>48600</v>
          </cell>
          <cell r="N64">
            <v>0</v>
          </cell>
          <cell r="O64">
            <v>19440</v>
          </cell>
          <cell r="P64">
            <v>29160</v>
          </cell>
          <cell r="Q64">
            <v>48600</v>
          </cell>
          <cell r="R64">
            <v>18954</v>
          </cell>
          <cell r="S64">
            <v>29646</v>
          </cell>
        </row>
        <row r="65">
          <cell r="D65" t="str">
            <v>665中城國小</v>
          </cell>
          <cell r="E65" t="str">
            <v>偏遠</v>
          </cell>
          <cell r="F65">
            <v>9</v>
          </cell>
          <cell r="G65">
            <v>2</v>
          </cell>
          <cell r="H65">
            <v>49</v>
          </cell>
          <cell r="I65"/>
          <cell r="J65"/>
          <cell r="K65"/>
          <cell r="L65">
            <v>60</v>
          </cell>
          <cell r="M65">
            <v>130464</v>
          </cell>
          <cell r="N65">
            <v>10523</v>
          </cell>
          <cell r="O65">
            <v>41662</v>
          </cell>
          <cell r="P65">
            <v>78279</v>
          </cell>
          <cell r="Q65">
            <v>119941</v>
          </cell>
          <cell r="R65">
            <v>46777</v>
          </cell>
          <cell r="S65">
            <v>73164</v>
          </cell>
        </row>
        <row r="66">
          <cell r="D66" t="str">
            <v>666長良國小</v>
          </cell>
          <cell r="E66" t="str">
            <v>特偏</v>
          </cell>
          <cell r="F66">
            <v>7</v>
          </cell>
          <cell r="G66">
            <v>0</v>
          </cell>
          <cell r="H66">
            <v>18</v>
          </cell>
          <cell r="I66"/>
          <cell r="J66"/>
          <cell r="K66"/>
          <cell r="L66">
            <v>25</v>
          </cell>
          <cell r="M66">
            <v>60176</v>
          </cell>
          <cell r="N66">
            <v>0</v>
          </cell>
          <cell r="O66">
            <v>24070</v>
          </cell>
          <cell r="P66">
            <v>36106</v>
          </cell>
          <cell r="Q66">
            <v>60176</v>
          </cell>
          <cell r="R66">
            <v>23469</v>
          </cell>
          <cell r="S66">
            <v>36707</v>
          </cell>
        </row>
        <row r="67">
          <cell r="D67" t="str">
            <v>667大禹國小</v>
          </cell>
          <cell r="E67" t="str">
            <v>偏遠</v>
          </cell>
          <cell r="F67">
            <v>6</v>
          </cell>
          <cell r="G67">
            <v>0</v>
          </cell>
          <cell r="H67">
            <v>17</v>
          </cell>
          <cell r="I67"/>
          <cell r="J67"/>
          <cell r="K67"/>
          <cell r="L67">
            <v>23</v>
          </cell>
          <cell r="M67">
            <v>33182</v>
          </cell>
          <cell r="N67">
            <v>0</v>
          </cell>
          <cell r="O67">
            <v>13273</v>
          </cell>
          <cell r="P67">
            <v>19909</v>
          </cell>
          <cell r="Q67">
            <v>33182</v>
          </cell>
          <cell r="R67">
            <v>12941</v>
          </cell>
          <cell r="S67">
            <v>20241</v>
          </cell>
        </row>
        <row r="68">
          <cell r="D68" t="str">
            <v>668松浦國小</v>
          </cell>
          <cell r="E68" t="str">
            <v>特偏</v>
          </cell>
          <cell r="F68">
            <v>6</v>
          </cell>
          <cell r="G68">
            <v>0</v>
          </cell>
          <cell r="H68">
            <v>37</v>
          </cell>
          <cell r="I68"/>
          <cell r="J68"/>
          <cell r="K68"/>
          <cell r="L68">
            <v>43</v>
          </cell>
          <cell r="M68">
            <v>56622</v>
          </cell>
          <cell r="N68">
            <v>0</v>
          </cell>
          <cell r="O68">
            <v>22649</v>
          </cell>
          <cell r="P68">
            <v>33973</v>
          </cell>
          <cell r="Q68">
            <v>56622</v>
          </cell>
          <cell r="R68">
            <v>22083</v>
          </cell>
          <cell r="S68">
            <v>34539</v>
          </cell>
        </row>
        <row r="69">
          <cell r="D69" t="str">
            <v>669高寮國小</v>
          </cell>
          <cell r="E69" t="str">
            <v>特偏</v>
          </cell>
          <cell r="F69">
            <v>8</v>
          </cell>
          <cell r="G69">
            <v>0</v>
          </cell>
          <cell r="H69">
            <v>9</v>
          </cell>
          <cell r="I69"/>
          <cell r="J69"/>
          <cell r="K69"/>
          <cell r="L69">
            <v>17</v>
          </cell>
          <cell r="M69">
            <v>24441</v>
          </cell>
          <cell r="N69">
            <v>0</v>
          </cell>
          <cell r="O69">
            <v>9776</v>
          </cell>
          <cell r="P69">
            <v>14665</v>
          </cell>
          <cell r="Q69">
            <v>24441</v>
          </cell>
          <cell r="R69">
            <v>9532</v>
          </cell>
          <cell r="S69">
            <v>14909</v>
          </cell>
        </row>
        <row r="70">
          <cell r="D70" t="str">
            <v>670富里國小</v>
          </cell>
          <cell r="E70" t="str">
            <v>偏遠</v>
          </cell>
          <cell r="F70">
            <v>7</v>
          </cell>
          <cell r="G70">
            <v>0</v>
          </cell>
          <cell r="H70">
            <v>5</v>
          </cell>
          <cell r="I70"/>
          <cell r="J70"/>
          <cell r="K70"/>
          <cell r="L70">
            <v>12</v>
          </cell>
          <cell r="M70">
            <v>13377</v>
          </cell>
          <cell r="N70">
            <v>0</v>
          </cell>
          <cell r="O70">
            <v>5351</v>
          </cell>
          <cell r="P70">
            <v>8026</v>
          </cell>
          <cell r="Q70">
            <v>13377</v>
          </cell>
          <cell r="R70">
            <v>5218</v>
          </cell>
          <cell r="S70">
            <v>8159</v>
          </cell>
        </row>
        <row r="71">
          <cell r="D71" t="str">
            <v>671萬寧國小</v>
          </cell>
          <cell r="E71" t="str">
            <v>特偏</v>
          </cell>
          <cell r="F71">
            <v>0</v>
          </cell>
          <cell r="G71">
            <v>0</v>
          </cell>
          <cell r="H71">
            <v>4</v>
          </cell>
          <cell r="I71"/>
          <cell r="J71"/>
          <cell r="K71"/>
          <cell r="L71">
            <v>4</v>
          </cell>
          <cell r="M71">
            <v>12847</v>
          </cell>
          <cell r="N71">
            <v>0</v>
          </cell>
          <cell r="O71">
            <v>5139</v>
          </cell>
          <cell r="P71">
            <v>7708</v>
          </cell>
          <cell r="Q71">
            <v>12847</v>
          </cell>
          <cell r="R71">
            <v>5011</v>
          </cell>
          <cell r="S71">
            <v>7836</v>
          </cell>
        </row>
        <row r="72">
          <cell r="D72" t="str">
            <v>672永豐國小</v>
          </cell>
          <cell r="E72" t="str">
            <v>極偏</v>
          </cell>
          <cell r="F72">
            <v>0</v>
          </cell>
          <cell r="G72">
            <v>0</v>
          </cell>
          <cell r="H72">
            <v>10</v>
          </cell>
          <cell r="I72"/>
          <cell r="J72"/>
          <cell r="K72"/>
          <cell r="L72">
            <v>10</v>
          </cell>
          <cell r="M72">
            <v>28800</v>
          </cell>
          <cell r="N72">
            <v>0</v>
          </cell>
          <cell r="O72">
            <v>11520</v>
          </cell>
          <cell r="P72">
            <v>17280</v>
          </cell>
          <cell r="Q72">
            <v>28800</v>
          </cell>
          <cell r="R72">
            <v>11232</v>
          </cell>
          <cell r="S72">
            <v>17568</v>
          </cell>
        </row>
        <row r="73">
          <cell r="D73" t="str">
            <v>673學田國小</v>
          </cell>
          <cell r="E73" t="str">
            <v>特偏</v>
          </cell>
          <cell r="F73" t="str">
            <v>-</v>
          </cell>
          <cell r="G73" t="str">
            <v>-</v>
          </cell>
          <cell r="H73" t="str">
            <v>-</v>
          </cell>
          <cell r="I73"/>
          <cell r="J73"/>
          <cell r="K73"/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D74" t="str">
            <v>674東竹國小</v>
          </cell>
          <cell r="E74" t="str">
            <v>偏遠</v>
          </cell>
          <cell r="F74">
            <v>2</v>
          </cell>
          <cell r="G74">
            <v>0</v>
          </cell>
          <cell r="H74">
            <v>4</v>
          </cell>
          <cell r="I74"/>
          <cell r="J74"/>
          <cell r="K74"/>
          <cell r="L74">
            <v>6</v>
          </cell>
          <cell r="M74">
            <v>5715</v>
          </cell>
          <cell r="N74">
            <v>0</v>
          </cell>
          <cell r="O74">
            <v>2286</v>
          </cell>
          <cell r="P74">
            <v>3429</v>
          </cell>
          <cell r="Q74">
            <v>5715</v>
          </cell>
          <cell r="R74">
            <v>2229</v>
          </cell>
          <cell r="S74">
            <v>3486</v>
          </cell>
        </row>
        <row r="75">
          <cell r="D75" t="str">
            <v>675東里國小</v>
          </cell>
          <cell r="E75" t="str">
            <v>偏遠</v>
          </cell>
          <cell r="F75">
            <v>8</v>
          </cell>
          <cell r="G75">
            <v>0</v>
          </cell>
          <cell r="H75">
            <v>7</v>
          </cell>
          <cell r="I75"/>
          <cell r="J75"/>
          <cell r="K75"/>
          <cell r="L75">
            <v>15</v>
          </cell>
          <cell r="M75">
            <v>47513</v>
          </cell>
          <cell r="N75">
            <v>0</v>
          </cell>
          <cell r="O75">
            <v>19005</v>
          </cell>
          <cell r="P75">
            <v>28508</v>
          </cell>
          <cell r="Q75">
            <v>47513</v>
          </cell>
          <cell r="R75">
            <v>18531</v>
          </cell>
          <cell r="S75">
            <v>28982</v>
          </cell>
        </row>
        <row r="76">
          <cell r="D76" t="str">
            <v>676明里國小</v>
          </cell>
          <cell r="E76" t="str">
            <v>特偏</v>
          </cell>
          <cell r="F76">
            <v>6</v>
          </cell>
          <cell r="G76">
            <v>0</v>
          </cell>
          <cell r="H76">
            <v>8</v>
          </cell>
          <cell r="I76"/>
          <cell r="J76"/>
          <cell r="K76"/>
          <cell r="L76">
            <v>14</v>
          </cell>
          <cell r="M76">
            <v>39911</v>
          </cell>
          <cell r="N76">
            <v>0</v>
          </cell>
          <cell r="O76">
            <v>15964</v>
          </cell>
          <cell r="P76">
            <v>23947</v>
          </cell>
          <cell r="Q76">
            <v>39911</v>
          </cell>
          <cell r="R76">
            <v>15566</v>
          </cell>
          <cell r="S76">
            <v>24345</v>
          </cell>
        </row>
        <row r="77">
          <cell r="D77" t="str">
            <v>677富南國小</v>
          </cell>
          <cell r="E77" t="str">
            <v>--</v>
          </cell>
          <cell r="F77" t="str">
            <v>-</v>
          </cell>
          <cell r="G77" t="str">
            <v>-</v>
          </cell>
          <cell r="H77" t="str">
            <v>-</v>
          </cell>
          <cell r="I77"/>
          <cell r="J77"/>
          <cell r="K77"/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D78" t="str">
            <v>678吳江國小</v>
          </cell>
          <cell r="E78" t="str">
            <v>特偏</v>
          </cell>
          <cell r="F78">
            <v>3</v>
          </cell>
          <cell r="G78">
            <v>1</v>
          </cell>
          <cell r="H78">
            <v>11</v>
          </cell>
          <cell r="I78"/>
          <cell r="J78"/>
          <cell r="K78"/>
          <cell r="L78">
            <v>15</v>
          </cell>
          <cell r="M78">
            <v>29632</v>
          </cell>
          <cell r="N78">
            <v>0</v>
          </cell>
          <cell r="O78">
            <v>11853</v>
          </cell>
          <cell r="P78">
            <v>17779</v>
          </cell>
          <cell r="Q78">
            <v>29632</v>
          </cell>
          <cell r="R78">
            <v>11557</v>
          </cell>
          <cell r="S78">
            <v>18075</v>
          </cell>
        </row>
        <row r="79">
          <cell r="D79" t="str">
            <v>679秀林國小</v>
          </cell>
          <cell r="E79" t="str">
            <v>偏遠</v>
          </cell>
          <cell r="F79">
            <v>0</v>
          </cell>
          <cell r="G79">
            <v>0</v>
          </cell>
          <cell r="H79">
            <v>67</v>
          </cell>
          <cell r="I79"/>
          <cell r="J79"/>
          <cell r="K79"/>
          <cell r="L79">
            <v>67</v>
          </cell>
          <cell r="M79">
            <v>103530</v>
          </cell>
          <cell r="N79">
            <v>0</v>
          </cell>
          <cell r="O79">
            <v>41412</v>
          </cell>
          <cell r="P79">
            <v>62118</v>
          </cell>
          <cell r="Q79">
            <v>103530</v>
          </cell>
          <cell r="R79">
            <v>40377</v>
          </cell>
          <cell r="S79">
            <v>63153</v>
          </cell>
        </row>
        <row r="80">
          <cell r="D80" t="str">
            <v>680富世國小</v>
          </cell>
          <cell r="E80" t="str">
            <v>偏遠</v>
          </cell>
          <cell r="F80">
            <v>0</v>
          </cell>
          <cell r="G80">
            <v>0</v>
          </cell>
          <cell r="H80">
            <v>55</v>
          </cell>
          <cell r="I80"/>
          <cell r="J80"/>
          <cell r="K80"/>
          <cell r="L80">
            <v>55</v>
          </cell>
          <cell r="M80">
            <v>77010</v>
          </cell>
          <cell r="N80">
            <v>0</v>
          </cell>
          <cell r="O80">
            <v>30804</v>
          </cell>
          <cell r="P80">
            <v>46206</v>
          </cell>
          <cell r="Q80">
            <v>77010</v>
          </cell>
          <cell r="R80">
            <v>30034</v>
          </cell>
          <cell r="S80">
            <v>46976</v>
          </cell>
        </row>
        <row r="81">
          <cell r="D81" t="str">
            <v>681和平國小</v>
          </cell>
          <cell r="E81" t="str">
            <v>特偏</v>
          </cell>
          <cell r="F81">
            <v>0</v>
          </cell>
          <cell r="G81">
            <v>0</v>
          </cell>
          <cell r="H81">
            <v>65</v>
          </cell>
          <cell r="I81"/>
          <cell r="J81"/>
          <cell r="K81"/>
          <cell r="L81">
            <v>65</v>
          </cell>
          <cell r="M81">
            <v>133656</v>
          </cell>
          <cell r="N81">
            <v>0</v>
          </cell>
          <cell r="O81">
            <v>53462</v>
          </cell>
          <cell r="P81">
            <v>80194</v>
          </cell>
          <cell r="Q81">
            <v>133656</v>
          </cell>
          <cell r="R81">
            <v>52126</v>
          </cell>
          <cell r="S81">
            <v>81530</v>
          </cell>
        </row>
        <row r="82">
          <cell r="D82" t="str">
            <v>682佳民國小</v>
          </cell>
          <cell r="E82" t="str">
            <v>非山非市</v>
          </cell>
          <cell r="F82">
            <v>5</v>
          </cell>
          <cell r="G82">
            <v>1</v>
          </cell>
          <cell r="H82">
            <v>35</v>
          </cell>
          <cell r="I82"/>
          <cell r="J82"/>
          <cell r="K82"/>
          <cell r="L82">
            <v>41</v>
          </cell>
          <cell r="M82">
            <v>83370</v>
          </cell>
          <cell r="N82">
            <v>0</v>
          </cell>
          <cell r="O82">
            <v>33348</v>
          </cell>
          <cell r="P82">
            <v>50022</v>
          </cell>
          <cell r="Q82">
            <v>83370</v>
          </cell>
          <cell r="R82">
            <v>32515</v>
          </cell>
          <cell r="S82">
            <v>50855</v>
          </cell>
        </row>
        <row r="83">
          <cell r="D83" t="str">
            <v>683銅門國小</v>
          </cell>
          <cell r="E83" t="str">
            <v>偏遠</v>
          </cell>
          <cell r="F83">
            <v>0</v>
          </cell>
          <cell r="G83">
            <v>0</v>
          </cell>
          <cell r="H83">
            <v>59</v>
          </cell>
          <cell r="I83"/>
          <cell r="J83"/>
          <cell r="K83"/>
          <cell r="L83">
            <v>59</v>
          </cell>
          <cell r="M83">
            <v>111151</v>
          </cell>
          <cell r="N83">
            <v>0</v>
          </cell>
          <cell r="O83">
            <v>44460</v>
          </cell>
          <cell r="P83">
            <v>66691</v>
          </cell>
          <cell r="Q83">
            <v>111151</v>
          </cell>
          <cell r="R83">
            <v>43349</v>
          </cell>
          <cell r="S83">
            <v>67802</v>
          </cell>
        </row>
        <row r="84">
          <cell r="D84" t="str">
            <v>684水源國小</v>
          </cell>
          <cell r="E84" t="str">
            <v>非山非市</v>
          </cell>
          <cell r="F84">
            <v>0</v>
          </cell>
          <cell r="G84">
            <v>0</v>
          </cell>
          <cell r="H84">
            <v>81</v>
          </cell>
          <cell r="I84"/>
          <cell r="J84"/>
          <cell r="K84"/>
          <cell r="L84">
            <v>81</v>
          </cell>
          <cell r="M84">
            <v>207360</v>
          </cell>
          <cell r="N84">
            <v>0</v>
          </cell>
          <cell r="O84">
            <v>82944</v>
          </cell>
          <cell r="P84">
            <v>124416</v>
          </cell>
          <cell r="Q84">
            <v>207360</v>
          </cell>
          <cell r="R84">
            <v>80871</v>
          </cell>
          <cell r="S84">
            <v>126489</v>
          </cell>
        </row>
        <row r="85">
          <cell r="D85" t="str">
            <v>685崇德國小</v>
          </cell>
          <cell r="E85" t="str">
            <v>偏遠</v>
          </cell>
          <cell r="F85">
            <v>0</v>
          </cell>
          <cell r="G85">
            <v>0</v>
          </cell>
          <cell r="H85">
            <v>69</v>
          </cell>
          <cell r="I85"/>
          <cell r="J85"/>
          <cell r="K85"/>
          <cell r="L85">
            <v>69</v>
          </cell>
          <cell r="M85">
            <v>198750</v>
          </cell>
          <cell r="N85">
            <v>0</v>
          </cell>
          <cell r="O85">
            <v>79500</v>
          </cell>
          <cell r="P85">
            <v>119250</v>
          </cell>
          <cell r="Q85">
            <v>198750</v>
          </cell>
          <cell r="R85">
            <v>77513</v>
          </cell>
          <cell r="S85">
            <v>121237</v>
          </cell>
        </row>
        <row r="86">
          <cell r="D86" t="str">
            <v>686文蘭國小</v>
          </cell>
          <cell r="E86" t="str">
            <v>偏遠</v>
          </cell>
          <cell r="F86">
            <v>0</v>
          </cell>
          <cell r="G86">
            <v>0</v>
          </cell>
          <cell r="H86">
            <v>47</v>
          </cell>
          <cell r="I86"/>
          <cell r="J86"/>
          <cell r="K86"/>
          <cell r="L86">
            <v>47</v>
          </cell>
          <cell r="M86">
            <v>47840</v>
          </cell>
          <cell r="N86">
            <v>0</v>
          </cell>
          <cell r="O86">
            <v>19136</v>
          </cell>
          <cell r="P86">
            <v>28704</v>
          </cell>
          <cell r="Q86">
            <v>47840</v>
          </cell>
          <cell r="R86">
            <v>18658</v>
          </cell>
          <cell r="S86">
            <v>29182</v>
          </cell>
        </row>
        <row r="87">
          <cell r="D87" t="str">
            <v>687景美國小</v>
          </cell>
          <cell r="E87" t="str">
            <v>非山非市</v>
          </cell>
          <cell r="F87">
            <v>0</v>
          </cell>
          <cell r="G87">
            <v>0</v>
          </cell>
          <cell r="H87">
            <v>49</v>
          </cell>
          <cell r="I87"/>
          <cell r="J87"/>
          <cell r="K87"/>
          <cell r="L87">
            <v>49</v>
          </cell>
          <cell r="M87">
            <v>95580</v>
          </cell>
          <cell r="N87">
            <v>0</v>
          </cell>
          <cell r="O87">
            <v>38232</v>
          </cell>
          <cell r="P87">
            <v>57348</v>
          </cell>
          <cell r="Q87">
            <v>95580</v>
          </cell>
          <cell r="R87">
            <v>37277</v>
          </cell>
          <cell r="S87">
            <v>58303</v>
          </cell>
        </row>
        <row r="88">
          <cell r="D88" t="str">
            <v>688三棧國小</v>
          </cell>
          <cell r="E88" t="str">
            <v>偏遠</v>
          </cell>
          <cell r="F88">
            <v>0</v>
          </cell>
          <cell r="G88">
            <v>0</v>
          </cell>
          <cell r="H88">
            <v>15</v>
          </cell>
          <cell r="I88"/>
          <cell r="J88"/>
          <cell r="K88"/>
          <cell r="L88">
            <v>15</v>
          </cell>
          <cell r="M88">
            <v>43200</v>
          </cell>
          <cell r="N88">
            <v>0</v>
          </cell>
          <cell r="O88">
            <v>17280</v>
          </cell>
          <cell r="P88">
            <v>25920</v>
          </cell>
          <cell r="Q88">
            <v>43200</v>
          </cell>
          <cell r="R88">
            <v>16848</v>
          </cell>
          <cell r="S88">
            <v>26352</v>
          </cell>
        </row>
        <row r="89">
          <cell r="D89" t="str">
            <v>689銅蘭國小</v>
          </cell>
          <cell r="E89" t="str">
            <v>偏遠</v>
          </cell>
          <cell r="F89">
            <v>0</v>
          </cell>
          <cell r="G89">
            <v>0</v>
          </cell>
          <cell r="H89">
            <v>43</v>
          </cell>
          <cell r="I89"/>
          <cell r="J89"/>
          <cell r="K89"/>
          <cell r="L89">
            <v>43</v>
          </cell>
          <cell r="M89">
            <v>121455</v>
          </cell>
          <cell r="N89">
            <v>0</v>
          </cell>
          <cell r="O89">
            <v>48582</v>
          </cell>
          <cell r="P89">
            <v>72873</v>
          </cell>
          <cell r="Q89">
            <v>121455</v>
          </cell>
          <cell r="R89">
            <v>47368</v>
          </cell>
          <cell r="S89">
            <v>74087</v>
          </cell>
        </row>
        <row r="90">
          <cell r="D90" t="str">
            <v>690萬榮國小</v>
          </cell>
          <cell r="E90" t="str">
            <v>偏遠</v>
          </cell>
          <cell r="F90">
            <v>0</v>
          </cell>
          <cell r="G90">
            <v>0</v>
          </cell>
          <cell r="H90">
            <v>52</v>
          </cell>
          <cell r="I90"/>
          <cell r="J90"/>
          <cell r="K90"/>
          <cell r="L90">
            <v>52</v>
          </cell>
          <cell r="M90">
            <v>71820</v>
          </cell>
          <cell r="N90">
            <v>0</v>
          </cell>
          <cell r="O90">
            <v>28728</v>
          </cell>
          <cell r="P90">
            <v>43092</v>
          </cell>
          <cell r="Q90">
            <v>71820</v>
          </cell>
          <cell r="R90">
            <v>28010</v>
          </cell>
          <cell r="S90">
            <v>43810</v>
          </cell>
        </row>
        <row r="91">
          <cell r="D91" t="str">
            <v>691西林國小</v>
          </cell>
          <cell r="E91" t="str">
            <v>特偏</v>
          </cell>
          <cell r="F91">
            <v>0</v>
          </cell>
          <cell r="G91">
            <v>0</v>
          </cell>
          <cell r="H91">
            <v>63</v>
          </cell>
          <cell r="I91"/>
          <cell r="J91"/>
          <cell r="K91"/>
          <cell r="L91">
            <v>63</v>
          </cell>
          <cell r="M91">
            <v>113280</v>
          </cell>
          <cell r="N91">
            <v>0</v>
          </cell>
          <cell r="O91">
            <v>45312</v>
          </cell>
          <cell r="P91">
            <v>67968</v>
          </cell>
          <cell r="Q91">
            <v>113280</v>
          </cell>
          <cell r="R91">
            <v>44180</v>
          </cell>
          <cell r="S91">
            <v>69100</v>
          </cell>
        </row>
        <row r="92">
          <cell r="D92" t="str">
            <v>692見晴國小</v>
          </cell>
          <cell r="E92" t="str">
            <v>偏遠</v>
          </cell>
          <cell r="F92">
            <v>0</v>
          </cell>
          <cell r="G92">
            <v>0</v>
          </cell>
          <cell r="H92">
            <v>15</v>
          </cell>
          <cell r="I92"/>
          <cell r="J92"/>
          <cell r="K92"/>
          <cell r="L92">
            <v>15</v>
          </cell>
          <cell r="M92">
            <v>27030</v>
          </cell>
          <cell r="N92">
            <v>0</v>
          </cell>
          <cell r="O92">
            <v>10812</v>
          </cell>
          <cell r="P92">
            <v>16218</v>
          </cell>
          <cell r="Q92">
            <v>27030</v>
          </cell>
          <cell r="R92">
            <v>10542</v>
          </cell>
          <cell r="S92">
            <v>16488</v>
          </cell>
        </row>
        <row r="93">
          <cell r="D93" t="str">
            <v>693馬遠國小</v>
          </cell>
          <cell r="E93" t="str">
            <v>特偏</v>
          </cell>
          <cell r="F93">
            <v>0</v>
          </cell>
          <cell r="G93">
            <v>0</v>
          </cell>
          <cell r="H93">
            <v>31</v>
          </cell>
          <cell r="I93"/>
          <cell r="J93"/>
          <cell r="K93"/>
          <cell r="L93">
            <v>31</v>
          </cell>
          <cell r="M93">
            <v>64260</v>
          </cell>
          <cell r="N93">
            <v>0</v>
          </cell>
          <cell r="O93">
            <v>25704</v>
          </cell>
          <cell r="P93">
            <v>38556</v>
          </cell>
          <cell r="Q93">
            <v>64260</v>
          </cell>
          <cell r="R93">
            <v>25062</v>
          </cell>
          <cell r="S93">
            <v>39198</v>
          </cell>
        </row>
        <row r="94">
          <cell r="D94" t="str">
            <v>694紅葉國小</v>
          </cell>
          <cell r="E94" t="str">
            <v>特偏</v>
          </cell>
          <cell r="F94">
            <v>0</v>
          </cell>
          <cell r="G94">
            <v>0</v>
          </cell>
          <cell r="H94">
            <v>48</v>
          </cell>
          <cell r="I94"/>
          <cell r="J94"/>
          <cell r="K94"/>
          <cell r="L94">
            <v>48</v>
          </cell>
          <cell r="M94">
            <v>63756</v>
          </cell>
          <cell r="N94">
            <v>0</v>
          </cell>
          <cell r="O94">
            <v>25502</v>
          </cell>
          <cell r="P94">
            <v>38254</v>
          </cell>
          <cell r="Q94">
            <v>63756</v>
          </cell>
          <cell r="R94">
            <v>24865</v>
          </cell>
          <cell r="S94">
            <v>38891</v>
          </cell>
        </row>
        <row r="95">
          <cell r="D95" t="str">
            <v>695明利國小</v>
          </cell>
          <cell r="E95" t="str">
            <v>偏遠</v>
          </cell>
          <cell r="F95">
            <v>0</v>
          </cell>
          <cell r="G95">
            <v>0</v>
          </cell>
          <cell r="H95">
            <v>21</v>
          </cell>
          <cell r="I95"/>
          <cell r="J95"/>
          <cell r="K95"/>
          <cell r="L95">
            <v>21</v>
          </cell>
          <cell r="M95">
            <v>44820</v>
          </cell>
          <cell r="N95">
            <v>0</v>
          </cell>
          <cell r="O95">
            <v>17928</v>
          </cell>
          <cell r="P95">
            <v>26892</v>
          </cell>
          <cell r="Q95">
            <v>44820</v>
          </cell>
          <cell r="R95">
            <v>17480</v>
          </cell>
          <cell r="S95">
            <v>27340</v>
          </cell>
        </row>
        <row r="96">
          <cell r="D96" t="str">
            <v>696卓溪國小</v>
          </cell>
          <cell r="E96" t="str">
            <v>特偏</v>
          </cell>
          <cell r="F96" t="str">
            <v>-</v>
          </cell>
          <cell r="G96" t="str">
            <v>-</v>
          </cell>
          <cell r="H96" t="str">
            <v>-</v>
          </cell>
          <cell r="I96"/>
          <cell r="J96"/>
          <cell r="K96"/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D97" t="str">
            <v>697崙山國小</v>
          </cell>
          <cell r="E97" t="str">
            <v>極偏</v>
          </cell>
          <cell r="F97">
            <v>12</v>
          </cell>
          <cell r="G97">
            <v>0</v>
          </cell>
          <cell r="H97">
            <v>19</v>
          </cell>
          <cell r="I97"/>
          <cell r="J97"/>
          <cell r="K97"/>
          <cell r="L97">
            <v>31</v>
          </cell>
          <cell r="M97">
            <v>19440</v>
          </cell>
          <cell r="N97">
            <v>0</v>
          </cell>
          <cell r="O97">
            <v>7776</v>
          </cell>
          <cell r="P97">
            <v>11664</v>
          </cell>
          <cell r="Q97">
            <v>19440</v>
          </cell>
          <cell r="R97">
            <v>7582</v>
          </cell>
          <cell r="S97">
            <v>11858</v>
          </cell>
        </row>
        <row r="98">
          <cell r="D98" t="str">
            <v>698太平國小</v>
          </cell>
          <cell r="E98" t="str">
            <v>極偏</v>
          </cell>
          <cell r="F98">
            <v>0</v>
          </cell>
          <cell r="G98">
            <v>0</v>
          </cell>
          <cell r="H98">
            <v>21</v>
          </cell>
          <cell r="I98"/>
          <cell r="J98"/>
          <cell r="K98"/>
          <cell r="L98">
            <v>21</v>
          </cell>
          <cell r="M98">
            <v>57780</v>
          </cell>
          <cell r="N98">
            <v>0</v>
          </cell>
          <cell r="O98">
            <v>23112</v>
          </cell>
          <cell r="P98">
            <v>34668</v>
          </cell>
          <cell r="Q98">
            <v>57780</v>
          </cell>
          <cell r="R98">
            <v>22535</v>
          </cell>
          <cell r="S98">
            <v>35245</v>
          </cell>
        </row>
        <row r="99">
          <cell r="D99" t="str">
            <v>699卓清國小</v>
          </cell>
          <cell r="E99" t="str">
            <v>極偏</v>
          </cell>
          <cell r="F99">
            <v>0</v>
          </cell>
          <cell r="G99">
            <v>0</v>
          </cell>
          <cell r="H99">
            <v>16</v>
          </cell>
          <cell r="I99"/>
          <cell r="J99"/>
          <cell r="K99"/>
          <cell r="L99">
            <v>16</v>
          </cell>
          <cell r="M99">
            <v>38400</v>
          </cell>
          <cell r="N99">
            <v>0</v>
          </cell>
          <cell r="O99">
            <v>15360</v>
          </cell>
          <cell r="P99">
            <v>23040</v>
          </cell>
          <cell r="Q99">
            <v>38400</v>
          </cell>
          <cell r="R99">
            <v>14976</v>
          </cell>
          <cell r="S99">
            <v>23424</v>
          </cell>
        </row>
        <row r="100">
          <cell r="D100" t="str">
            <v>700古風國小</v>
          </cell>
          <cell r="E100" t="str">
            <v>極偏</v>
          </cell>
          <cell r="F100">
            <v>0</v>
          </cell>
          <cell r="G100">
            <v>0</v>
          </cell>
          <cell r="H100">
            <v>22</v>
          </cell>
          <cell r="I100"/>
          <cell r="J100"/>
          <cell r="K100"/>
          <cell r="L100">
            <v>22</v>
          </cell>
          <cell r="M100">
            <v>41820</v>
          </cell>
          <cell r="N100">
            <v>0</v>
          </cell>
          <cell r="O100">
            <v>16728</v>
          </cell>
          <cell r="P100">
            <v>25092</v>
          </cell>
          <cell r="Q100">
            <v>41820</v>
          </cell>
          <cell r="R100">
            <v>16310</v>
          </cell>
          <cell r="S100">
            <v>25510</v>
          </cell>
        </row>
        <row r="101">
          <cell r="D101" t="str">
            <v>701立山國小</v>
          </cell>
          <cell r="E101" t="str">
            <v>極偏</v>
          </cell>
          <cell r="F101">
            <v>11</v>
          </cell>
          <cell r="G101">
            <v>1</v>
          </cell>
          <cell r="H101">
            <v>31</v>
          </cell>
          <cell r="I101"/>
          <cell r="J101"/>
          <cell r="K101"/>
          <cell r="L101">
            <v>43</v>
          </cell>
          <cell r="M101">
            <v>49980</v>
          </cell>
          <cell r="N101">
            <v>0</v>
          </cell>
          <cell r="O101">
            <v>19992</v>
          </cell>
          <cell r="P101">
            <v>29988</v>
          </cell>
          <cell r="Q101">
            <v>49980</v>
          </cell>
          <cell r="R101">
            <v>19493</v>
          </cell>
          <cell r="S101">
            <v>30487</v>
          </cell>
        </row>
        <row r="102">
          <cell r="D102" t="str">
            <v>702卓樂國小</v>
          </cell>
          <cell r="E102" t="str">
            <v>極偏</v>
          </cell>
          <cell r="F102">
            <v>0</v>
          </cell>
          <cell r="G102">
            <v>0</v>
          </cell>
          <cell r="H102">
            <v>17</v>
          </cell>
          <cell r="I102"/>
          <cell r="J102"/>
          <cell r="K102"/>
          <cell r="L102">
            <v>17</v>
          </cell>
          <cell r="M102">
            <v>67500</v>
          </cell>
          <cell r="N102">
            <v>0</v>
          </cell>
          <cell r="O102">
            <v>27000</v>
          </cell>
          <cell r="P102">
            <v>40500</v>
          </cell>
          <cell r="Q102">
            <v>67500</v>
          </cell>
          <cell r="R102">
            <v>26325</v>
          </cell>
          <cell r="S102">
            <v>41175</v>
          </cell>
        </row>
        <row r="103">
          <cell r="D103" t="str">
            <v>703卓楓國小</v>
          </cell>
          <cell r="E103" t="str">
            <v>極偏</v>
          </cell>
          <cell r="F103">
            <v>0</v>
          </cell>
          <cell r="G103">
            <v>0</v>
          </cell>
          <cell r="H103">
            <v>15</v>
          </cell>
          <cell r="I103"/>
          <cell r="J103"/>
          <cell r="K103"/>
          <cell r="L103">
            <v>15</v>
          </cell>
          <cell r="M103">
            <v>41040</v>
          </cell>
          <cell r="N103">
            <v>0</v>
          </cell>
          <cell r="O103">
            <v>16416</v>
          </cell>
          <cell r="P103">
            <v>24624</v>
          </cell>
          <cell r="Q103">
            <v>41040</v>
          </cell>
          <cell r="R103">
            <v>16006</v>
          </cell>
          <cell r="S103">
            <v>25034</v>
          </cell>
        </row>
        <row r="104">
          <cell r="D104" t="str">
            <v>705西富國小</v>
          </cell>
          <cell r="E104" t="str">
            <v>偏遠</v>
          </cell>
          <cell r="F104">
            <v>4</v>
          </cell>
          <cell r="G104">
            <v>0</v>
          </cell>
          <cell r="H104">
            <v>12</v>
          </cell>
          <cell r="I104"/>
          <cell r="J104"/>
          <cell r="K104"/>
          <cell r="L104">
            <v>16</v>
          </cell>
          <cell r="M104">
            <v>57242</v>
          </cell>
          <cell r="N104">
            <v>0</v>
          </cell>
          <cell r="O104">
            <v>22897</v>
          </cell>
          <cell r="P104">
            <v>34345</v>
          </cell>
          <cell r="Q104">
            <v>57242</v>
          </cell>
          <cell r="R104">
            <v>22325</v>
          </cell>
          <cell r="S104">
            <v>34917</v>
          </cell>
        </row>
        <row r="105">
          <cell r="D105" t="str">
            <v>706大興國小</v>
          </cell>
          <cell r="E105" t="str">
            <v>偏遠</v>
          </cell>
          <cell r="F105">
            <v>5</v>
          </cell>
          <cell r="G105">
            <v>0</v>
          </cell>
          <cell r="H105">
            <v>11</v>
          </cell>
          <cell r="I105"/>
          <cell r="J105"/>
          <cell r="K105"/>
          <cell r="L105">
            <v>16</v>
          </cell>
          <cell r="M105">
            <v>62018</v>
          </cell>
          <cell r="N105">
            <v>0</v>
          </cell>
          <cell r="O105">
            <v>24807</v>
          </cell>
          <cell r="P105">
            <v>37211</v>
          </cell>
          <cell r="Q105">
            <v>62018</v>
          </cell>
          <cell r="R105">
            <v>24188</v>
          </cell>
          <cell r="S105">
            <v>37830</v>
          </cell>
        </row>
        <row r="106">
          <cell r="D106" t="str">
            <v>707中原國小</v>
          </cell>
          <cell r="E106" t="str">
            <v>一般</v>
          </cell>
          <cell r="F106">
            <v>5</v>
          </cell>
          <cell r="G106">
            <v>2</v>
          </cell>
          <cell r="H106">
            <v>37</v>
          </cell>
          <cell r="I106"/>
          <cell r="J106"/>
          <cell r="K106"/>
          <cell r="L106">
            <v>44</v>
          </cell>
          <cell r="M106">
            <v>116591</v>
          </cell>
          <cell r="N106">
            <v>9040</v>
          </cell>
          <cell r="O106">
            <v>37596</v>
          </cell>
          <cell r="P106">
            <v>69955</v>
          </cell>
          <cell r="Q106">
            <v>107551</v>
          </cell>
          <cell r="R106">
            <v>41945</v>
          </cell>
          <cell r="S106">
            <v>65606</v>
          </cell>
        </row>
        <row r="107">
          <cell r="D107" t="str">
            <v>708西寶國小</v>
          </cell>
          <cell r="E107" t="str">
            <v>極偏</v>
          </cell>
          <cell r="F107">
            <v>0</v>
          </cell>
          <cell r="G107">
            <v>0</v>
          </cell>
          <cell r="H107">
            <v>20</v>
          </cell>
          <cell r="I107"/>
          <cell r="J107"/>
          <cell r="K107"/>
          <cell r="L107">
            <v>20</v>
          </cell>
          <cell r="M107">
            <v>63608</v>
          </cell>
          <cell r="N107">
            <v>0</v>
          </cell>
          <cell r="O107">
            <v>25443</v>
          </cell>
          <cell r="P107">
            <v>38165</v>
          </cell>
          <cell r="Q107">
            <v>63608</v>
          </cell>
          <cell r="R107">
            <v>24808</v>
          </cell>
          <cell r="S107">
            <v>38800</v>
          </cell>
        </row>
        <row r="108">
          <cell r="D108" t="str">
            <v>2537華大附小</v>
          </cell>
          <cell r="E108" t="str">
            <v>一般</v>
          </cell>
          <cell r="F108">
            <v>0</v>
          </cell>
          <cell r="G108">
            <v>0</v>
          </cell>
          <cell r="H108">
            <v>0</v>
          </cell>
          <cell r="I108"/>
          <cell r="J108"/>
          <cell r="K108"/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D109" t="str">
            <v>2501海星國小</v>
          </cell>
          <cell r="E109" t="str">
            <v>一般</v>
          </cell>
          <cell r="F109">
            <v>0</v>
          </cell>
          <cell r="G109">
            <v>0</v>
          </cell>
          <cell r="H109">
            <v>0</v>
          </cell>
          <cell r="I109"/>
          <cell r="J109"/>
          <cell r="K109"/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D110" t="str">
            <v>2542慈濟附小</v>
          </cell>
          <cell r="E110" t="str">
            <v>一般</v>
          </cell>
          <cell r="F110">
            <v>0</v>
          </cell>
          <cell r="G110">
            <v>0</v>
          </cell>
          <cell r="H110">
            <v>0</v>
          </cell>
          <cell r="I110"/>
          <cell r="J110"/>
          <cell r="K110"/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977"/>
  <sheetViews>
    <sheetView tabSelected="1" zoomScale="110" zoomScaleNormal="110" workbookViewId="0">
      <pane xSplit="2" ySplit="4" topLeftCell="G5" activePane="bottomRight" state="frozen"/>
      <selection pane="topRight" activeCell="B1" sqref="B1"/>
      <selection pane="bottomLeft" activeCell="A7" sqref="A7"/>
      <selection pane="bottomRight" activeCell="R100" sqref="R100"/>
    </sheetView>
  </sheetViews>
  <sheetFormatPr defaultColWidth="9" defaultRowHeight="15" customHeight="1"/>
  <cols>
    <col min="1" max="1" width="4.6640625" style="1" customWidth="1"/>
    <col min="2" max="2" width="15" style="1" customWidth="1"/>
    <col min="3" max="3" width="13.6640625" style="1" customWidth="1"/>
    <col min="4" max="5" width="13.6640625" style="43" customWidth="1"/>
    <col min="6" max="7" width="13.6640625" style="1" customWidth="1"/>
    <col min="8" max="8" width="14.88671875" style="45" customWidth="1"/>
    <col min="9" max="9" width="14.44140625" style="45" customWidth="1"/>
    <col min="10" max="10" width="13" style="1" customWidth="1"/>
    <col min="11" max="11" width="14.6640625" style="1" customWidth="1"/>
    <col min="12" max="12" width="12.88671875" style="1" customWidth="1"/>
    <col min="13" max="13" width="14.33203125" style="1" customWidth="1"/>
    <col min="14" max="14" width="15.77734375" style="1" customWidth="1"/>
    <col min="15" max="15" width="18.109375" style="36" customWidth="1"/>
    <col min="16" max="16" width="18.6640625" style="31" customWidth="1"/>
    <col min="17" max="17" width="13.21875" style="80" customWidth="1"/>
    <col min="18" max="253" width="9" style="1"/>
    <col min="254" max="254" width="4.6640625" style="1" customWidth="1"/>
    <col min="255" max="255" width="13.44140625" style="1" customWidth="1"/>
    <col min="256" max="260" width="13.6640625" style="1" customWidth="1"/>
    <col min="261" max="261" width="14.88671875" style="1" customWidth="1"/>
    <col min="262" max="262" width="14.44140625" style="1" customWidth="1"/>
    <col min="263" max="263" width="13" style="1" customWidth="1"/>
    <col min="264" max="264" width="14.6640625" style="1" customWidth="1"/>
    <col min="265" max="265" width="12.88671875" style="1" customWidth="1"/>
    <col min="266" max="266" width="14.33203125" style="1" customWidth="1"/>
    <col min="267" max="267" width="13.88671875" style="1" bestFit="1" customWidth="1"/>
    <col min="268" max="269" width="12.33203125" style="1" customWidth="1"/>
    <col min="270" max="270" width="14.44140625" style="1" customWidth="1"/>
    <col min="271" max="509" width="9" style="1"/>
    <col min="510" max="510" width="4.6640625" style="1" customWidth="1"/>
    <col min="511" max="511" width="13.44140625" style="1" customWidth="1"/>
    <col min="512" max="516" width="13.6640625" style="1" customWidth="1"/>
    <col min="517" max="517" width="14.88671875" style="1" customWidth="1"/>
    <col min="518" max="518" width="14.44140625" style="1" customWidth="1"/>
    <col min="519" max="519" width="13" style="1" customWidth="1"/>
    <col min="520" max="520" width="14.6640625" style="1" customWidth="1"/>
    <col min="521" max="521" width="12.88671875" style="1" customWidth="1"/>
    <col min="522" max="522" width="14.33203125" style="1" customWidth="1"/>
    <col min="523" max="523" width="13.88671875" style="1" bestFit="1" customWidth="1"/>
    <col min="524" max="525" width="12.33203125" style="1" customWidth="1"/>
    <col min="526" max="526" width="14.44140625" style="1" customWidth="1"/>
    <col min="527" max="765" width="9" style="1"/>
    <col min="766" max="766" width="4.6640625" style="1" customWidth="1"/>
    <col min="767" max="767" width="13.44140625" style="1" customWidth="1"/>
    <col min="768" max="772" width="13.6640625" style="1" customWidth="1"/>
    <col min="773" max="773" width="14.88671875" style="1" customWidth="1"/>
    <col min="774" max="774" width="14.44140625" style="1" customWidth="1"/>
    <col min="775" max="775" width="13" style="1" customWidth="1"/>
    <col min="776" max="776" width="14.6640625" style="1" customWidth="1"/>
    <col min="777" max="777" width="12.88671875" style="1" customWidth="1"/>
    <col min="778" max="778" width="14.33203125" style="1" customWidth="1"/>
    <col min="779" max="779" width="13.88671875" style="1" bestFit="1" customWidth="1"/>
    <col min="780" max="781" width="12.33203125" style="1" customWidth="1"/>
    <col min="782" max="782" width="14.44140625" style="1" customWidth="1"/>
    <col min="783" max="1021" width="9" style="1"/>
    <col min="1022" max="1022" width="4.6640625" style="1" customWidth="1"/>
    <col min="1023" max="1023" width="13.44140625" style="1" customWidth="1"/>
    <col min="1024" max="1028" width="13.6640625" style="1" customWidth="1"/>
    <col min="1029" max="1029" width="14.88671875" style="1" customWidth="1"/>
    <col min="1030" max="1030" width="14.44140625" style="1" customWidth="1"/>
    <col min="1031" max="1031" width="13" style="1" customWidth="1"/>
    <col min="1032" max="1032" width="14.6640625" style="1" customWidth="1"/>
    <col min="1033" max="1033" width="12.88671875" style="1" customWidth="1"/>
    <col min="1034" max="1034" width="14.33203125" style="1" customWidth="1"/>
    <col min="1035" max="1035" width="13.88671875" style="1" bestFit="1" customWidth="1"/>
    <col min="1036" max="1037" width="12.33203125" style="1" customWidth="1"/>
    <col min="1038" max="1038" width="14.44140625" style="1" customWidth="1"/>
    <col min="1039" max="1277" width="9" style="1"/>
    <col min="1278" max="1278" width="4.6640625" style="1" customWidth="1"/>
    <col min="1279" max="1279" width="13.44140625" style="1" customWidth="1"/>
    <col min="1280" max="1284" width="13.6640625" style="1" customWidth="1"/>
    <col min="1285" max="1285" width="14.88671875" style="1" customWidth="1"/>
    <col min="1286" max="1286" width="14.44140625" style="1" customWidth="1"/>
    <col min="1287" max="1287" width="13" style="1" customWidth="1"/>
    <col min="1288" max="1288" width="14.6640625" style="1" customWidth="1"/>
    <col min="1289" max="1289" width="12.88671875" style="1" customWidth="1"/>
    <col min="1290" max="1290" width="14.33203125" style="1" customWidth="1"/>
    <col min="1291" max="1291" width="13.88671875" style="1" bestFit="1" customWidth="1"/>
    <col min="1292" max="1293" width="12.33203125" style="1" customWidth="1"/>
    <col min="1294" max="1294" width="14.44140625" style="1" customWidth="1"/>
    <col min="1295" max="1533" width="9" style="1"/>
    <col min="1534" max="1534" width="4.6640625" style="1" customWidth="1"/>
    <col min="1535" max="1535" width="13.44140625" style="1" customWidth="1"/>
    <col min="1536" max="1540" width="13.6640625" style="1" customWidth="1"/>
    <col min="1541" max="1541" width="14.88671875" style="1" customWidth="1"/>
    <col min="1542" max="1542" width="14.44140625" style="1" customWidth="1"/>
    <col min="1543" max="1543" width="13" style="1" customWidth="1"/>
    <col min="1544" max="1544" width="14.6640625" style="1" customWidth="1"/>
    <col min="1545" max="1545" width="12.88671875" style="1" customWidth="1"/>
    <col min="1546" max="1546" width="14.33203125" style="1" customWidth="1"/>
    <col min="1547" max="1547" width="13.88671875" style="1" bestFit="1" customWidth="1"/>
    <col min="1548" max="1549" width="12.33203125" style="1" customWidth="1"/>
    <col min="1550" max="1550" width="14.44140625" style="1" customWidth="1"/>
    <col min="1551" max="1789" width="9" style="1"/>
    <col min="1790" max="1790" width="4.6640625" style="1" customWidth="1"/>
    <col min="1791" max="1791" width="13.44140625" style="1" customWidth="1"/>
    <col min="1792" max="1796" width="13.6640625" style="1" customWidth="1"/>
    <col min="1797" max="1797" width="14.88671875" style="1" customWidth="1"/>
    <col min="1798" max="1798" width="14.44140625" style="1" customWidth="1"/>
    <col min="1799" max="1799" width="13" style="1" customWidth="1"/>
    <col min="1800" max="1800" width="14.6640625" style="1" customWidth="1"/>
    <col min="1801" max="1801" width="12.88671875" style="1" customWidth="1"/>
    <col min="1802" max="1802" width="14.33203125" style="1" customWidth="1"/>
    <col min="1803" max="1803" width="13.88671875" style="1" bestFit="1" customWidth="1"/>
    <col min="1804" max="1805" width="12.33203125" style="1" customWidth="1"/>
    <col min="1806" max="1806" width="14.44140625" style="1" customWidth="1"/>
    <col min="1807" max="2045" width="9" style="1"/>
    <col min="2046" max="2046" width="4.6640625" style="1" customWidth="1"/>
    <col min="2047" max="2047" width="13.44140625" style="1" customWidth="1"/>
    <col min="2048" max="2052" width="13.6640625" style="1" customWidth="1"/>
    <col min="2053" max="2053" width="14.88671875" style="1" customWidth="1"/>
    <col min="2054" max="2054" width="14.44140625" style="1" customWidth="1"/>
    <col min="2055" max="2055" width="13" style="1" customWidth="1"/>
    <col min="2056" max="2056" width="14.6640625" style="1" customWidth="1"/>
    <col min="2057" max="2057" width="12.88671875" style="1" customWidth="1"/>
    <col min="2058" max="2058" width="14.33203125" style="1" customWidth="1"/>
    <col min="2059" max="2059" width="13.88671875" style="1" bestFit="1" customWidth="1"/>
    <col min="2060" max="2061" width="12.33203125" style="1" customWidth="1"/>
    <col min="2062" max="2062" width="14.44140625" style="1" customWidth="1"/>
    <col min="2063" max="2301" width="9" style="1"/>
    <col min="2302" max="2302" width="4.6640625" style="1" customWidth="1"/>
    <col min="2303" max="2303" width="13.44140625" style="1" customWidth="1"/>
    <col min="2304" max="2308" width="13.6640625" style="1" customWidth="1"/>
    <col min="2309" max="2309" width="14.88671875" style="1" customWidth="1"/>
    <col min="2310" max="2310" width="14.44140625" style="1" customWidth="1"/>
    <col min="2311" max="2311" width="13" style="1" customWidth="1"/>
    <col min="2312" max="2312" width="14.6640625" style="1" customWidth="1"/>
    <col min="2313" max="2313" width="12.88671875" style="1" customWidth="1"/>
    <col min="2314" max="2314" width="14.33203125" style="1" customWidth="1"/>
    <col min="2315" max="2315" width="13.88671875" style="1" bestFit="1" customWidth="1"/>
    <col min="2316" max="2317" width="12.33203125" style="1" customWidth="1"/>
    <col min="2318" max="2318" width="14.44140625" style="1" customWidth="1"/>
    <col min="2319" max="2557" width="9" style="1"/>
    <col min="2558" max="2558" width="4.6640625" style="1" customWidth="1"/>
    <col min="2559" max="2559" width="13.44140625" style="1" customWidth="1"/>
    <col min="2560" max="2564" width="13.6640625" style="1" customWidth="1"/>
    <col min="2565" max="2565" width="14.88671875" style="1" customWidth="1"/>
    <col min="2566" max="2566" width="14.44140625" style="1" customWidth="1"/>
    <col min="2567" max="2567" width="13" style="1" customWidth="1"/>
    <col min="2568" max="2568" width="14.6640625" style="1" customWidth="1"/>
    <col min="2569" max="2569" width="12.88671875" style="1" customWidth="1"/>
    <col min="2570" max="2570" width="14.33203125" style="1" customWidth="1"/>
    <col min="2571" max="2571" width="13.88671875" style="1" bestFit="1" customWidth="1"/>
    <col min="2572" max="2573" width="12.33203125" style="1" customWidth="1"/>
    <col min="2574" max="2574" width="14.44140625" style="1" customWidth="1"/>
    <col min="2575" max="2813" width="9" style="1"/>
    <col min="2814" max="2814" width="4.6640625" style="1" customWidth="1"/>
    <col min="2815" max="2815" width="13.44140625" style="1" customWidth="1"/>
    <col min="2816" max="2820" width="13.6640625" style="1" customWidth="1"/>
    <col min="2821" max="2821" width="14.88671875" style="1" customWidth="1"/>
    <col min="2822" max="2822" width="14.44140625" style="1" customWidth="1"/>
    <col min="2823" max="2823" width="13" style="1" customWidth="1"/>
    <col min="2824" max="2824" width="14.6640625" style="1" customWidth="1"/>
    <col min="2825" max="2825" width="12.88671875" style="1" customWidth="1"/>
    <col min="2826" max="2826" width="14.33203125" style="1" customWidth="1"/>
    <col min="2827" max="2827" width="13.88671875" style="1" bestFit="1" customWidth="1"/>
    <col min="2828" max="2829" width="12.33203125" style="1" customWidth="1"/>
    <col min="2830" max="2830" width="14.44140625" style="1" customWidth="1"/>
    <col min="2831" max="3069" width="9" style="1"/>
    <col min="3070" max="3070" width="4.6640625" style="1" customWidth="1"/>
    <col min="3071" max="3071" width="13.44140625" style="1" customWidth="1"/>
    <col min="3072" max="3076" width="13.6640625" style="1" customWidth="1"/>
    <col min="3077" max="3077" width="14.88671875" style="1" customWidth="1"/>
    <col min="3078" max="3078" width="14.44140625" style="1" customWidth="1"/>
    <col min="3079" max="3079" width="13" style="1" customWidth="1"/>
    <col min="3080" max="3080" width="14.6640625" style="1" customWidth="1"/>
    <col min="3081" max="3081" width="12.88671875" style="1" customWidth="1"/>
    <col min="3082" max="3082" width="14.33203125" style="1" customWidth="1"/>
    <col min="3083" max="3083" width="13.88671875" style="1" bestFit="1" customWidth="1"/>
    <col min="3084" max="3085" width="12.33203125" style="1" customWidth="1"/>
    <col min="3086" max="3086" width="14.44140625" style="1" customWidth="1"/>
    <col min="3087" max="3325" width="9" style="1"/>
    <col min="3326" max="3326" width="4.6640625" style="1" customWidth="1"/>
    <col min="3327" max="3327" width="13.44140625" style="1" customWidth="1"/>
    <col min="3328" max="3332" width="13.6640625" style="1" customWidth="1"/>
    <col min="3333" max="3333" width="14.88671875" style="1" customWidth="1"/>
    <col min="3334" max="3334" width="14.44140625" style="1" customWidth="1"/>
    <col min="3335" max="3335" width="13" style="1" customWidth="1"/>
    <col min="3336" max="3336" width="14.6640625" style="1" customWidth="1"/>
    <col min="3337" max="3337" width="12.88671875" style="1" customWidth="1"/>
    <col min="3338" max="3338" width="14.33203125" style="1" customWidth="1"/>
    <col min="3339" max="3339" width="13.88671875" style="1" bestFit="1" customWidth="1"/>
    <col min="3340" max="3341" width="12.33203125" style="1" customWidth="1"/>
    <col min="3342" max="3342" width="14.44140625" style="1" customWidth="1"/>
    <col min="3343" max="3581" width="9" style="1"/>
    <col min="3582" max="3582" width="4.6640625" style="1" customWidth="1"/>
    <col min="3583" max="3583" width="13.44140625" style="1" customWidth="1"/>
    <col min="3584" max="3588" width="13.6640625" style="1" customWidth="1"/>
    <col min="3589" max="3589" width="14.88671875" style="1" customWidth="1"/>
    <col min="3590" max="3590" width="14.44140625" style="1" customWidth="1"/>
    <col min="3591" max="3591" width="13" style="1" customWidth="1"/>
    <col min="3592" max="3592" width="14.6640625" style="1" customWidth="1"/>
    <col min="3593" max="3593" width="12.88671875" style="1" customWidth="1"/>
    <col min="3594" max="3594" width="14.33203125" style="1" customWidth="1"/>
    <col min="3595" max="3595" width="13.88671875" style="1" bestFit="1" customWidth="1"/>
    <col min="3596" max="3597" width="12.33203125" style="1" customWidth="1"/>
    <col min="3598" max="3598" width="14.44140625" style="1" customWidth="1"/>
    <col min="3599" max="3837" width="9" style="1"/>
    <col min="3838" max="3838" width="4.6640625" style="1" customWidth="1"/>
    <col min="3839" max="3839" width="13.44140625" style="1" customWidth="1"/>
    <col min="3840" max="3844" width="13.6640625" style="1" customWidth="1"/>
    <col min="3845" max="3845" width="14.88671875" style="1" customWidth="1"/>
    <col min="3846" max="3846" width="14.44140625" style="1" customWidth="1"/>
    <col min="3847" max="3847" width="13" style="1" customWidth="1"/>
    <col min="3848" max="3848" width="14.6640625" style="1" customWidth="1"/>
    <col min="3849" max="3849" width="12.88671875" style="1" customWidth="1"/>
    <col min="3850" max="3850" width="14.33203125" style="1" customWidth="1"/>
    <col min="3851" max="3851" width="13.88671875" style="1" bestFit="1" customWidth="1"/>
    <col min="3852" max="3853" width="12.33203125" style="1" customWidth="1"/>
    <col min="3854" max="3854" width="14.44140625" style="1" customWidth="1"/>
    <col min="3855" max="4093" width="9" style="1"/>
    <col min="4094" max="4094" width="4.6640625" style="1" customWidth="1"/>
    <col min="4095" max="4095" width="13.44140625" style="1" customWidth="1"/>
    <col min="4096" max="4100" width="13.6640625" style="1" customWidth="1"/>
    <col min="4101" max="4101" width="14.88671875" style="1" customWidth="1"/>
    <col min="4102" max="4102" width="14.44140625" style="1" customWidth="1"/>
    <col min="4103" max="4103" width="13" style="1" customWidth="1"/>
    <col min="4104" max="4104" width="14.6640625" style="1" customWidth="1"/>
    <col min="4105" max="4105" width="12.88671875" style="1" customWidth="1"/>
    <col min="4106" max="4106" width="14.33203125" style="1" customWidth="1"/>
    <col min="4107" max="4107" width="13.88671875" style="1" bestFit="1" customWidth="1"/>
    <col min="4108" max="4109" width="12.33203125" style="1" customWidth="1"/>
    <col min="4110" max="4110" width="14.44140625" style="1" customWidth="1"/>
    <col min="4111" max="4349" width="9" style="1"/>
    <col min="4350" max="4350" width="4.6640625" style="1" customWidth="1"/>
    <col min="4351" max="4351" width="13.44140625" style="1" customWidth="1"/>
    <col min="4352" max="4356" width="13.6640625" style="1" customWidth="1"/>
    <col min="4357" max="4357" width="14.88671875" style="1" customWidth="1"/>
    <col min="4358" max="4358" width="14.44140625" style="1" customWidth="1"/>
    <col min="4359" max="4359" width="13" style="1" customWidth="1"/>
    <col min="4360" max="4360" width="14.6640625" style="1" customWidth="1"/>
    <col min="4361" max="4361" width="12.88671875" style="1" customWidth="1"/>
    <col min="4362" max="4362" width="14.33203125" style="1" customWidth="1"/>
    <col min="4363" max="4363" width="13.88671875" style="1" bestFit="1" customWidth="1"/>
    <col min="4364" max="4365" width="12.33203125" style="1" customWidth="1"/>
    <col min="4366" max="4366" width="14.44140625" style="1" customWidth="1"/>
    <col min="4367" max="4605" width="9" style="1"/>
    <col min="4606" max="4606" width="4.6640625" style="1" customWidth="1"/>
    <col min="4607" max="4607" width="13.44140625" style="1" customWidth="1"/>
    <col min="4608" max="4612" width="13.6640625" style="1" customWidth="1"/>
    <col min="4613" max="4613" width="14.88671875" style="1" customWidth="1"/>
    <col min="4614" max="4614" width="14.44140625" style="1" customWidth="1"/>
    <col min="4615" max="4615" width="13" style="1" customWidth="1"/>
    <col min="4616" max="4616" width="14.6640625" style="1" customWidth="1"/>
    <col min="4617" max="4617" width="12.88671875" style="1" customWidth="1"/>
    <col min="4618" max="4618" width="14.33203125" style="1" customWidth="1"/>
    <col min="4619" max="4619" width="13.88671875" style="1" bestFit="1" customWidth="1"/>
    <col min="4620" max="4621" width="12.33203125" style="1" customWidth="1"/>
    <col min="4622" max="4622" width="14.44140625" style="1" customWidth="1"/>
    <col min="4623" max="4861" width="9" style="1"/>
    <col min="4862" max="4862" width="4.6640625" style="1" customWidth="1"/>
    <col min="4863" max="4863" width="13.44140625" style="1" customWidth="1"/>
    <col min="4864" max="4868" width="13.6640625" style="1" customWidth="1"/>
    <col min="4869" max="4869" width="14.88671875" style="1" customWidth="1"/>
    <col min="4870" max="4870" width="14.44140625" style="1" customWidth="1"/>
    <col min="4871" max="4871" width="13" style="1" customWidth="1"/>
    <col min="4872" max="4872" width="14.6640625" style="1" customWidth="1"/>
    <col min="4873" max="4873" width="12.88671875" style="1" customWidth="1"/>
    <col min="4874" max="4874" width="14.33203125" style="1" customWidth="1"/>
    <col min="4875" max="4875" width="13.88671875" style="1" bestFit="1" customWidth="1"/>
    <col min="4876" max="4877" width="12.33203125" style="1" customWidth="1"/>
    <col min="4878" max="4878" width="14.44140625" style="1" customWidth="1"/>
    <col min="4879" max="5117" width="9" style="1"/>
    <col min="5118" max="5118" width="4.6640625" style="1" customWidth="1"/>
    <col min="5119" max="5119" width="13.44140625" style="1" customWidth="1"/>
    <col min="5120" max="5124" width="13.6640625" style="1" customWidth="1"/>
    <col min="5125" max="5125" width="14.88671875" style="1" customWidth="1"/>
    <col min="5126" max="5126" width="14.44140625" style="1" customWidth="1"/>
    <col min="5127" max="5127" width="13" style="1" customWidth="1"/>
    <col min="5128" max="5128" width="14.6640625" style="1" customWidth="1"/>
    <col min="5129" max="5129" width="12.88671875" style="1" customWidth="1"/>
    <col min="5130" max="5130" width="14.33203125" style="1" customWidth="1"/>
    <col min="5131" max="5131" width="13.88671875" style="1" bestFit="1" customWidth="1"/>
    <col min="5132" max="5133" width="12.33203125" style="1" customWidth="1"/>
    <col min="5134" max="5134" width="14.44140625" style="1" customWidth="1"/>
    <col min="5135" max="5373" width="9" style="1"/>
    <col min="5374" max="5374" width="4.6640625" style="1" customWidth="1"/>
    <col min="5375" max="5375" width="13.44140625" style="1" customWidth="1"/>
    <col min="5376" max="5380" width="13.6640625" style="1" customWidth="1"/>
    <col min="5381" max="5381" width="14.88671875" style="1" customWidth="1"/>
    <col min="5382" max="5382" width="14.44140625" style="1" customWidth="1"/>
    <col min="5383" max="5383" width="13" style="1" customWidth="1"/>
    <col min="5384" max="5384" width="14.6640625" style="1" customWidth="1"/>
    <col min="5385" max="5385" width="12.88671875" style="1" customWidth="1"/>
    <col min="5386" max="5386" width="14.33203125" style="1" customWidth="1"/>
    <col min="5387" max="5387" width="13.88671875" style="1" bestFit="1" customWidth="1"/>
    <col min="5388" max="5389" width="12.33203125" style="1" customWidth="1"/>
    <col min="5390" max="5390" width="14.44140625" style="1" customWidth="1"/>
    <col min="5391" max="5629" width="9" style="1"/>
    <col min="5630" max="5630" width="4.6640625" style="1" customWidth="1"/>
    <col min="5631" max="5631" width="13.44140625" style="1" customWidth="1"/>
    <col min="5632" max="5636" width="13.6640625" style="1" customWidth="1"/>
    <col min="5637" max="5637" width="14.88671875" style="1" customWidth="1"/>
    <col min="5638" max="5638" width="14.44140625" style="1" customWidth="1"/>
    <col min="5639" max="5639" width="13" style="1" customWidth="1"/>
    <col min="5640" max="5640" width="14.6640625" style="1" customWidth="1"/>
    <col min="5641" max="5641" width="12.88671875" style="1" customWidth="1"/>
    <col min="5642" max="5642" width="14.33203125" style="1" customWidth="1"/>
    <col min="5643" max="5643" width="13.88671875" style="1" bestFit="1" customWidth="1"/>
    <col min="5644" max="5645" width="12.33203125" style="1" customWidth="1"/>
    <col min="5646" max="5646" width="14.44140625" style="1" customWidth="1"/>
    <col min="5647" max="5885" width="9" style="1"/>
    <col min="5886" max="5886" width="4.6640625" style="1" customWidth="1"/>
    <col min="5887" max="5887" width="13.44140625" style="1" customWidth="1"/>
    <col min="5888" max="5892" width="13.6640625" style="1" customWidth="1"/>
    <col min="5893" max="5893" width="14.88671875" style="1" customWidth="1"/>
    <col min="5894" max="5894" width="14.44140625" style="1" customWidth="1"/>
    <col min="5895" max="5895" width="13" style="1" customWidth="1"/>
    <col min="5896" max="5896" width="14.6640625" style="1" customWidth="1"/>
    <col min="5897" max="5897" width="12.88671875" style="1" customWidth="1"/>
    <col min="5898" max="5898" width="14.33203125" style="1" customWidth="1"/>
    <col min="5899" max="5899" width="13.88671875" style="1" bestFit="1" customWidth="1"/>
    <col min="5900" max="5901" width="12.33203125" style="1" customWidth="1"/>
    <col min="5902" max="5902" width="14.44140625" style="1" customWidth="1"/>
    <col min="5903" max="6141" width="9" style="1"/>
    <col min="6142" max="6142" width="4.6640625" style="1" customWidth="1"/>
    <col min="6143" max="6143" width="13.44140625" style="1" customWidth="1"/>
    <col min="6144" max="6148" width="13.6640625" style="1" customWidth="1"/>
    <col min="6149" max="6149" width="14.88671875" style="1" customWidth="1"/>
    <col min="6150" max="6150" width="14.44140625" style="1" customWidth="1"/>
    <col min="6151" max="6151" width="13" style="1" customWidth="1"/>
    <col min="6152" max="6152" width="14.6640625" style="1" customWidth="1"/>
    <col min="6153" max="6153" width="12.88671875" style="1" customWidth="1"/>
    <col min="6154" max="6154" width="14.33203125" style="1" customWidth="1"/>
    <col min="6155" max="6155" width="13.88671875" style="1" bestFit="1" customWidth="1"/>
    <col min="6156" max="6157" width="12.33203125" style="1" customWidth="1"/>
    <col min="6158" max="6158" width="14.44140625" style="1" customWidth="1"/>
    <col min="6159" max="6397" width="9" style="1"/>
    <col min="6398" max="6398" width="4.6640625" style="1" customWidth="1"/>
    <col min="6399" max="6399" width="13.44140625" style="1" customWidth="1"/>
    <col min="6400" max="6404" width="13.6640625" style="1" customWidth="1"/>
    <col min="6405" max="6405" width="14.88671875" style="1" customWidth="1"/>
    <col min="6406" max="6406" width="14.44140625" style="1" customWidth="1"/>
    <col min="6407" max="6407" width="13" style="1" customWidth="1"/>
    <col min="6408" max="6408" width="14.6640625" style="1" customWidth="1"/>
    <col min="6409" max="6409" width="12.88671875" style="1" customWidth="1"/>
    <col min="6410" max="6410" width="14.33203125" style="1" customWidth="1"/>
    <col min="6411" max="6411" width="13.88671875" style="1" bestFit="1" customWidth="1"/>
    <col min="6412" max="6413" width="12.33203125" style="1" customWidth="1"/>
    <col min="6414" max="6414" width="14.44140625" style="1" customWidth="1"/>
    <col min="6415" max="6653" width="9" style="1"/>
    <col min="6654" max="6654" width="4.6640625" style="1" customWidth="1"/>
    <col min="6655" max="6655" width="13.44140625" style="1" customWidth="1"/>
    <col min="6656" max="6660" width="13.6640625" style="1" customWidth="1"/>
    <col min="6661" max="6661" width="14.88671875" style="1" customWidth="1"/>
    <col min="6662" max="6662" width="14.44140625" style="1" customWidth="1"/>
    <col min="6663" max="6663" width="13" style="1" customWidth="1"/>
    <col min="6664" max="6664" width="14.6640625" style="1" customWidth="1"/>
    <col min="6665" max="6665" width="12.88671875" style="1" customWidth="1"/>
    <col min="6666" max="6666" width="14.33203125" style="1" customWidth="1"/>
    <col min="6667" max="6667" width="13.88671875" style="1" bestFit="1" customWidth="1"/>
    <col min="6668" max="6669" width="12.33203125" style="1" customWidth="1"/>
    <col min="6670" max="6670" width="14.44140625" style="1" customWidth="1"/>
    <col min="6671" max="6909" width="9" style="1"/>
    <col min="6910" max="6910" width="4.6640625" style="1" customWidth="1"/>
    <col min="6911" max="6911" width="13.44140625" style="1" customWidth="1"/>
    <col min="6912" max="6916" width="13.6640625" style="1" customWidth="1"/>
    <col min="6917" max="6917" width="14.88671875" style="1" customWidth="1"/>
    <col min="6918" max="6918" width="14.44140625" style="1" customWidth="1"/>
    <col min="6919" max="6919" width="13" style="1" customWidth="1"/>
    <col min="6920" max="6920" width="14.6640625" style="1" customWidth="1"/>
    <col min="6921" max="6921" width="12.88671875" style="1" customWidth="1"/>
    <col min="6922" max="6922" width="14.33203125" style="1" customWidth="1"/>
    <col min="6923" max="6923" width="13.88671875" style="1" bestFit="1" customWidth="1"/>
    <col min="6924" max="6925" width="12.33203125" style="1" customWidth="1"/>
    <col min="6926" max="6926" width="14.44140625" style="1" customWidth="1"/>
    <col min="6927" max="7165" width="9" style="1"/>
    <col min="7166" max="7166" width="4.6640625" style="1" customWidth="1"/>
    <col min="7167" max="7167" width="13.44140625" style="1" customWidth="1"/>
    <col min="7168" max="7172" width="13.6640625" style="1" customWidth="1"/>
    <col min="7173" max="7173" width="14.88671875" style="1" customWidth="1"/>
    <col min="7174" max="7174" width="14.44140625" style="1" customWidth="1"/>
    <col min="7175" max="7175" width="13" style="1" customWidth="1"/>
    <col min="7176" max="7176" width="14.6640625" style="1" customWidth="1"/>
    <col min="7177" max="7177" width="12.88671875" style="1" customWidth="1"/>
    <col min="7178" max="7178" width="14.33203125" style="1" customWidth="1"/>
    <col min="7179" max="7179" width="13.88671875" style="1" bestFit="1" customWidth="1"/>
    <col min="7180" max="7181" width="12.33203125" style="1" customWidth="1"/>
    <col min="7182" max="7182" width="14.44140625" style="1" customWidth="1"/>
    <col min="7183" max="7421" width="9" style="1"/>
    <col min="7422" max="7422" width="4.6640625" style="1" customWidth="1"/>
    <col min="7423" max="7423" width="13.44140625" style="1" customWidth="1"/>
    <col min="7424" max="7428" width="13.6640625" style="1" customWidth="1"/>
    <col min="7429" max="7429" width="14.88671875" style="1" customWidth="1"/>
    <col min="7430" max="7430" width="14.44140625" style="1" customWidth="1"/>
    <col min="7431" max="7431" width="13" style="1" customWidth="1"/>
    <col min="7432" max="7432" width="14.6640625" style="1" customWidth="1"/>
    <col min="7433" max="7433" width="12.88671875" style="1" customWidth="1"/>
    <col min="7434" max="7434" width="14.33203125" style="1" customWidth="1"/>
    <col min="7435" max="7435" width="13.88671875" style="1" bestFit="1" customWidth="1"/>
    <col min="7436" max="7437" width="12.33203125" style="1" customWidth="1"/>
    <col min="7438" max="7438" width="14.44140625" style="1" customWidth="1"/>
    <col min="7439" max="7677" width="9" style="1"/>
    <col min="7678" max="7678" width="4.6640625" style="1" customWidth="1"/>
    <col min="7679" max="7679" width="13.44140625" style="1" customWidth="1"/>
    <col min="7680" max="7684" width="13.6640625" style="1" customWidth="1"/>
    <col min="7685" max="7685" width="14.88671875" style="1" customWidth="1"/>
    <col min="7686" max="7686" width="14.44140625" style="1" customWidth="1"/>
    <col min="7687" max="7687" width="13" style="1" customWidth="1"/>
    <col min="7688" max="7688" width="14.6640625" style="1" customWidth="1"/>
    <col min="7689" max="7689" width="12.88671875" style="1" customWidth="1"/>
    <col min="7690" max="7690" width="14.33203125" style="1" customWidth="1"/>
    <col min="7691" max="7691" width="13.88671875" style="1" bestFit="1" customWidth="1"/>
    <col min="7692" max="7693" width="12.33203125" style="1" customWidth="1"/>
    <col min="7694" max="7694" width="14.44140625" style="1" customWidth="1"/>
    <col min="7695" max="7933" width="9" style="1"/>
    <col min="7934" max="7934" width="4.6640625" style="1" customWidth="1"/>
    <col min="7935" max="7935" width="13.44140625" style="1" customWidth="1"/>
    <col min="7936" max="7940" width="13.6640625" style="1" customWidth="1"/>
    <col min="7941" max="7941" width="14.88671875" style="1" customWidth="1"/>
    <col min="7942" max="7942" width="14.44140625" style="1" customWidth="1"/>
    <col min="7943" max="7943" width="13" style="1" customWidth="1"/>
    <col min="7944" max="7944" width="14.6640625" style="1" customWidth="1"/>
    <col min="7945" max="7945" width="12.88671875" style="1" customWidth="1"/>
    <col min="7946" max="7946" width="14.33203125" style="1" customWidth="1"/>
    <col min="7947" max="7947" width="13.88671875" style="1" bestFit="1" customWidth="1"/>
    <col min="7948" max="7949" width="12.33203125" style="1" customWidth="1"/>
    <col min="7950" max="7950" width="14.44140625" style="1" customWidth="1"/>
    <col min="7951" max="8189" width="9" style="1"/>
    <col min="8190" max="8190" width="4.6640625" style="1" customWidth="1"/>
    <col min="8191" max="8191" width="13.44140625" style="1" customWidth="1"/>
    <col min="8192" max="8196" width="13.6640625" style="1" customWidth="1"/>
    <col min="8197" max="8197" width="14.88671875" style="1" customWidth="1"/>
    <col min="8198" max="8198" width="14.44140625" style="1" customWidth="1"/>
    <col min="8199" max="8199" width="13" style="1" customWidth="1"/>
    <col min="8200" max="8200" width="14.6640625" style="1" customWidth="1"/>
    <col min="8201" max="8201" width="12.88671875" style="1" customWidth="1"/>
    <col min="8202" max="8202" width="14.33203125" style="1" customWidth="1"/>
    <col min="8203" max="8203" width="13.88671875" style="1" bestFit="1" customWidth="1"/>
    <col min="8204" max="8205" width="12.33203125" style="1" customWidth="1"/>
    <col min="8206" max="8206" width="14.44140625" style="1" customWidth="1"/>
    <col min="8207" max="8445" width="9" style="1"/>
    <col min="8446" max="8446" width="4.6640625" style="1" customWidth="1"/>
    <col min="8447" max="8447" width="13.44140625" style="1" customWidth="1"/>
    <col min="8448" max="8452" width="13.6640625" style="1" customWidth="1"/>
    <col min="8453" max="8453" width="14.88671875" style="1" customWidth="1"/>
    <col min="8454" max="8454" width="14.44140625" style="1" customWidth="1"/>
    <col min="8455" max="8455" width="13" style="1" customWidth="1"/>
    <col min="8456" max="8456" width="14.6640625" style="1" customWidth="1"/>
    <col min="8457" max="8457" width="12.88671875" style="1" customWidth="1"/>
    <col min="8458" max="8458" width="14.33203125" style="1" customWidth="1"/>
    <col min="8459" max="8459" width="13.88671875" style="1" bestFit="1" customWidth="1"/>
    <col min="8460" max="8461" width="12.33203125" style="1" customWidth="1"/>
    <col min="8462" max="8462" width="14.44140625" style="1" customWidth="1"/>
    <col min="8463" max="8701" width="9" style="1"/>
    <col min="8702" max="8702" width="4.6640625" style="1" customWidth="1"/>
    <col min="8703" max="8703" width="13.44140625" style="1" customWidth="1"/>
    <col min="8704" max="8708" width="13.6640625" style="1" customWidth="1"/>
    <col min="8709" max="8709" width="14.88671875" style="1" customWidth="1"/>
    <col min="8710" max="8710" width="14.44140625" style="1" customWidth="1"/>
    <col min="8711" max="8711" width="13" style="1" customWidth="1"/>
    <col min="8712" max="8712" width="14.6640625" style="1" customWidth="1"/>
    <col min="8713" max="8713" width="12.88671875" style="1" customWidth="1"/>
    <col min="8714" max="8714" width="14.33203125" style="1" customWidth="1"/>
    <col min="8715" max="8715" width="13.88671875" style="1" bestFit="1" customWidth="1"/>
    <col min="8716" max="8717" width="12.33203125" style="1" customWidth="1"/>
    <col min="8718" max="8718" width="14.44140625" style="1" customWidth="1"/>
    <col min="8719" max="8957" width="9" style="1"/>
    <col min="8958" max="8958" width="4.6640625" style="1" customWidth="1"/>
    <col min="8959" max="8959" width="13.44140625" style="1" customWidth="1"/>
    <col min="8960" max="8964" width="13.6640625" style="1" customWidth="1"/>
    <col min="8965" max="8965" width="14.88671875" style="1" customWidth="1"/>
    <col min="8966" max="8966" width="14.44140625" style="1" customWidth="1"/>
    <col min="8967" max="8967" width="13" style="1" customWidth="1"/>
    <col min="8968" max="8968" width="14.6640625" style="1" customWidth="1"/>
    <col min="8969" max="8969" width="12.88671875" style="1" customWidth="1"/>
    <col min="8970" max="8970" width="14.33203125" style="1" customWidth="1"/>
    <col min="8971" max="8971" width="13.88671875" style="1" bestFit="1" customWidth="1"/>
    <col min="8972" max="8973" width="12.33203125" style="1" customWidth="1"/>
    <col min="8974" max="8974" width="14.44140625" style="1" customWidth="1"/>
    <col min="8975" max="9213" width="9" style="1"/>
    <col min="9214" max="9214" width="4.6640625" style="1" customWidth="1"/>
    <col min="9215" max="9215" width="13.44140625" style="1" customWidth="1"/>
    <col min="9216" max="9220" width="13.6640625" style="1" customWidth="1"/>
    <col min="9221" max="9221" width="14.88671875" style="1" customWidth="1"/>
    <col min="9222" max="9222" width="14.44140625" style="1" customWidth="1"/>
    <col min="9223" max="9223" width="13" style="1" customWidth="1"/>
    <col min="9224" max="9224" width="14.6640625" style="1" customWidth="1"/>
    <col min="9225" max="9225" width="12.88671875" style="1" customWidth="1"/>
    <col min="9226" max="9226" width="14.33203125" style="1" customWidth="1"/>
    <col min="9227" max="9227" width="13.88671875" style="1" bestFit="1" customWidth="1"/>
    <col min="9228" max="9229" width="12.33203125" style="1" customWidth="1"/>
    <col min="9230" max="9230" width="14.44140625" style="1" customWidth="1"/>
    <col min="9231" max="9469" width="9" style="1"/>
    <col min="9470" max="9470" width="4.6640625" style="1" customWidth="1"/>
    <col min="9471" max="9471" width="13.44140625" style="1" customWidth="1"/>
    <col min="9472" max="9476" width="13.6640625" style="1" customWidth="1"/>
    <col min="9477" max="9477" width="14.88671875" style="1" customWidth="1"/>
    <col min="9478" max="9478" width="14.44140625" style="1" customWidth="1"/>
    <col min="9479" max="9479" width="13" style="1" customWidth="1"/>
    <col min="9480" max="9480" width="14.6640625" style="1" customWidth="1"/>
    <col min="9481" max="9481" width="12.88671875" style="1" customWidth="1"/>
    <col min="9482" max="9482" width="14.33203125" style="1" customWidth="1"/>
    <col min="9483" max="9483" width="13.88671875" style="1" bestFit="1" customWidth="1"/>
    <col min="9484" max="9485" width="12.33203125" style="1" customWidth="1"/>
    <col min="9486" max="9486" width="14.44140625" style="1" customWidth="1"/>
    <col min="9487" max="9725" width="9" style="1"/>
    <col min="9726" max="9726" width="4.6640625" style="1" customWidth="1"/>
    <col min="9727" max="9727" width="13.44140625" style="1" customWidth="1"/>
    <col min="9728" max="9732" width="13.6640625" style="1" customWidth="1"/>
    <col min="9733" max="9733" width="14.88671875" style="1" customWidth="1"/>
    <col min="9734" max="9734" width="14.44140625" style="1" customWidth="1"/>
    <col min="9735" max="9735" width="13" style="1" customWidth="1"/>
    <col min="9736" max="9736" width="14.6640625" style="1" customWidth="1"/>
    <col min="9737" max="9737" width="12.88671875" style="1" customWidth="1"/>
    <col min="9738" max="9738" width="14.33203125" style="1" customWidth="1"/>
    <col min="9739" max="9739" width="13.88671875" style="1" bestFit="1" customWidth="1"/>
    <col min="9740" max="9741" width="12.33203125" style="1" customWidth="1"/>
    <col min="9742" max="9742" width="14.44140625" style="1" customWidth="1"/>
    <col min="9743" max="9981" width="9" style="1"/>
    <col min="9982" max="9982" width="4.6640625" style="1" customWidth="1"/>
    <col min="9983" max="9983" width="13.44140625" style="1" customWidth="1"/>
    <col min="9984" max="9988" width="13.6640625" style="1" customWidth="1"/>
    <col min="9989" max="9989" width="14.88671875" style="1" customWidth="1"/>
    <col min="9990" max="9990" width="14.44140625" style="1" customWidth="1"/>
    <col min="9991" max="9991" width="13" style="1" customWidth="1"/>
    <col min="9992" max="9992" width="14.6640625" style="1" customWidth="1"/>
    <col min="9993" max="9993" width="12.88671875" style="1" customWidth="1"/>
    <col min="9994" max="9994" width="14.33203125" style="1" customWidth="1"/>
    <col min="9995" max="9995" width="13.88671875" style="1" bestFit="1" customWidth="1"/>
    <col min="9996" max="9997" width="12.33203125" style="1" customWidth="1"/>
    <col min="9998" max="9998" width="14.44140625" style="1" customWidth="1"/>
    <col min="9999" max="10237" width="9" style="1"/>
    <col min="10238" max="10238" width="4.6640625" style="1" customWidth="1"/>
    <col min="10239" max="10239" width="13.44140625" style="1" customWidth="1"/>
    <col min="10240" max="10244" width="13.6640625" style="1" customWidth="1"/>
    <col min="10245" max="10245" width="14.88671875" style="1" customWidth="1"/>
    <col min="10246" max="10246" width="14.44140625" style="1" customWidth="1"/>
    <col min="10247" max="10247" width="13" style="1" customWidth="1"/>
    <col min="10248" max="10248" width="14.6640625" style="1" customWidth="1"/>
    <col min="10249" max="10249" width="12.88671875" style="1" customWidth="1"/>
    <col min="10250" max="10250" width="14.33203125" style="1" customWidth="1"/>
    <col min="10251" max="10251" width="13.88671875" style="1" bestFit="1" customWidth="1"/>
    <col min="10252" max="10253" width="12.33203125" style="1" customWidth="1"/>
    <col min="10254" max="10254" width="14.44140625" style="1" customWidth="1"/>
    <col min="10255" max="10493" width="9" style="1"/>
    <col min="10494" max="10494" width="4.6640625" style="1" customWidth="1"/>
    <col min="10495" max="10495" width="13.44140625" style="1" customWidth="1"/>
    <col min="10496" max="10500" width="13.6640625" style="1" customWidth="1"/>
    <col min="10501" max="10501" width="14.88671875" style="1" customWidth="1"/>
    <col min="10502" max="10502" width="14.44140625" style="1" customWidth="1"/>
    <col min="10503" max="10503" width="13" style="1" customWidth="1"/>
    <col min="10504" max="10504" width="14.6640625" style="1" customWidth="1"/>
    <col min="10505" max="10505" width="12.88671875" style="1" customWidth="1"/>
    <col min="10506" max="10506" width="14.33203125" style="1" customWidth="1"/>
    <col min="10507" max="10507" width="13.88671875" style="1" bestFit="1" customWidth="1"/>
    <col min="10508" max="10509" width="12.33203125" style="1" customWidth="1"/>
    <col min="10510" max="10510" width="14.44140625" style="1" customWidth="1"/>
    <col min="10511" max="10749" width="9" style="1"/>
    <col min="10750" max="10750" width="4.6640625" style="1" customWidth="1"/>
    <col min="10751" max="10751" width="13.44140625" style="1" customWidth="1"/>
    <col min="10752" max="10756" width="13.6640625" style="1" customWidth="1"/>
    <col min="10757" max="10757" width="14.88671875" style="1" customWidth="1"/>
    <col min="10758" max="10758" width="14.44140625" style="1" customWidth="1"/>
    <col min="10759" max="10759" width="13" style="1" customWidth="1"/>
    <col min="10760" max="10760" width="14.6640625" style="1" customWidth="1"/>
    <col min="10761" max="10761" width="12.88671875" style="1" customWidth="1"/>
    <col min="10762" max="10762" width="14.33203125" style="1" customWidth="1"/>
    <col min="10763" max="10763" width="13.88671875" style="1" bestFit="1" customWidth="1"/>
    <col min="10764" max="10765" width="12.33203125" style="1" customWidth="1"/>
    <col min="10766" max="10766" width="14.44140625" style="1" customWidth="1"/>
    <col min="10767" max="11005" width="9" style="1"/>
    <col min="11006" max="11006" width="4.6640625" style="1" customWidth="1"/>
    <col min="11007" max="11007" width="13.44140625" style="1" customWidth="1"/>
    <col min="11008" max="11012" width="13.6640625" style="1" customWidth="1"/>
    <col min="11013" max="11013" width="14.88671875" style="1" customWidth="1"/>
    <col min="11014" max="11014" width="14.44140625" style="1" customWidth="1"/>
    <col min="11015" max="11015" width="13" style="1" customWidth="1"/>
    <col min="11016" max="11016" width="14.6640625" style="1" customWidth="1"/>
    <col min="11017" max="11017" width="12.88671875" style="1" customWidth="1"/>
    <col min="11018" max="11018" width="14.33203125" style="1" customWidth="1"/>
    <col min="11019" max="11019" width="13.88671875" style="1" bestFit="1" customWidth="1"/>
    <col min="11020" max="11021" width="12.33203125" style="1" customWidth="1"/>
    <col min="11022" max="11022" width="14.44140625" style="1" customWidth="1"/>
    <col min="11023" max="11261" width="9" style="1"/>
    <col min="11262" max="11262" width="4.6640625" style="1" customWidth="1"/>
    <col min="11263" max="11263" width="13.44140625" style="1" customWidth="1"/>
    <col min="11264" max="11268" width="13.6640625" style="1" customWidth="1"/>
    <col min="11269" max="11269" width="14.88671875" style="1" customWidth="1"/>
    <col min="11270" max="11270" width="14.44140625" style="1" customWidth="1"/>
    <col min="11271" max="11271" width="13" style="1" customWidth="1"/>
    <col min="11272" max="11272" width="14.6640625" style="1" customWidth="1"/>
    <col min="11273" max="11273" width="12.88671875" style="1" customWidth="1"/>
    <col min="11274" max="11274" width="14.33203125" style="1" customWidth="1"/>
    <col min="11275" max="11275" width="13.88671875" style="1" bestFit="1" customWidth="1"/>
    <col min="11276" max="11277" width="12.33203125" style="1" customWidth="1"/>
    <col min="11278" max="11278" width="14.44140625" style="1" customWidth="1"/>
    <col min="11279" max="11517" width="9" style="1"/>
    <col min="11518" max="11518" width="4.6640625" style="1" customWidth="1"/>
    <col min="11519" max="11519" width="13.44140625" style="1" customWidth="1"/>
    <col min="11520" max="11524" width="13.6640625" style="1" customWidth="1"/>
    <col min="11525" max="11525" width="14.88671875" style="1" customWidth="1"/>
    <col min="11526" max="11526" width="14.44140625" style="1" customWidth="1"/>
    <col min="11527" max="11527" width="13" style="1" customWidth="1"/>
    <col min="11528" max="11528" width="14.6640625" style="1" customWidth="1"/>
    <col min="11529" max="11529" width="12.88671875" style="1" customWidth="1"/>
    <col min="11530" max="11530" width="14.33203125" style="1" customWidth="1"/>
    <col min="11531" max="11531" width="13.88671875" style="1" bestFit="1" customWidth="1"/>
    <col min="11532" max="11533" width="12.33203125" style="1" customWidth="1"/>
    <col min="11534" max="11534" width="14.44140625" style="1" customWidth="1"/>
    <col min="11535" max="11773" width="9" style="1"/>
    <col min="11774" max="11774" width="4.6640625" style="1" customWidth="1"/>
    <col min="11775" max="11775" width="13.44140625" style="1" customWidth="1"/>
    <col min="11776" max="11780" width="13.6640625" style="1" customWidth="1"/>
    <col min="11781" max="11781" width="14.88671875" style="1" customWidth="1"/>
    <col min="11782" max="11782" width="14.44140625" style="1" customWidth="1"/>
    <col min="11783" max="11783" width="13" style="1" customWidth="1"/>
    <col min="11784" max="11784" width="14.6640625" style="1" customWidth="1"/>
    <col min="11785" max="11785" width="12.88671875" style="1" customWidth="1"/>
    <col min="11786" max="11786" width="14.33203125" style="1" customWidth="1"/>
    <col min="11787" max="11787" width="13.88671875" style="1" bestFit="1" customWidth="1"/>
    <col min="11788" max="11789" width="12.33203125" style="1" customWidth="1"/>
    <col min="11790" max="11790" width="14.44140625" style="1" customWidth="1"/>
    <col min="11791" max="12029" width="9" style="1"/>
    <col min="12030" max="12030" width="4.6640625" style="1" customWidth="1"/>
    <col min="12031" max="12031" width="13.44140625" style="1" customWidth="1"/>
    <col min="12032" max="12036" width="13.6640625" style="1" customWidth="1"/>
    <col min="12037" max="12037" width="14.88671875" style="1" customWidth="1"/>
    <col min="12038" max="12038" width="14.44140625" style="1" customWidth="1"/>
    <col min="12039" max="12039" width="13" style="1" customWidth="1"/>
    <col min="12040" max="12040" width="14.6640625" style="1" customWidth="1"/>
    <col min="12041" max="12041" width="12.88671875" style="1" customWidth="1"/>
    <col min="12042" max="12042" width="14.33203125" style="1" customWidth="1"/>
    <col min="12043" max="12043" width="13.88671875" style="1" bestFit="1" customWidth="1"/>
    <col min="12044" max="12045" width="12.33203125" style="1" customWidth="1"/>
    <col min="12046" max="12046" width="14.44140625" style="1" customWidth="1"/>
    <col min="12047" max="12285" width="9" style="1"/>
    <col min="12286" max="12286" width="4.6640625" style="1" customWidth="1"/>
    <col min="12287" max="12287" width="13.44140625" style="1" customWidth="1"/>
    <col min="12288" max="12292" width="13.6640625" style="1" customWidth="1"/>
    <col min="12293" max="12293" width="14.88671875" style="1" customWidth="1"/>
    <col min="12294" max="12294" width="14.44140625" style="1" customWidth="1"/>
    <col min="12295" max="12295" width="13" style="1" customWidth="1"/>
    <col min="12296" max="12296" width="14.6640625" style="1" customWidth="1"/>
    <col min="12297" max="12297" width="12.88671875" style="1" customWidth="1"/>
    <col min="12298" max="12298" width="14.33203125" style="1" customWidth="1"/>
    <col min="12299" max="12299" width="13.88671875" style="1" bestFit="1" customWidth="1"/>
    <col min="12300" max="12301" width="12.33203125" style="1" customWidth="1"/>
    <col min="12302" max="12302" width="14.44140625" style="1" customWidth="1"/>
    <col min="12303" max="12541" width="9" style="1"/>
    <col min="12542" max="12542" width="4.6640625" style="1" customWidth="1"/>
    <col min="12543" max="12543" width="13.44140625" style="1" customWidth="1"/>
    <col min="12544" max="12548" width="13.6640625" style="1" customWidth="1"/>
    <col min="12549" max="12549" width="14.88671875" style="1" customWidth="1"/>
    <col min="12550" max="12550" width="14.44140625" style="1" customWidth="1"/>
    <col min="12551" max="12551" width="13" style="1" customWidth="1"/>
    <col min="12552" max="12552" width="14.6640625" style="1" customWidth="1"/>
    <col min="12553" max="12553" width="12.88671875" style="1" customWidth="1"/>
    <col min="12554" max="12554" width="14.33203125" style="1" customWidth="1"/>
    <col min="12555" max="12555" width="13.88671875" style="1" bestFit="1" customWidth="1"/>
    <col min="12556" max="12557" width="12.33203125" style="1" customWidth="1"/>
    <col min="12558" max="12558" width="14.44140625" style="1" customWidth="1"/>
    <col min="12559" max="12797" width="9" style="1"/>
    <col min="12798" max="12798" width="4.6640625" style="1" customWidth="1"/>
    <col min="12799" max="12799" width="13.44140625" style="1" customWidth="1"/>
    <col min="12800" max="12804" width="13.6640625" style="1" customWidth="1"/>
    <col min="12805" max="12805" width="14.88671875" style="1" customWidth="1"/>
    <col min="12806" max="12806" width="14.44140625" style="1" customWidth="1"/>
    <col min="12807" max="12807" width="13" style="1" customWidth="1"/>
    <col min="12808" max="12808" width="14.6640625" style="1" customWidth="1"/>
    <col min="12809" max="12809" width="12.88671875" style="1" customWidth="1"/>
    <col min="12810" max="12810" width="14.33203125" style="1" customWidth="1"/>
    <col min="12811" max="12811" width="13.88671875" style="1" bestFit="1" customWidth="1"/>
    <col min="12812" max="12813" width="12.33203125" style="1" customWidth="1"/>
    <col min="12814" max="12814" width="14.44140625" style="1" customWidth="1"/>
    <col min="12815" max="13053" width="9" style="1"/>
    <col min="13054" max="13054" width="4.6640625" style="1" customWidth="1"/>
    <col min="13055" max="13055" width="13.44140625" style="1" customWidth="1"/>
    <col min="13056" max="13060" width="13.6640625" style="1" customWidth="1"/>
    <col min="13061" max="13061" width="14.88671875" style="1" customWidth="1"/>
    <col min="13062" max="13062" width="14.44140625" style="1" customWidth="1"/>
    <col min="13063" max="13063" width="13" style="1" customWidth="1"/>
    <col min="13064" max="13064" width="14.6640625" style="1" customWidth="1"/>
    <col min="13065" max="13065" width="12.88671875" style="1" customWidth="1"/>
    <col min="13066" max="13066" width="14.33203125" style="1" customWidth="1"/>
    <col min="13067" max="13067" width="13.88671875" style="1" bestFit="1" customWidth="1"/>
    <col min="13068" max="13069" width="12.33203125" style="1" customWidth="1"/>
    <col min="13070" max="13070" width="14.44140625" style="1" customWidth="1"/>
    <col min="13071" max="13309" width="9" style="1"/>
    <col min="13310" max="13310" width="4.6640625" style="1" customWidth="1"/>
    <col min="13311" max="13311" width="13.44140625" style="1" customWidth="1"/>
    <col min="13312" max="13316" width="13.6640625" style="1" customWidth="1"/>
    <col min="13317" max="13317" width="14.88671875" style="1" customWidth="1"/>
    <col min="13318" max="13318" width="14.44140625" style="1" customWidth="1"/>
    <col min="13319" max="13319" width="13" style="1" customWidth="1"/>
    <col min="13320" max="13320" width="14.6640625" style="1" customWidth="1"/>
    <col min="13321" max="13321" width="12.88671875" style="1" customWidth="1"/>
    <col min="13322" max="13322" width="14.33203125" style="1" customWidth="1"/>
    <col min="13323" max="13323" width="13.88671875" style="1" bestFit="1" customWidth="1"/>
    <col min="13324" max="13325" width="12.33203125" style="1" customWidth="1"/>
    <col min="13326" max="13326" width="14.44140625" style="1" customWidth="1"/>
    <col min="13327" max="13565" width="9" style="1"/>
    <col min="13566" max="13566" width="4.6640625" style="1" customWidth="1"/>
    <col min="13567" max="13567" width="13.44140625" style="1" customWidth="1"/>
    <col min="13568" max="13572" width="13.6640625" style="1" customWidth="1"/>
    <col min="13573" max="13573" width="14.88671875" style="1" customWidth="1"/>
    <col min="13574" max="13574" width="14.44140625" style="1" customWidth="1"/>
    <col min="13575" max="13575" width="13" style="1" customWidth="1"/>
    <col min="13576" max="13576" width="14.6640625" style="1" customWidth="1"/>
    <col min="13577" max="13577" width="12.88671875" style="1" customWidth="1"/>
    <col min="13578" max="13578" width="14.33203125" style="1" customWidth="1"/>
    <col min="13579" max="13579" width="13.88671875" style="1" bestFit="1" customWidth="1"/>
    <col min="13580" max="13581" width="12.33203125" style="1" customWidth="1"/>
    <col min="13582" max="13582" width="14.44140625" style="1" customWidth="1"/>
    <col min="13583" max="13821" width="9" style="1"/>
    <col min="13822" max="13822" width="4.6640625" style="1" customWidth="1"/>
    <col min="13823" max="13823" width="13.44140625" style="1" customWidth="1"/>
    <col min="13824" max="13828" width="13.6640625" style="1" customWidth="1"/>
    <col min="13829" max="13829" width="14.88671875" style="1" customWidth="1"/>
    <col min="13830" max="13830" width="14.44140625" style="1" customWidth="1"/>
    <col min="13831" max="13831" width="13" style="1" customWidth="1"/>
    <col min="13832" max="13832" width="14.6640625" style="1" customWidth="1"/>
    <col min="13833" max="13833" width="12.88671875" style="1" customWidth="1"/>
    <col min="13834" max="13834" width="14.33203125" style="1" customWidth="1"/>
    <col min="13835" max="13835" width="13.88671875" style="1" bestFit="1" customWidth="1"/>
    <col min="13836" max="13837" width="12.33203125" style="1" customWidth="1"/>
    <col min="13838" max="13838" width="14.44140625" style="1" customWidth="1"/>
    <col min="13839" max="14077" width="9" style="1"/>
    <col min="14078" max="14078" width="4.6640625" style="1" customWidth="1"/>
    <col min="14079" max="14079" width="13.44140625" style="1" customWidth="1"/>
    <col min="14080" max="14084" width="13.6640625" style="1" customWidth="1"/>
    <col min="14085" max="14085" width="14.88671875" style="1" customWidth="1"/>
    <col min="14086" max="14086" width="14.44140625" style="1" customWidth="1"/>
    <col min="14087" max="14087" width="13" style="1" customWidth="1"/>
    <col min="14088" max="14088" width="14.6640625" style="1" customWidth="1"/>
    <col min="14089" max="14089" width="12.88671875" style="1" customWidth="1"/>
    <col min="14090" max="14090" width="14.33203125" style="1" customWidth="1"/>
    <col min="14091" max="14091" width="13.88671875" style="1" bestFit="1" customWidth="1"/>
    <col min="14092" max="14093" width="12.33203125" style="1" customWidth="1"/>
    <col min="14094" max="14094" width="14.44140625" style="1" customWidth="1"/>
    <col min="14095" max="14333" width="9" style="1"/>
    <col min="14334" max="14334" width="4.6640625" style="1" customWidth="1"/>
    <col min="14335" max="14335" width="13.44140625" style="1" customWidth="1"/>
    <col min="14336" max="14340" width="13.6640625" style="1" customWidth="1"/>
    <col min="14341" max="14341" width="14.88671875" style="1" customWidth="1"/>
    <col min="14342" max="14342" width="14.44140625" style="1" customWidth="1"/>
    <col min="14343" max="14343" width="13" style="1" customWidth="1"/>
    <col min="14344" max="14344" width="14.6640625" style="1" customWidth="1"/>
    <col min="14345" max="14345" width="12.88671875" style="1" customWidth="1"/>
    <col min="14346" max="14346" width="14.33203125" style="1" customWidth="1"/>
    <col min="14347" max="14347" width="13.88671875" style="1" bestFit="1" customWidth="1"/>
    <col min="14348" max="14349" width="12.33203125" style="1" customWidth="1"/>
    <col min="14350" max="14350" width="14.44140625" style="1" customWidth="1"/>
    <col min="14351" max="14589" width="9" style="1"/>
    <col min="14590" max="14590" width="4.6640625" style="1" customWidth="1"/>
    <col min="14591" max="14591" width="13.44140625" style="1" customWidth="1"/>
    <col min="14592" max="14596" width="13.6640625" style="1" customWidth="1"/>
    <col min="14597" max="14597" width="14.88671875" style="1" customWidth="1"/>
    <col min="14598" max="14598" width="14.44140625" style="1" customWidth="1"/>
    <col min="14599" max="14599" width="13" style="1" customWidth="1"/>
    <col min="14600" max="14600" width="14.6640625" style="1" customWidth="1"/>
    <col min="14601" max="14601" width="12.88671875" style="1" customWidth="1"/>
    <col min="14602" max="14602" width="14.33203125" style="1" customWidth="1"/>
    <col min="14603" max="14603" width="13.88671875" style="1" bestFit="1" customWidth="1"/>
    <col min="14604" max="14605" width="12.33203125" style="1" customWidth="1"/>
    <col min="14606" max="14606" width="14.44140625" style="1" customWidth="1"/>
    <col min="14607" max="14845" width="9" style="1"/>
    <col min="14846" max="14846" width="4.6640625" style="1" customWidth="1"/>
    <col min="14847" max="14847" width="13.44140625" style="1" customWidth="1"/>
    <col min="14848" max="14852" width="13.6640625" style="1" customWidth="1"/>
    <col min="14853" max="14853" width="14.88671875" style="1" customWidth="1"/>
    <col min="14854" max="14854" width="14.44140625" style="1" customWidth="1"/>
    <col min="14855" max="14855" width="13" style="1" customWidth="1"/>
    <col min="14856" max="14856" width="14.6640625" style="1" customWidth="1"/>
    <col min="14857" max="14857" width="12.88671875" style="1" customWidth="1"/>
    <col min="14858" max="14858" width="14.33203125" style="1" customWidth="1"/>
    <col min="14859" max="14859" width="13.88671875" style="1" bestFit="1" customWidth="1"/>
    <col min="14860" max="14861" width="12.33203125" style="1" customWidth="1"/>
    <col min="14862" max="14862" width="14.44140625" style="1" customWidth="1"/>
    <col min="14863" max="15101" width="9" style="1"/>
    <col min="15102" max="15102" width="4.6640625" style="1" customWidth="1"/>
    <col min="15103" max="15103" width="13.44140625" style="1" customWidth="1"/>
    <col min="15104" max="15108" width="13.6640625" style="1" customWidth="1"/>
    <col min="15109" max="15109" width="14.88671875" style="1" customWidth="1"/>
    <col min="15110" max="15110" width="14.44140625" style="1" customWidth="1"/>
    <col min="15111" max="15111" width="13" style="1" customWidth="1"/>
    <col min="15112" max="15112" width="14.6640625" style="1" customWidth="1"/>
    <col min="15113" max="15113" width="12.88671875" style="1" customWidth="1"/>
    <col min="15114" max="15114" width="14.33203125" style="1" customWidth="1"/>
    <col min="15115" max="15115" width="13.88671875" style="1" bestFit="1" customWidth="1"/>
    <col min="15116" max="15117" width="12.33203125" style="1" customWidth="1"/>
    <col min="15118" max="15118" width="14.44140625" style="1" customWidth="1"/>
    <col min="15119" max="15357" width="9" style="1"/>
    <col min="15358" max="15358" width="4.6640625" style="1" customWidth="1"/>
    <col min="15359" max="15359" width="13.44140625" style="1" customWidth="1"/>
    <col min="15360" max="15364" width="13.6640625" style="1" customWidth="1"/>
    <col min="15365" max="15365" width="14.88671875" style="1" customWidth="1"/>
    <col min="15366" max="15366" width="14.44140625" style="1" customWidth="1"/>
    <col min="15367" max="15367" width="13" style="1" customWidth="1"/>
    <col min="15368" max="15368" width="14.6640625" style="1" customWidth="1"/>
    <col min="15369" max="15369" width="12.88671875" style="1" customWidth="1"/>
    <col min="15370" max="15370" width="14.33203125" style="1" customWidth="1"/>
    <col min="15371" max="15371" width="13.88671875" style="1" bestFit="1" customWidth="1"/>
    <col min="15372" max="15373" width="12.33203125" style="1" customWidth="1"/>
    <col min="15374" max="15374" width="14.44140625" style="1" customWidth="1"/>
    <col min="15375" max="15613" width="9" style="1"/>
    <col min="15614" max="15614" width="4.6640625" style="1" customWidth="1"/>
    <col min="15615" max="15615" width="13.44140625" style="1" customWidth="1"/>
    <col min="15616" max="15620" width="13.6640625" style="1" customWidth="1"/>
    <col min="15621" max="15621" width="14.88671875" style="1" customWidth="1"/>
    <col min="15622" max="15622" width="14.44140625" style="1" customWidth="1"/>
    <col min="15623" max="15623" width="13" style="1" customWidth="1"/>
    <col min="15624" max="15624" width="14.6640625" style="1" customWidth="1"/>
    <col min="15625" max="15625" width="12.88671875" style="1" customWidth="1"/>
    <col min="15626" max="15626" width="14.33203125" style="1" customWidth="1"/>
    <col min="15627" max="15627" width="13.88671875" style="1" bestFit="1" customWidth="1"/>
    <col min="15628" max="15629" width="12.33203125" style="1" customWidth="1"/>
    <col min="15630" max="15630" width="14.44140625" style="1" customWidth="1"/>
    <col min="15631" max="15869" width="9" style="1"/>
    <col min="15870" max="15870" width="4.6640625" style="1" customWidth="1"/>
    <col min="15871" max="15871" width="13.44140625" style="1" customWidth="1"/>
    <col min="15872" max="15876" width="13.6640625" style="1" customWidth="1"/>
    <col min="15877" max="15877" width="14.88671875" style="1" customWidth="1"/>
    <col min="15878" max="15878" width="14.44140625" style="1" customWidth="1"/>
    <col min="15879" max="15879" width="13" style="1" customWidth="1"/>
    <col min="15880" max="15880" width="14.6640625" style="1" customWidth="1"/>
    <col min="15881" max="15881" width="12.88671875" style="1" customWidth="1"/>
    <col min="15882" max="15882" width="14.33203125" style="1" customWidth="1"/>
    <col min="15883" max="15883" width="13.88671875" style="1" bestFit="1" customWidth="1"/>
    <col min="15884" max="15885" width="12.33203125" style="1" customWidth="1"/>
    <col min="15886" max="15886" width="14.44140625" style="1" customWidth="1"/>
    <col min="15887" max="16125" width="9" style="1"/>
    <col min="16126" max="16126" width="4.6640625" style="1" customWidth="1"/>
    <col min="16127" max="16127" width="13.44140625" style="1" customWidth="1"/>
    <col min="16128" max="16132" width="13.6640625" style="1" customWidth="1"/>
    <col min="16133" max="16133" width="14.88671875" style="1" customWidth="1"/>
    <col min="16134" max="16134" width="14.44140625" style="1" customWidth="1"/>
    <col min="16135" max="16135" width="13" style="1" customWidth="1"/>
    <col min="16136" max="16136" width="14.6640625" style="1" customWidth="1"/>
    <col min="16137" max="16137" width="12.88671875" style="1" customWidth="1"/>
    <col min="16138" max="16138" width="14.33203125" style="1" customWidth="1"/>
    <col min="16139" max="16139" width="13.88671875" style="1" bestFit="1" customWidth="1"/>
    <col min="16140" max="16141" width="12.33203125" style="1" customWidth="1"/>
    <col min="16142" max="16142" width="14.44140625" style="1" customWidth="1"/>
    <col min="16143" max="16384" width="9" style="1"/>
  </cols>
  <sheetData>
    <row r="1" spans="1:17" ht="30" customHeight="1" thickBo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75"/>
    </row>
    <row r="2" spans="1:17" ht="31.5" customHeight="1">
      <c r="A2" s="61" t="s">
        <v>1</v>
      </c>
      <c r="B2" s="61" t="s">
        <v>2</v>
      </c>
      <c r="C2" s="65" t="s">
        <v>3</v>
      </c>
      <c r="D2" s="67" t="s">
        <v>4</v>
      </c>
      <c r="E2" s="67" t="s">
        <v>5</v>
      </c>
      <c r="F2" s="65" t="s">
        <v>6</v>
      </c>
      <c r="G2" s="65" t="s">
        <v>7</v>
      </c>
      <c r="H2" s="70" t="s">
        <v>8</v>
      </c>
      <c r="I2" s="72" t="s">
        <v>9</v>
      </c>
      <c r="J2" s="50" t="s">
        <v>10</v>
      </c>
      <c r="K2" s="51" t="s">
        <v>11</v>
      </c>
      <c r="L2" s="52"/>
      <c r="M2" s="52"/>
      <c r="N2" s="53" t="s">
        <v>12</v>
      </c>
      <c r="O2" s="55" t="s">
        <v>13</v>
      </c>
      <c r="P2" s="58" t="s">
        <v>14</v>
      </c>
      <c r="Q2" s="76" t="s">
        <v>15</v>
      </c>
    </row>
    <row r="3" spans="1:17" ht="46.5" customHeight="1">
      <c r="A3" s="64"/>
      <c r="B3" s="64"/>
      <c r="C3" s="66"/>
      <c r="D3" s="68"/>
      <c r="E3" s="68"/>
      <c r="F3" s="66"/>
      <c r="G3" s="65"/>
      <c r="H3" s="71"/>
      <c r="I3" s="73"/>
      <c r="J3" s="50"/>
      <c r="K3" s="62" t="s">
        <v>16</v>
      </c>
      <c r="L3" s="62"/>
      <c r="M3" s="2" t="s">
        <v>17</v>
      </c>
      <c r="N3" s="54"/>
      <c r="O3" s="56"/>
      <c r="P3" s="59"/>
      <c r="Q3" s="76"/>
    </row>
    <row r="4" spans="1:17" ht="80.25" customHeight="1">
      <c r="A4" s="64"/>
      <c r="B4" s="64"/>
      <c r="C4" s="66"/>
      <c r="D4" s="69"/>
      <c r="E4" s="69"/>
      <c r="F4" s="66"/>
      <c r="G4" s="65"/>
      <c r="H4" s="71"/>
      <c r="I4" s="73"/>
      <c r="J4" s="50"/>
      <c r="K4" s="3" t="s">
        <v>18</v>
      </c>
      <c r="L4" s="3" t="s">
        <v>19</v>
      </c>
      <c r="M4" s="3" t="s">
        <v>20</v>
      </c>
      <c r="N4" s="54"/>
      <c r="O4" s="57"/>
      <c r="P4" s="60"/>
      <c r="Q4" s="76"/>
    </row>
    <row r="5" spans="1:17" s="14" customFormat="1" ht="27.9" customHeight="1">
      <c r="A5" s="4">
        <v>1</v>
      </c>
      <c r="B5" s="4" t="s">
        <v>21</v>
      </c>
      <c r="C5" s="5">
        <f>VLOOKUP(B5,'[1]經費申請表(表一)-附件六'!$E$7:$W$111,9,FALSE)</f>
        <v>530640</v>
      </c>
      <c r="D5" s="5">
        <f>VLOOKUP(B5,'[1]經費申請表(表一)-附件六'!$E$7:$W$111,10,FALSE)</f>
        <v>18000</v>
      </c>
      <c r="E5" s="5">
        <f>VLOOKUP(B5,'[1]經費申請表(表一)-附件六'!$E$7:$W$111,11,FALSE)</f>
        <v>23816</v>
      </c>
      <c r="F5" s="5">
        <f>VLOOKUP(B5,'[1]經費申請表(表一)-附件六'!$E$7:$W$111,12,FALSE)</f>
        <v>12166</v>
      </c>
      <c r="G5" s="6">
        <f>SUM(C5:F5)</f>
        <v>584622</v>
      </c>
      <c r="H5" s="7">
        <f>VLOOKUP(B5,'[1]經費申請表(表一)-附件六'!$E$7:$W$111,13,FALSE)</f>
        <v>177927</v>
      </c>
      <c r="I5" s="8">
        <f>VLOOKUP(B5,'[1]經費申請表(表一)-附件六'!$E$7:$W$111,16,FALSE)</f>
        <v>112466</v>
      </c>
      <c r="J5" s="9">
        <f>VLOOKUP(B5,'[1]經費申請表(表一)-附件六'!$E$7:$W$111,17,FALSE)</f>
        <v>36469</v>
      </c>
      <c r="K5" s="10">
        <f>VLOOKUP(B5,[1]經費申請表!$D$6:$S$110,11,FALSE)</f>
        <v>0</v>
      </c>
      <c r="L5" s="10">
        <f>VLOOKUP(B5,[1]經費申請表!$D$6:$S$110,15,FALSE)</f>
        <v>100527</v>
      </c>
      <c r="M5" s="10">
        <f>VLOOKUP(B5,[1]經費申請表!$D$6:$S$110,16,FALSE)</f>
        <v>157233</v>
      </c>
      <c r="N5" s="11">
        <f>I5+J5+L5+M5</f>
        <v>406695</v>
      </c>
      <c r="O5" s="12">
        <f t="shared" ref="O5:O36" si="0">VLOOKUP(B5,$B$5:$N$101,13,FALSE)</f>
        <v>406695</v>
      </c>
      <c r="P5" s="13">
        <f>VLOOKUP(B5,$B$5:$N$101,13,FALSE)</f>
        <v>406695</v>
      </c>
      <c r="Q5" s="77" t="s">
        <v>22</v>
      </c>
    </row>
    <row r="6" spans="1:17" s="14" customFormat="1" ht="27.9" customHeight="1">
      <c r="A6" s="4">
        <v>2</v>
      </c>
      <c r="B6" s="4" t="s">
        <v>23</v>
      </c>
      <c r="C6" s="5">
        <f>VLOOKUP(B6,'[1]經費申請表(表一)-附件六'!$E$7:$W$111,9,FALSE)</f>
        <v>1782720</v>
      </c>
      <c r="D6" s="5">
        <f>VLOOKUP(B6,'[1]經費申請表(表一)-附件六'!$E$7:$W$111,10,FALSE)</f>
        <v>59760</v>
      </c>
      <c r="E6" s="5">
        <f>VLOOKUP(B6,'[1]經費申請表(表一)-附件六'!$E$7:$W$111,11,FALSE)</f>
        <v>0</v>
      </c>
      <c r="F6" s="5">
        <f>VLOOKUP(B6,'[1]經費申請表(表一)-附件六'!$E$7:$W$111,12,FALSE)</f>
        <v>0</v>
      </c>
      <c r="G6" s="6">
        <f t="shared" ref="G6:G69" si="1">SUM(C6:F6)</f>
        <v>1842480</v>
      </c>
      <c r="H6" s="7">
        <v>469234</v>
      </c>
      <c r="I6" s="8">
        <f>VLOOKUP(B6,'[1]經費申請表(表一)-附件六'!$E$7:$W$111,16,FALSE)</f>
        <v>798441</v>
      </c>
      <c r="J6" s="9">
        <f>VLOOKUP(B6,'[1]經費申請表(表一)-附件六'!$E$7:$W$111,17,FALSE)</f>
        <v>146149</v>
      </c>
      <c r="K6" s="10">
        <f>VLOOKUP(B6,[1]經費申請表!$D$6:$S$110,11,FALSE)</f>
        <v>11016</v>
      </c>
      <c r="L6" s="10">
        <f>VLOOKUP(B6,[1]經費申請表!$D$6:$S$110,15,FALSE)</f>
        <v>213400</v>
      </c>
      <c r="M6" s="10">
        <f>VLOOKUP(B6,[1]經費申請表!$D$6:$S$110,16,FALSE)</f>
        <v>333778</v>
      </c>
      <c r="N6" s="11">
        <f t="shared" ref="N6:N69" si="2">I6+J6+L6+M6</f>
        <v>1491768</v>
      </c>
      <c r="O6" s="12">
        <f t="shared" si="0"/>
        <v>1491768</v>
      </c>
      <c r="P6" s="13">
        <f>1491768-129538</f>
        <v>1362230</v>
      </c>
      <c r="Q6" s="77" t="s">
        <v>22</v>
      </c>
    </row>
    <row r="7" spans="1:17" s="14" customFormat="1" ht="27.9" customHeight="1">
      <c r="A7" s="4">
        <v>3</v>
      </c>
      <c r="B7" s="4" t="s">
        <v>24</v>
      </c>
      <c r="C7" s="5">
        <f>VLOOKUP(B7,'[1]經費申請表(表一)-附件六'!$E$7:$W$111,9,FALSE)</f>
        <v>1003340</v>
      </c>
      <c r="D7" s="5">
        <f>VLOOKUP(B7,'[1]經費申請表(表一)-附件六'!$E$7:$W$111,10,FALSE)</f>
        <v>34000</v>
      </c>
      <c r="E7" s="5">
        <f>VLOOKUP(B7,'[1]經費申請表(表一)-附件六'!$E$7:$W$111,11,FALSE)</f>
        <v>37758</v>
      </c>
      <c r="F7" s="5">
        <f>VLOOKUP(B7,'[1]經費申請表(表一)-附件六'!$E$7:$W$111,12,FALSE)</f>
        <v>30312</v>
      </c>
      <c r="G7" s="6">
        <f t="shared" si="1"/>
        <v>1105410</v>
      </c>
      <c r="H7" s="7">
        <v>305248</v>
      </c>
      <c r="I7" s="8">
        <f>VLOOKUP(B7,'[1]經費申請表(表一)-附件六'!$E$7:$W$111,16,FALSE)</f>
        <v>170090</v>
      </c>
      <c r="J7" s="9">
        <f>VLOOKUP(B7,'[1]經費申請表(表一)-附件六'!$E$7:$W$111,17,FALSE)</f>
        <v>86332</v>
      </c>
      <c r="K7" s="10">
        <f>VLOOKUP(B7,[1]經費申請表!$D$6:$S$110,11,FALSE)</f>
        <v>25792</v>
      </c>
      <c r="L7" s="10">
        <f>VLOOKUP(B7,[1]經費申請表!$D$6:$S$110,15,FALSE)</f>
        <v>226286</v>
      </c>
      <c r="M7" s="10">
        <f>VLOOKUP(B7,[1]經費申請表!$D$6:$S$110,16,FALSE)</f>
        <v>353933</v>
      </c>
      <c r="N7" s="11">
        <f t="shared" si="2"/>
        <v>836641</v>
      </c>
      <c r="O7" s="12">
        <f t="shared" si="0"/>
        <v>836641</v>
      </c>
      <c r="P7" s="13">
        <f>836641-62271</f>
        <v>774370</v>
      </c>
      <c r="Q7" s="77" t="s">
        <v>22</v>
      </c>
    </row>
    <row r="8" spans="1:17" s="14" customFormat="1" ht="27.9" customHeight="1">
      <c r="A8" s="4">
        <v>4</v>
      </c>
      <c r="B8" s="4" t="s">
        <v>25</v>
      </c>
      <c r="C8" s="5">
        <f>VLOOKUP(B8,'[1]經費申請表(表一)-附件六'!$E$7:$W$111,9,FALSE)</f>
        <v>408240</v>
      </c>
      <c r="D8" s="5">
        <f>VLOOKUP(B8,'[1]經費申請表(表一)-附件六'!$E$7:$W$111,10,FALSE)</f>
        <v>14040</v>
      </c>
      <c r="E8" s="5">
        <f>VLOOKUP(B8,'[1]經費申請表(表一)-附件六'!$E$7:$W$111,11,FALSE)</f>
        <v>22155</v>
      </c>
      <c r="F8" s="5">
        <f>VLOOKUP(B8,'[1]經費申請表(表一)-附件六'!$E$7:$W$111,12,FALSE)</f>
        <v>15904</v>
      </c>
      <c r="G8" s="6">
        <f t="shared" si="1"/>
        <v>460339</v>
      </c>
      <c r="H8" s="7">
        <f>VLOOKUP(B8,'[1]經費申請表(表一)-附件六'!$E$7:$W$111,13,FALSE)</f>
        <v>55922</v>
      </c>
      <c r="I8" s="8">
        <f>VLOOKUP(B8,'[1]經費申請表(表一)-附件六'!$E$7:$W$111,16,FALSE)</f>
        <v>24522</v>
      </c>
      <c r="J8" s="9">
        <f>VLOOKUP(B8,'[1]經費申請表(表一)-附件六'!$E$7:$W$111,17,FALSE)</f>
        <v>25496</v>
      </c>
      <c r="K8" s="10">
        <f>VLOOKUP(B8,[1]經費申請表!$D$6:$S$110,11,FALSE)</f>
        <v>2917</v>
      </c>
      <c r="L8" s="10">
        <f>VLOOKUP(B8,[1]經費申請表!$D$6:$S$110,15,FALSE)</f>
        <v>137078</v>
      </c>
      <c r="M8" s="10">
        <f>VLOOKUP(B8,[1]經費申請表!$D$6:$S$110,16,FALSE)</f>
        <v>214404</v>
      </c>
      <c r="N8" s="11">
        <f t="shared" si="2"/>
        <v>401500</v>
      </c>
      <c r="O8" s="12">
        <f t="shared" si="0"/>
        <v>401500</v>
      </c>
      <c r="P8" s="13">
        <f>VLOOKUP(B8,$B$5:$N$101,13,FALSE)</f>
        <v>401500</v>
      </c>
      <c r="Q8" s="77" t="s">
        <v>22</v>
      </c>
    </row>
    <row r="9" spans="1:17" s="14" customFormat="1" ht="27.9" customHeight="1">
      <c r="A9" s="4">
        <v>5</v>
      </c>
      <c r="B9" s="4" t="s">
        <v>26</v>
      </c>
      <c r="C9" s="5">
        <f>VLOOKUP(B9,'[1]經費申請表(表一)-附件六'!$E$7:$W$111,9,FALSE)</f>
        <v>1536120</v>
      </c>
      <c r="D9" s="5">
        <f>VLOOKUP(B9,'[1]經費申請表(表一)-附件六'!$E$7:$W$111,10,FALSE)</f>
        <v>54180</v>
      </c>
      <c r="E9" s="5">
        <f>VLOOKUP(B9,'[1]經費申請表(表一)-附件六'!$E$7:$W$111,11,FALSE)</f>
        <v>30784</v>
      </c>
      <c r="F9" s="5">
        <f>VLOOKUP(B9,'[1]經費申請表(表一)-附件六'!$E$7:$W$111,12,FALSE)</f>
        <v>23376</v>
      </c>
      <c r="G9" s="6">
        <f t="shared" si="1"/>
        <v>1644460</v>
      </c>
      <c r="H9" s="7">
        <v>747978</v>
      </c>
      <c r="I9" s="8">
        <f>VLOOKUP(B9,'[1]經費申請表(表一)-附件六'!$E$7:$W$111,16,FALSE)</f>
        <v>491578</v>
      </c>
      <c r="J9" s="9">
        <f>VLOOKUP(B9,'[1]經費申請表(表一)-附件六'!$E$7:$W$111,17,FALSE)</f>
        <v>43481</v>
      </c>
      <c r="K9" s="10">
        <f>VLOOKUP(B9,[1]經費申請表!$D$6:$S$110,11,FALSE)</f>
        <v>49268</v>
      </c>
      <c r="L9" s="10">
        <f>VLOOKUP(B9,[1]經費申請表!$D$6:$S$110,15,FALSE)</f>
        <v>190026</v>
      </c>
      <c r="M9" s="10">
        <f>VLOOKUP(B9,[1]經費申請表!$D$6:$S$110,16,FALSE)</f>
        <v>297218</v>
      </c>
      <c r="N9" s="11">
        <f t="shared" si="2"/>
        <v>1022303</v>
      </c>
      <c r="O9" s="12">
        <f t="shared" si="0"/>
        <v>1022303</v>
      </c>
      <c r="P9" s="13">
        <f>1022303-175089</f>
        <v>847214</v>
      </c>
      <c r="Q9" s="77" t="s">
        <v>22</v>
      </c>
    </row>
    <row r="10" spans="1:17" s="14" customFormat="1" ht="27.9" customHeight="1">
      <c r="A10" s="4">
        <v>6</v>
      </c>
      <c r="B10" s="4" t="s">
        <v>27</v>
      </c>
      <c r="C10" s="5">
        <f>VLOOKUP(B10,'[1]經費申請表(表一)-附件六'!$E$7:$W$111,9,FALSE)</f>
        <v>98280</v>
      </c>
      <c r="D10" s="5">
        <f>VLOOKUP(B10,'[1]經費申請表(表一)-附件六'!$E$7:$W$111,10,FALSE)</f>
        <v>3780</v>
      </c>
      <c r="E10" s="5">
        <f>VLOOKUP(B10,'[1]經費申請表(表一)-附件六'!$E$7:$W$111,11,FALSE)</f>
        <v>3200</v>
      </c>
      <c r="F10" s="5">
        <f>VLOOKUP(B10,'[1]經費申請表(表一)-附件六'!$E$7:$W$111,12,FALSE)</f>
        <v>2600</v>
      </c>
      <c r="G10" s="6">
        <f t="shared" si="1"/>
        <v>107860</v>
      </c>
      <c r="H10" s="7">
        <f>VLOOKUP(B10,'[1]經費申請表(表一)-附件六'!$E$7:$W$111,13,FALSE)</f>
        <v>0</v>
      </c>
      <c r="I10" s="8">
        <f>VLOOKUP(B10,'[1]經費申請表(表一)-附件六'!$E$7:$W$111,16,FALSE)</f>
        <v>0</v>
      </c>
      <c r="J10" s="9">
        <f>VLOOKUP(B10,'[1]經費申請表(表一)-附件六'!$E$7:$W$111,17,FALSE)</f>
        <v>55197</v>
      </c>
      <c r="K10" s="10">
        <f>VLOOKUP(B10,[1]經費申請表!$D$6:$S$110,11,FALSE)</f>
        <v>0</v>
      </c>
      <c r="L10" s="10">
        <f>VLOOKUP(B10,[1]經費申請表!$D$6:$S$110,15,FALSE)</f>
        <v>20539</v>
      </c>
      <c r="M10" s="10">
        <f>VLOOKUP(B10,[1]經費申請表!$D$6:$S$110,16,FALSE)</f>
        <v>32124</v>
      </c>
      <c r="N10" s="11">
        <f t="shared" si="2"/>
        <v>107860</v>
      </c>
      <c r="O10" s="12">
        <f t="shared" si="0"/>
        <v>107860</v>
      </c>
      <c r="P10" s="13">
        <f>VLOOKUP(B10,$B$5:$N$101,13,FALSE)</f>
        <v>107860</v>
      </c>
      <c r="Q10" s="77" t="s">
        <v>22</v>
      </c>
    </row>
    <row r="11" spans="1:17" s="14" customFormat="1" ht="27.9" customHeight="1">
      <c r="A11" s="4">
        <v>7</v>
      </c>
      <c r="B11" s="4" t="s">
        <v>28</v>
      </c>
      <c r="C11" s="5">
        <f>VLOOKUP(B11,'[1]經費申請表(表一)-附件六'!$E$7:$W$111,9,FALSE)</f>
        <v>110160</v>
      </c>
      <c r="D11" s="5">
        <f>VLOOKUP(B11,'[1]經費申請表(表一)-附件六'!$E$7:$W$111,10,FALSE)</f>
        <v>3780</v>
      </c>
      <c r="E11" s="5">
        <f>VLOOKUP(B11,'[1]經費申請表(表一)-附件六'!$E$7:$W$111,11,FALSE)</f>
        <v>4140</v>
      </c>
      <c r="F11" s="5">
        <f>VLOOKUP(B11,'[1]經費申請表(表一)-附件六'!$E$7:$W$111,12,FALSE)</f>
        <v>1800</v>
      </c>
      <c r="G11" s="6">
        <f t="shared" si="1"/>
        <v>119880</v>
      </c>
      <c r="H11" s="7">
        <f>VLOOKUP(B11,'[1]經費申請表(表一)-附件六'!$E$7:$W$111,13,FALSE)</f>
        <v>18383</v>
      </c>
      <c r="I11" s="8">
        <f>VLOOKUP(B11,'[1]經費申請表(表一)-附件六'!$E$7:$W$111,16,FALSE)</f>
        <v>28265</v>
      </c>
      <c r="J11" s="9">
        <f>VLOOKUP(B11,'[1]經費申請表(表一)-附件六'!$E$7:$W$111,17,FALSE)</f>
        <v>0</v>
      </c>
      <c r="K11" s="10">
        <f>VLOOKUP(B11,[1]經費申請表!$D$6:$S$110,11,FALSE)</f>
        <v>2043</v>
      </c>
      <c r="L11" s="10">
        <f>VLOOKUP(B11,[1]經費申請表!$D$6:$S$110,15,FALSE)</f>
        <v>27764</v>
      </c>
      <c r="M11" s="10">
        <f>VLOOKUP(B11,[1]經費申請表!$D$6:$S$110,16,FALSE)</f>
        <v>43425</v>
      </c>
      <c r="N11" s="11">
        <f t="shared" si="2"/>
        <v>99454</v>
      </c>
      <c r="O11" s="12">
        <f t="shared" si="0"/>
        <v>99454</v>
      </c>
      <c r="P11" s="13">
        <f>VLOOKUP(B11,$B$5:$N$101,13,FALSE)</f>
        <v>99454</v>
      </c>
      <c r="Q11" s="77" t="s">
        <v>22</v>
      </c>
    </row>
    <row r="12" spans="1:17" s="14" customFormat="1" ht="27.9" customHeight="1">
      <c r="A12" s="4">
        <v>8</v>
      </c>
      <c r="B12" s="4" t="s">
        <v>29</v>
      </c>
      <c r="C12" s="5">
        <f>VLOOKUP(B12,'[1]經費申請表(表一)-附件六'!$E$7:$W$111,9,FALSE)</f>
        <v>496500</v>
      </c>
      <c r="D12" s="5">
        <f>VLOOKUP(B12,'[1]經費申請表(表一)-附件六'!$E$7:$W$111,10,FALSE)</f>
        <v>16830</v>
      </c>
      <c r="E12" s="5">
        <f>VLOOKUP(B12,'[1]經費申請表(表一)-附件六'!$E$7:$W$111,11,FALSE)</f>
        <v>12105</v>
      </c>
      <c r="F12" s="5">
        <f>VLOOKUP(B12,'[1]經費申請表(表一)-附件六'!$E$7:$W$111,12,FALSE)</f>
        <v>6000</v>
      </c>
      <c r="G12" s="6">
        <f t="shared" si="1"/>
        <v>531435</v>
      </c>
      <c r="H12" s="7">
        <v>56754</v>
      </c>
      <c r="I12" s="8">
        <f>VLOOKUP(B12,'[1]經費申請表(表一)-附件六'!$E$7:$W$111,16,FALSE)</f>
        <v>80173</v>
      </c>
      <c r="J12" s="9">
        <f>VLOOKUP(B12,'[1]經費申請表(表一)-附件六'!$E$7:$W$111,17,FALSE)</f>
        <v>79470</v>
      </c>
      <c r="K12" s="10">
        <f>VLOOKUP(B12,[1]經費申請表!$D$6:$S$110,11,FALSE)</f>
        <v>5929</v>
      </c>
      <c r="L12" s="10">
        <f>VLOOKUP(B12,[1]經費申請表!$D$6:$S$110,15,FALSE)</f>
        <v>126417</v>
      </c>
      <c r="M12" s="10">
        <f>VLOOKUP(B12,[1]經費申請表!$D$6:$S$110,16,FALSE)</f>
        <v>197728</v>
      </c>
      <c r="N12" s="11">
        <f t="shared" si="2"/>
        <v>483788</v>
      </c>
      <c r="O12" s="12">
        <f t="shared" si="0"/>
        <v>483788</v>
      </c>
      <c r="P12" s="13">
        <f>483788-15035</f>
        <v>468753</v>
      </c>
      <c r="Q12" s="77" t="s">
        <v>22</v>
      </c>
    </row>
    <row r="13" spans="1:17" s="14" customFormat="1" ht="27.9" customHeight="1">
      <c r="A13" s="4">
        <v>9</v>
      </c>
      <c r="B13" s="4" t="s">
        <v>30</v>
      </c>
      <c r="C13" s="5">
        <f>VLOOKUP(B13,'[1]經費申請表(表一)-附件六'!$E$7:$W$111,9,FALSE)</f>
        <v>817840</v>
      </c>
      <c r="D13" s="5">
        <f>VLOOKUP(B13,'[1]經費申請表(表一)-附件六'!$E$7:$W$111,10,FALSE)</f>
        <v>27740</v>
      </c>
      <c r="E13" s="5">
        <f>VLOOKUP(B13,'[1]經費申請表(表一)-附件六'!$E$7:$W$111,11,FALSE)</f>
        <v>32703</v>
      </c>
      <c r="F13" s="5">
        <f>VLOOKUP(B13,'[1]經費申請表(表一)-附件六'!$E$7:$W$111,12,FALSE)</f>
        <v>18387</v>
      </c>
      <c r="G13" s="6">
        <f t="shared" si="1"/>
        <v>896670</v>
      </c>
      <c r="H13" s="7">
        <f>299447</f>
        <v>299447</v>
      </c>
      <c r="I13" s="8">
        <f>VLOOKUP(B13,'[1]經費申請表(表一)-附件六'!$E$7:$W$111,16,FALSE)</f>
        <v>220542</v>
      </c>
      <c r="J13" s="9">
        <f>VLOOKUP(B13,'[1]經費申請表(表一)-附件六'!$E$7:$W$111,17,FALSE)</f>
        <v>71249</v>
      </c>
      <c r="K13" s="10">
        <f>VLOOKUP(B13,[1]經費申請表!$D$6:$S$110,11,FALSE)</f>
        <v>28385</v>
      </c>
      <c r="L13" s="10">
        <f>VLOOKUP(B13,[1]經費申請表!$D$6:$S$110,15,FALSE)</f>
        <v>108049</v>
      </c>
      <c r="M13" s="10">
        <f>VLOOKUP(B13,[1]經費申請表!$D$6:$S$110,16,FALSE)</f>
        <v>168998</v>
      </c>
      <c r="N13" s="11">
        <f t="shared" si="2"/>
        <v>568838</v>
      </c>
      <c r="O13" s="12">
        <f t="shared" si="0"/>
        <v>568838</v>
      </c>
      <c r="P13" s="13">
        <f>568838</f>
        <v>568838</v>
      </c>
      <c r="Q13" s="77" t="s">
        <v>22</v>
      </c>
    </row>
    <row r="14" spans="1:17" s="14" customFormat="1" ht="27.9" customHeight="1">
      <c r="A14" s="4">
        <v>10</v>
      </c>
      <c r="B14" s="4" t="s">
        <v>31</v>
      </c>
      <c r="C14" s="5">
        <f>VLOOKUP(B14,'[1]經費申請表(表一)-附件六'!$E$7:$W$111,9,FALSE)</f>
        <v>97200</v>
      </c>
      <c r="D14" s="5">
        <f>VLOOKUP(B14,'[1]經費申請表(表一)-附件六'!$E$7:$W$111,10,FALSE)</f>
        <v>3240</v>
      </c>
      <c r="E14" s="5">
        <f>VLOOKUP(B14,'[1]經費申請表(表一)-附件六'!$E$7:$W$111,11,FALSE)</f>
        <v>0</v>
      </c>
      <c r="F14" s="5">
        <f>VLOOKUP(B14,'[1]經費申請表(表一)-附件六'!$E$7:$W$111,12,FALSE)</f>
        <v>0</v>
      </c>
      <c r="G14" s="6">
        <f t="shared" si="1"/>
        <v>100440</v>
      </c>
      <c r="H14" s="7">
        <f>VLOOKUP(B14,'[1]經費申請表(表一)-附件六'!$E$7:$W$111,13,FALSE)</f>
        <v>0</v>
      </c>
      <c r="I14" s="8">
        <f>VLOOKUP(B14,'[1]經費申請表(表一)-附件六'!$E$7:$W$111,16,FALSE)</f>
        <v>83512</v>
      </c>
      <c r="J14" s="9">
        <f>VLOOKUP(B14,'[1]經費申請表(表一)-附件六'!$E$7:$W$111,17,FALSE)</f>
        <v>0</v>
      </c>
      <c r="K14" s="10">
        <f>VLOOKUP(B14,[1]經費申請表!$D$6:$S$110,11,FALSE)</f>
        <v>0</v>
      </c>
      <c r="L14" s="10">
        <f>VLOOKUP(B14,[1]經費申請表!$D$6:$S$110,15,FALSE)</f>
        <v>6602</v>
      </c>
      <c r="M14" s="10">
        <f>VLOOKUP(B14,[1]經費申請表!$D$6:$S$110,16,FALSE)</f>
        <v>10326</v>
      </c>
      <c r="N14" s="11">
        <f t="shared" si="2"/>
        <v>100440</v>
      </c>
      <c r="O14" s="12">
        <f t="shared" si="0"/>
        <v>100440</v>
      </c>
      <c r="P14" s="13">
        <f>VLOOKUP(B14,$B$5:$N$101,13,FALSE)</f>
        <v>100440</v>
      </c>
      <c r="Q14" s="77" t="s">
        <v>22</v>
      </c>
    </row>
    <row r="15" spans="1:17" s="14" customFormat="1" ht="27.9" customHeight="1">
      <c r="A15" s="4">
        <v>11</v>
      </c>
      <c r="B15" s="4" t="s">
        <v>32</v>
      </c>
      <c r="C15" s="5">
        <f>VLOOKUP(B15,'[1]經費申請表(表一)-附件六'!$E$7:$W$111,9,FALSE)</f>
        <v>429840</v>
      </c>
      <c r="D15" s="5">
        <f>VLOOKUP(B15,'[1]經費申請表(表一)-附件六'!$E$7:$W$111,10,FALSE)</f>
        <v>14580</v>
      </c>
      <c r="E15" s="5">
        <f>VLOOKUP(B15,'[1]經費申請表(表一)-附件六'!$E$7:$W$111,11,FALSE)</f>
        <v>0</v>
      </c>
      <c r="F15" s="5">
        <f>VLOOKUP(B15,'[1]經費申請表(表一)-附件六'!$E$7:$W$111,12,FALSE)</f>
        <v>0</v>
      </c>
      <c r="G15" s="6">
        <f t="shared" si="1"/>
        <v>444420</v>
      </c>
      <c r="H15" s="7">
        <v>5828</v>
      </c>
      <c r="I15" s="8">
        <f>VLOOKUP(B15,'[1]經費申請表(表一)-附件六'!$E$7:$W$111,16,FALSE)</f>
        <v>282506</v>
      </c>
      <c r="J15" s="9">
        <f>VLOOKUP(B15,'[1]經費申請表(表一)-附件六'!$E$7:$W$111,17,FALSE)</f>
        <v>0</v>
      </c>
      <c r="K15" s="10">
        <f>VLOOKUP(B15,[1]經費申請表!$D$6:$S$110,11,FALSE)</f>
        <v>4230</v>
      </c>
      <c r="L15" s="10">
        <f>VLOOKUP(B15,[1]經費申請表!$D$6:$S$110,15,FALSE)</f>
        <v>59848</v>
      </c>
      <c r="M15" s="10">
        <f>VLOOKUP(B15,[1]經費申請表!$D$6:$S$110,16,FALSE)</f>
        <v>93606</v>
      </c>
      <c r="N15" s="11">
        <f t="shared" si="2"/>
        <v>435960</v>
      </c>
      <c r="O15" s="12">
        <f t="shared" si="0"/>
        <v>435960</v>
      </c>
      <c r="P15" s="13">
        <f>435960-1598</f>
        <v>434362</v>
      </c>
      <c r="Q15" s="77" t="s">
        <v>22</v>
      </c>
    </row>
    <row r="16" spans="1:17" s="14" customFormat="1" ht="27.9" customHeight="1">
      <c r="A16" s="4">
        <v>12</v>
      </c>
      <c r="B16" s="4" t="s">
        <v>33</v>
      </c>
      <c r="C16" s="5">
        <f>VLOOKUP(B16,'[1]經費申請表(表一)-附件六'!$E$7:$W$111,9,FALSE)</f>
        <v>72320</v>
      </c>
      <c r="D16" s="5">
        <f>VLOOKUP(B16,'[1]經費申請表(表一)-附件六'!$E$7:$W$111,10,FALSE)</f>
        <v>2560</v>
      </c>
      <c r="E16" s="5">
        <f>VLOOKUP(B16,'[1]經費申請表(表一)-附件六'!$E$7:$W$111,11,FALSE)</f>
        <v>0</v>
      </c>
      <c r="F16" s="5">
        <f>VLOOKUP(B16,'[1]經費申請表(表一)-附件六'!$E$7:$W$111,12,FALSE)</f>
        <v>0</v>
      </c>
      <c r="G16" s="6">
        <f t="shared" si="1"/>
        <v>74880</v>
      </c>
      <c r="H16" s="7">
        <f>VLOOKUP(B16,'[1]經費申請表(表一)-附件六'!$E$7:$W$111,13,FALSE)</f>
        <v>0</v>
      </c>
      <c r="I16" s="8">
        <f>VLOOKUP(B16,'[1]經費申請表(表一)-附件六'!$E$7:$W$111,16,FALSE)</f>
        <v>0</v>
      </c>
      <c r="J16" s="9">
        <f>VLOOKUP(B16,'[1]經費申請表(表一)-附件六'!$E$7:$W$111,17,FALSE)</f>
        <v>22691</v>
      </c>
      <c r="K16" s="10">
        <f>VLOOKUP(B16,[1]經費申請表!$D$6:$S$110,11,FALSE)</f>
        <v>0</v>
      </c>
      <c r="L16" s="10">
        <f>VLOOKUP(B16,[1]經費申請表!$D$6:$S$110,15,FALSE)</f>
        <v>20354</v>
      </c>
      <c r="M16" s="10">
        <f>VLOOKUP(B16,[1]經費申請表!$D$6:$S$110,16,FALSE)</f>
        <v>31835</v>
      </c>
      <c r="N16" s="11">
        <f t="shared" si="2"/>
        <v>74880</v>
      </c>
      <c r="O16" s="12">
        <f t="shared" si="0"/>
        <v>74880</v>
      </c>
      <c r="P16" s="13">
        <f>VLOOKUP(B16,$B$5:$N$101,13,FALSE)</f>
        <v>74880</v>
      </c>
      <c r="Q16" s="77" t="s">
        <v>22</v>
      </c>
    </row>
    <row r="17" spans="1:17" s="14" customFormat="1" ht="27.9" customHeight="1">
      <c r="A17" s="4">
        <v>13</v>
      </c>
      <c r="B17" s="4" t="s">
        <v>34</v>
      </c>
      <c r="C17" s="5">
        <f>VLOOKUP(B17,'[1]經費申請表(表一)-附件六'!$E$7:$W$111,9,FALSE)</f>
        <v>165360</v>
      </c>
      <c r="D17" s="5">
        <f>VLOOKUP(B17,'[1]經費申請表(表一)-附件六'!$E$7:$W$111,10,FALSE)</f>
        <v>6360</v>
      </c>
      <c r="E17" s="5">
        <f>VLOOKUP(B17,'[1]經費申請表(表一)-附件六'!$E$7:$W$111,11,FALSE)</f>
        <v>0</v>
      </c>
      <c r="F17" s="5">
        <f>VLOOKUP(B17,'[1]經費申請表(表一)-附件六'!$E$7:$W$111,12,FALSE)</f>
        <v>0</v>
      </c>
      <c r="G17" s="6">
        <f t="shared" si="1"/>
        <v>171720</v>
      </c>
      <c r="H17" s="7">
        <f>VLOOKUP(B17,'[1]經費申請表(表一)-附件六'!$E$7:$W$111,13,FALSE)</f>
        <v>0</v>
      </c>
      <c r="I17" s="8">
        <f>VLOOKUP(B17,'[1]經費申請表(表一)-附件六'!$E$7:$W$111,16,FALSE)</f>
        <v>0</v>
      </c>
      <c r="J17" s="9">
        <f>VLOOKUP(B17,'[1]經費申請表(表一)-附件六'!$E$7:$W$111,17,FALSE)</f>
        <v>29700</v>
      </c>
      <c r="K17" s="10">
        <f>VLOOKUP(B17,[1]經費申請表!$D$6:$S$110,11,FALSE)</f>
        <v>0</v>
      </c>
      <c r="L17" s="10">
        <f>VLOOKUP(B17,[1]經費申請表!$D$6:$S$110,15,FALSE)</f>
        <v>55388</v>
      </c>
      <c r="M17" s="10">
        <f>VLOOKUP(B17,[1]經費申請表!$D$6:$S$110,16,FALSE)</f>
        <v>86632</v>
      </c>
      <c r="N17" s="11">
        <f t="shared" si="2"/>
        <v>171720</v>
      </c>
      <c r="O17" s="12">
        <f t="shared" si="0"/>
        <v>171720</v>
      </c>
      <c r="P17" s="13">
        <f>VLOOKUP(B17,$B$5:$N$101,13,FALSE)</f>
        <v>171720</v>
      </c>
      <c r="Q17" s="77" t="s">
        <v>22</v>
      </c>
    </row>
    <row r="18" spans="1:17" s="14" customFormat="1" ht="27.9" customHeight="1">
      <c r="A18" s="4">
        <v>14</v>
      </c>
      <c r="B18" s="4" t="s">
        <v>35</v>
      </c>
      <c r="C18" s="5">
        <f>VLOOKUP(B18,'[1]經費申請表(表一)-附件六'!$E$7:$W$111,9,FALSE)</f>
        <v>475920</v>
      </c>
      <c r="D18" s="5">
        <f>VLOOKUP(B18,'[1]經費申請表(表一)-附件六'!$E$7:$W$111,10,FALSE)</f>
        <v>17640</v>
      </c>
      <c r="E18" s="5">
        <f>VLOOKUP(B18,'[1]經費申請表(表一)-附件六'!$E$7:$W$111,11,FALSE)</f>
        <v>7948</v>
      </c>
      <c r="F18" s="5">
        <f>VLOOKUP(B18,'[1]經費申請表(表一)-附件六'!$E$7:$W$111,12,FALSE)</f>
        <v>5004</v>
      </c>
      <c r="G18" s="6">
        <f t="shared" si="1"/>
        <v>506512</v>
      </c>
      <c r="H18" s="7">
        <v>51394</v>
      </c>
      <c r="I18" s="8">
        <f>VLOOKUP(B18,'[1]經費申請表(表一)-附件六'!$E$7:$W$111,16,FALSE)</f>
        <v>45148</v>
      </c>
      <c r="J18" s="9">
        <f>VLOOKUP(B18,'[1]經費申請表(表一)-附件六'!$E$7:$W$111,17,FALSE)</f>
        <v>6501</v>
      </c>
      <c r="K18" s="10">
        <f>VLOOKUP(B18,[1]經費申請表!$D$6:$S$110,11,FALSE)</f>
        <v>5092</v>
      </c>
      <c r="L18" s="10">
        <f>VLOOKUP(B18,[1]經費申請表!$D$6:$S$110,15,FALSE)</f>
        <v>160847</v>
      </c>
      <c r="M18" s="10">
        <f>VLOOKUP(B18,[1]經費申請表!$D$6:$S$110,16,FALSE)</f>
        <v>251579</v>
      </c>
      <c r="N18" s="11">
        <f t="shared" si="2"/>
        <v>464075</v>
      </c>
      <c r="O18" s="12">
        <f t="shared" si="0"/>
        <v>464075</v>
      </c>
      <c r="P18" s="13">
        <f>464075-14049</f>
        <v>450026</v>
      </c>
      <c r="Q18" s="77" t="s">
        <v>22</v>
      </c>
    </row>
    <row r="19" spans="1:17" s="14" customFormat="1" ht="27.9" customHeight="1">
      <c r="A19" s="4">
        <v>15</v>
      </c>
      <c r="B19" s="4" t="s">
        <v>36</v>
      </c>
      <c r="C19" s="5">
        <f>VLOOKUP(B19,'[1]經費申請表(表一)-附件六'!$E$7:$W$111,9,FALSE)</f>
        <v>149400</v>
      </c>
      <c r="D19" s="5">
        <f>VLOOKUP(B19,'[1]經費申請表(表一)-附件六'!$E$7:$W$111,10,FALSE)</f>
        <v>5040</v>
      </c>
      <c r="E19" s="5">
        <f>VLOOKUP(B19,'[1]經費申請表(表一)-附件六'!$E$7:$W$111,11,FALSE)</f>
        <v>0</v>
      </c>
      <c r="F19" s="5">
        <f>VLOOKUP(B19,'[1]經費申請表(表一)-附件六'!$E$7:$W$111,12,FALSE)</f>
        <v>0</v>
      </c>
      <c r="G19" s="6">
        <f t="shared" si="1"/>
        <v>154440</v>
      </c>
      <c r="H19" s="7">
        <f>VLOOKUP(B19,'[1]經費申請表(表一)-附件六'!$E$7:$W$111,13,FALSE)</f>
        <v>0</v>
      </c>
      <c r="I19" s="8">
        <f>VLOOKUP(B19,'[1]經費申請表(表一)-附件六'!$E$7:$W$111,16,FALSE)</f>
        <v>0</v>
      </c>
      <c r="J19" s="9">
        <f>VLOOKUP(B19,'[1]經費申請表(表一)-附件六'!$E$7:$W$111,17,FALSE)</f>
        <v>27279</v>
      </c>
      <c r="K19" s="10">
        <f>VLOOKUP(B19,[1]經費申請表!$D$6:$S$110,11,FALSE)</f>
        <v>0</v>
      </c>
      <c r="L19" s="10">
        <f>VLOOKUP(B19,[1]經費申請表!$D$6:$S$110,15,FALSE)</f>
        <v>49593</v>
      </c>
      <c r="M19" s="10">
        <f>VLOOKUP(B19,[1]經費申請表!$D$6:$S$110,16,FALSE)</f>
        <v>77568</v>
      </c>
      <c r="N19" s="11">
        <f t="shared" si="2"/>
        <v>154440</v>
      </c>
      <c r="O19" s="12">
        <f t="shared" si="0"/>
        <v>154440</v>
      </c>
      <c r="P19" s="13">
        <f>VLOOKUP(B19,$B$5:$N$101,13,FALSE)</f>
        <v>154440</v>
      </c>
      <c r="Q19" s="77" t="s">
        <v>22</v>
      </c>
    </row>
    <row r="20" spans="1:17" s="14" customFormat="1" ht="27.9" customHeight="1">
      <c r="A20" s="4">
        <v>16</v>
      </c>
      <c r="B20" s="4" t="s">
        <v>37</v>
      </c>
      <c r="C20" s="5">
        <f>VLOOKUP(B20,'[1]經費申請表(表一)-附件六'!$E$7:$W$111,9,FALSE)</f>
        <v>102240</v>
      </c>
      <c r="D20" s="5">
        <f>VLOOKUP(B20,'[1]經費申請表(表一)-附件六'!$E$7:$W$111,10,FALSE)</f>
        <v>3600</v>
      </c>
      <c r="E20" s="5">
        <f>VLOOKUP(B20,'[1]經費申請表(表一)-附件六'!$E$7:$W$111,11,FALSE)</f>
        <v>0</v>
      </c>
      <c r="F20" s="5">
        <f>VLOOKUP(B20,'[1]經費申請表(表一)-附件六'!$E$7:$W$111,12,FALSE)</f>
        <v>0</v>
      </c>
      <c r="G20" s="6">
        <f t="shared" si="1"/>
        <v>105840</v>
      </c>
      <c r="H20" s="7">
        <f>VLOOKUP(B20,'[1]經費申請表(表一)-附件六'!$E$7:$W$111,13,FALSE)</f>
        <v>4270</v>
      </c>
      <c r="I20" s="8">
        <f>VLOOKUP(B20,'[1]經費申請表(表一)-附件六'!$E$7:$W$111,16,FALSE)</f>
        <v>12668</v>
      </c>
      <c r="J20" s="9">
        <f>VLOOKUP(B20,'[1]經費申請表(表一)-附件六'!$E$7:$W$111,17,FALSE)</f>
        <v>12272</v>
      </c>
      <c r="K20" s="10">
        <f>VLOOKUP(B20,[1]經費申請表!$D$6:$S$110,11,FALSE)</f>
        <v>0</v>
      </c>
      <c r="L20" s="10">
        <f>VLOOKUP(B20,[1]經費申請表!$D$6:$S$110,15,FALSE)</f>
        <v>29886</v>
      </c>
      <c r="M20" s="10">
        <f>VLOOKUP(B20,[1]經費申請表!$D$6:$S$110,16,FALSE)</f>
        <v>46744</v>
      </c>
      <c r="N20" s="11">
        <f t="shared" si="2"/>
        <v>101570</v>
      </c>
      <c r="O20" s="12">
        <f t="shared" si="0"/>
        <v>101570</v>
      </c>
      <c r="P20" s="13">
        <f>VLOOKUP(B20,$B$5:$N$101,13,FALSE)</f>
        <v>101570</v>
      </c>
      <c r="Q20" s="77" t="s">
        <v>22</v>
      </c>
    </row>
    <row r="21" spans="1:17" s="14" customFormat="1" ht="58.2" customHeight="1">
      <c r="A21" s="4">
        <v>17</v>
      </c>
      <c r="B21" s="4" t="s">
        <v>38</v>
      </c>
      <c r="C21" s="5">
        <f>VLOOKUP(B21,'[1]經費申請表(表一)-附件六'!$E$7:$W$111,9,FALSE)</f>
        <v>270360</v>
      </c>
      <c r="D21" s="5">
        <f>VLOOKUP(B21,'[1]經費申請表(表一)-附件六'!$E$7:$W$111,10,FALSE)</f>
        <v>9360</v>
      </c>
      <c r="E21" s="5">
        <f>VLOOKUP(B21,'[1]經費申請表(表一)-附件六'!$E$7:$W$111,11,FALSE)</f>
        <v>0</v>
      </c>
      <c r="F21" s="5">
        <f>VLOOKUP(B21,'[1]經費申請表(表一)-附件六'!$E$7:$W$111,12,FALSE)</f>
        <v>0</v>
      </c>
      <c r="G21" s="6">
        <f t="shared" si="1"/>
        <v>279720</v>
      </c>
      <c r="H21" s="7">
        <f>VLOOKUP(B21,'[1]經費申請表(表一)-附件六'!$E$7:$W$111,13,FALSE)</f>
        <v>16416</v>
      </c>
      <c r="I21" s="8">
        <f>VLOOKUP(B21,'[1]經費申請表(表一)-附件六'!$E$7:$W$111,16,FALSE)</f>
        <v>77981</v>
      </c>
      <c r="J21" s="9">
        <f>VLOOKUP(B21,'[1]經費申請表(表一)-附件六'!$E$7:$W$111,17,FALSE)</f>
        <v>0</v>
      </c>
      <c r="K21" s="10">
        <f>VLOOKUP(B21,[1]經費申請表!$D$6:$S$110,11,FALSE)</f>
        <v>16416</v>
      </c>
      <c r="L21" s="10">
        <f>VLOOKUP(B21,[1]經費申請表!$D$6:$S$110,15,FALSE)</f>
        <v>65874</v>
      </c>
      <c r="M21" s="10">
        <f>VLOOKUP(B21,[1]經費申請表!$D$6:$S$110,16,FALSE)</f>
        <v>103033</v>
      </c>
      <c r="N21" s="11">
        <f t="shared" si="2"/>
        <v>246888</v>
      </c>
      <c r="O21" s="12">
        <f t="shared" si="0"/>
        <v>246888</v>
      </c>
      <c r="P21" s="13">
        <f>VLOOKUP(B21,$B$5:$N$101,13,FALSE)</f>
        <v>246888</v>
      </c>
      <c r="Q21" s="74" t="s">
        <v>122</v>
      </c>
    </row>
    <row r="22" spans="1:17" s="14" customFormat="1" ht="27.9" customHeight="1">
      <c r="A22" s="4">
        <v>18</v>
      </c>
      <c r="B22" s="4" t="s">
        <v>39</v>
      </c>
      <c r="C22" s="5">
        <f>VLOOKUP(B22,'[1]經費申請表(表一)-附件六'!$E$7:$W$111,9,FALSE)</f>
        <v>2185920</v>
      </c>
      <c r="D22" s="5">
        <f>VLOOKUP(B22,'[1]經費申請表(表一)-附件六'!$E$7:$W$111,10,FALSE)</f>
        <v>73980</v>
      </c>
      <c r="E22" s="5">
        <f>VLOOKUP(B22,'[1]經費申請表(表一)-附件六'!$E$7:$W$111,11,FALSE)</f>
        <v>164800</v>
      </c>
      <c r="F22" s="5">
        <f>VLOOKUP(B22,'[1]經費申請表(表一)-附件六'!$E$7:$W$111,12,FALSE)</f>
        <v>93900</v>
      </c>
      <c r="G22" s="6">
        <f t="shared" si="1"/>
        <v>2518600</v>
      </c>
      <c r="H22" s="7">
        <v>885318</v>
      </c>
      <c r="I22" s="8">
        <f>VLOOKUP(B22,'[1]經費申請表(表一)-附件六'!$E$7:$W$111,16,FALSE)</f>
        <v>300429</v>
      </c>
      <c r="J22" s="9">
        <f>VLOOKUP(B22,'[1]經費申請表(表一)-附件六'!$E$7:$W$111,17,FALSE)</f>
        <v>283741</v>
      </c>
      <c r="K22" s="10">
        <f>VLOOKUP(B22,[1]經費申請表!$D$6:$S$110,11,FALSE)</f>
        <v>20001</v>
      </c>
      <c r="L22" s="10">
        <f>VLOOKUP(B22,[1]經費申請表!$D$6:$S$110,15,FALSE)</f>
        <v>547075</v>
      </c>
      <c r="M22" s="10">
        <f>VLOOKUP(B22,[1]經費申請表!$D$6:$S$110,16,FALSE)</f>
        <v>855679</v>
      </c>
      <c r="N22" s="11">
        <f t="shared" si="2"/>
        <v>1986924</v>
      </c>
      <c r="O22" s="12">
        <f t="shared" si="0"/>
        <v>1986924</v>
      </c>
      <c r="P22" s="13">
        <f>1986924-373643</f>
        <v>1613281</v>
      </c>
      <c r="Q22" s="77" t="s">
        <v>40</v>
      </c>
    </row>
    <row r="23" spans="1:17" s="14" customFormat="1" ht="27.9" customHeight="1">
      <c r="A23" s="4">
        <v>19</v>
      </c>
      <c r="B23" s="4" t="s">
        <v>41</v>
      </c>
      <c r="C23" s="5">
        <f>VLOOKUP(B23,'[1]經費申請表(表一)-附件六'!$E$7:$W$111,9,FALSE)</f>
        <v>1069920</v>
      </c>
      <c r="D23" s="5">
        <f>VLOOKUP(B23,'[1]經費申請表(表一)-附件六'!$E$7:$W$111,10,FALSE)</f>
        <v>37620</v>
      </c>
      <c r="E23" s="5">
        <f>VLOOKUP(B23,'[1]經費申請表(表一)-附件六'!$E$7:$W$111,11,FALSE)</f>
        <v>47545</v>
      </c>
      <c r="F23" s="5">
        <f>VLOOKUP(B23,'[1]經費申請表(表一)-附件六'!$E$7:$W$111,12,FALSE)</f>
        <v>30825</v>
      </c>
      <c r="G23" s="6">
        <f t="shared" si="1"/>
        <v>1185910</v>
      </c>
      <c r="H23" s="7">
        <f>464862+54010</f>
        <v>518872</v>
      </c>
      <c r="I23" s="8">
        <f>VLOOKUP(B23,'[1]經費申請表(表一)-附件六'!$E$7:$W$111,16,FALSE)</f>
        <v>386636</v>
      </c>
      <c r="J23" s="9">
        <f>VLOOKUP(B23,'[1]經費申請表(表一)-附件六'!$E$7:$W$111,17,FALSE)</f>
        <v>68912</v>
      </c>
      <c r="K23" s="10">
        <f>VLOOKUP(B23,[1]經費申請表!$D$6:$S$110,11,FALSE)</f>
        <v>25271</v>
      </c>
      <c r="L23" s="10">
        <f>VLOOKUP(B23,[1]經費申請表!$D$6:$S$110,15,FALSE)</f>
        <v>93690</v>
      </c>
      <c r="M23" s="10">
        <f>VLOOKUP(B23,[1]經費申請表!$D$6:$S$110,16,FALSE)</f>
        <v>146539</v>
      </c>
      <c r="N23" s="11">
        <f t="shared" si="2"/>
        <v>695777</v>
      </c>
      <c r="O23" s="12">
        <f t="shared" si="0"/>
        <v>695777</v>
      </c>
      <c r="P23" s="13">
        <f>695777-54010</f>
        <v>641767</v>
      </c>
      <c r="Q23" s="77" t="s">
        <v>40</v>
      </c>
    </row>
    <row r="24" spans="1:17" s="14" customFormat="1" ht="27.9" customHeight="1">
      <c r="A24" s="4">
        <v>20</v>
      </c>
      <c r="B24" s="4" t="s">
        <v>42</v>
      </c>
      <c r="C24" s="5">
        <f>VLOOKUP(B24,'[1]經費申請表(表一)-附件六'!$E$7:$W$111,9,FALSE)</f>
        <v>73100</v>
      </c>
      <c r="D24" s="5">
        <f>VLOOKUP(B24,'[1]經費申請表(表一)-附件六'!$E$7:$W$111,10,FALSE)</f>
        <v>2380</v>
      </c>
      <c r="E24" s="5">
        <f>VLOOKUP(B24,'[1]經費申請表(表一)-附件六'!$E$7:$W$111,11,FALSE)</f>
        <v>0</v>
      </c>
      <c r="F24" s="5">
        <f>VLOOKUP(B24,'[1]經費申請表(表一)-附件六'!$E$7:$W$111,12,FALSE)</f>
        <v>0</v>
      </c>
      <c r="G24" s="6">
        <f t="shared" si="1"/>
        <v>75480</v>
      </c>
      <c r="H24" s="7">
        <f>VLOOKUP(B24,'[1]經費申請表(表一)-附件六'!$E$7:$W$111,13,FALSE)</f>
        <v>0</v>
      </c>
      <c r="I24" s="8">
        <f>VLOOKUP(B24,'[1]經費申請表(表一)-附件六'!$E$7:$W$111,16,FALSE)</f>
        <v>29755</v>
      </c>
      <c r="J24" s="9">
        <f>VLOOKUP(B24,'[1]經費申請表(表一)-附件六'!$E$7:$W$111,17,FALSE)</f>
        <v>0</v>
      </c>
      <c r="K24" s="10">
        <f>VLOOKUP(B24,[1]經費申請表!$D$6:$S$110,11,FALSE)</f>
        <v>0</v>
      </c>
      <c r="L24" s="10">
        <f>VLOOKUP(B24,[1]經費申請表!$D$6:$S$110,15,FALSE)</f>
        <v>17833</v>
      </c>
      <c r="M24" s="10">
        <f>VLOOKUP(B24,[1]經費申請表!$D$6:$S$110,16,FALSE)</f>
        <v>27892</v>
      </c>
      <c r="N24" s="11">
        <f t="shared" si="2"/>
        <v>75480</v>
      </c>
      <c r="O24" s="12">
        <f t="shared" si="0"/>
        <v>75480</v>
      </c>
      <c r="P24" s="13">
        <f>VLOOKUP(B24,$B$5:$N$101,13,FALSE)</f>
        <v>75480</v>
      </c>
      <c r="Q24" s="77" t="s">
        <v>40</v>
      </c>
    </row>
    <row r="25" spans="1:17" s="14" customFormat="1" ht="27.9" customHeight="1">
      <c r="A25" s="4">
        <v>21</v>
      </c>
      <c r="B25" s="4" t="s">
        <v>43</v>
      </c>
      <c r="C25" s="5">
        <f>VLOOKUP(B25,'[1]經費申請表(表一)-附件六'!$E$7:$W$111,9,FALSE)</f>
        <v>215360</v>
      </c>
      <c r="D25" s="5">
        <f>VLOOKUP(B25,'[1]經費申請表(表一)-附件六'!$E$7:$W$111,10,FALSE)</f>
        <v>7780</v>
      </c>
      <c r="E25" s="5">
        <f>VLOOKUP(B25,'[1]經費申請表(表一)-附件六'!$E$7:$W$111,11,FALSE)</f>
        <v>5000</v>
      </c>
      <c r="F25" s="5">
        <f>VLOOKUP(B25,'[1]經費申請表(表一)-附件六'!$E$7:$W$111,12,FALSE)</f>
        <v>5000</v>
      </c>
      <c r="G25" s="6">
        <f t="shared" si="1"/>
        <v>233140</v>
      </c>
      <c r="H25" s="7">
        <f>57617+19984</f>
        <v>77601</v>
      </c>
      <c r="I25" s="8">
        <f>VLOOKUP(B25,'[1]經費申請表(表一)-附件六'!$E$7:$W$111,16,FALSE)</f>
        <v>38935</v>
      </c>
      <c r="J25" s="9">
        <f>VLOOKUP(B25,'[1]經費申請表(表一)-附件六'!$E$7:$W$111,17,FALSE)</f>
        <v>48988</v>
      </c>
      <c r="K25" s="10">
        <f>VLOOKUP(B25,[1]經費申請表!$D$6:$S$110,11,FALSE)</f>
        <v>2435</v>
      </c>
      <c r="L25" s="10">
        <f>VLOOKUP(B25,[1]經費申請表!$D$6:$S$110,15,FALSE)</f>
        <v>33215</v>
      </c>
      <c r="M25" s="10">
        <f>VLOOKUP(B25,[1]經費申請表!$D$6:$S$110,16,FALSE)</f>
        <v>51950</v>
      </c>
      <c r="N25" s="11">
        <f t="shared" si="2"/>
        <v>173088</v>
      </c>
      <c r="O25" s="12">
        <f t="shared" si="0"/>
        <v>173088</v>
      </c>
      <c r="P25" s="13">
        <f>173088-19984</f>
        <v>153104</v>
      </c>
      <c r="Q25" s="77" t="s">
        <v>40</v>
      </c>
    </row>
    <row r="26" spans="1:17" s="14" customFormat="1" ht="27.9" customHeight="1">
      <c r="A26" s="4">
        <v>22</v>
      </c>
      <c r="B26" s="4" t="s">
        <v>44</v>
      </c>
      <c r="C26" s="5">
        <f>VLOOKUP(B26,'[1]經費申請表(表一)-附件六'!$E$7:$W$111,9,FALSE)</f>
        <v>32760</v>
      </c>
      <c r="D26" s="5">
        <f>VLOOKUP(B26,'[1]經費申請表(表一)-附件六'!$E$7:$W$111,10,FALSE)</f>
        <v>1260</v>
      </c>
      <c r="E26" s="5">
        <f>VLOOKUP(B26,'[1]經費申請表(表一)-附件六'!$E$7:$W$111,11,FALSE)</f>
        <v>0</v>
      </c>
      <c r="F26" s="5">
        <f>VLOOKUP(B26,'[1]經費申請表(表一)-附件六'!$E$7:$W$111,12,FALSE)</f>
        <v>0</v>
      </c>
      <c r="G26" s="6">
        <f t="shared" si="1"/>
        <v>34020</v>
      </c>
      <c r="H26" s="7">
        <f>VLOOKUP(B26,'[1]經費申請表(表一)-附件六'!$E$7:$W$111,13,FALSE)</f>
        <v>0</v>
      </c>
      <c r="I26" s="8">
        <f>VLOOKUP(B26,'[1]經費申請表(表一)-附件六'!$E$7:$W$111,16,FALSE)</f>
        <v>0</v>
      </c>
      <c r="J26" s="9">
        <f>VLOOKUP(B26,'[1]經費申請表(表一)-附件六'!$E$7:$W$111,17,FALSE)</f>
        <v>16834</v>
      </c>
      <c r="K26" s="10">
        <f>VLOOKUP(B26,[1]經費申請表!$D$6:$S$110,11,FALSE)</f>
        <v>0</v>
      </c>
      <c r="L26" s="10">
        <f>VLOOKUP(B26,[1]經費申請表!$D$6:$S$110,15,FALSE)</f>
        <v>6703</v>
      </c>
      <c r="M26" s="10">
        <f>VLOOKUP(B26,[1]經費申請表!$D$6:$S$110,16,FALSE)</f>
        <v>10483</v>
      </c>
      <c r="N26" s="11">
        <f t="shared" si="2"/>
        <v>34020</v>
      </c>
      <c r="O26" s="12">
        <f t="shared" si="0"/>
        <v>34020</v>
      </c>
      <c r="P26" s="13">
        <f>VLOOKUP(B26,$B$5:$N$101,13,FALSE)</f>
        <v>34020</v>
      </c>
      <c r="Q26" s="77" t="s">
        <v>40</v>
      </c>
    </row>
    <row r="27" spans="1:17" s="14" customFormat="1" ht="27.9" customHeight="1">
      <c r="A27" s="4">
        <v>23</v>
      </c>
      <c r="B27" s="4" t="s">
        <v>45</v>
      </c>
      <c r="C27" s="5">
        <f>VLOOKUP(B27,'[1]經費申請表(表一)-附件六'!$E$7:$W$111,9,FALSE)</f>
        <v>315720</v>
      </c>
      <c r="D27" s="5">
        <f>VLOOKUP(B27,'[1]經費申請表(表一)-附件六'!$E$7:$W$111,10,FALSE)</f>
        <v>11520</v>
      </c>
      <c r="E27" s="5">
        <f>VLOOKUP(B27,'[1]經費申請表(表一)-附件六'!$E$7:$W$111,11,FALSE)</f>
        <v>18522</v>
      </c>
      <c r="F27" s="5">
        <f>VLOOKUP(B27,'[1]經費申請表(表一)-附件六'!$E$7:$W$111,12,FALSE)</f>
        <v>12368</v>
      </c>
      <c r="G27" s="6">
        <f t="shared" si="1"/>
        <v>358130</v>
      </c>
      <c r="H27" s="7">
        <f>VLOOKUP(B27,'[1]經費申請表(表一)-附件六'!$E$7:$W$111,13,FALSE)</f>
        <v>0</v>
      </c>
      <c r="I27" s="8">
        <f>VLOOKUP(B27,'[1]經費申請表(表一)-附件六'!$E$7:$W$111,16,FALSE)</f>
        <v>0</v>
      </c>
      <c r="J27" s="9">
        <f>VLOOKUP(B27,'[1]經費申請表(表一)-附件六'!$E$7:$W$111,17,FALSE)</f>
        <v>132241</v>
      </c>
      <c r="K27" s="10">
        <f>VLOOKUP(B27,[1]經費申請表!$D$6:$S$110,11,FALSE)</f>
        <v>0</v>
      </c>
      <c r="L27" s="10">
        <f>VLOOKUP(B27,[1]經費申請表!$D$6:$S$110,15,FALSE)</f>
        <v>88097</v>
      </c>
      <c r="M27" s="10">
        <f>VLOOKUP(B27,[1]經費申請表!$D$6:$S$110,16,FALSE)</f>
        <v>137792</v>
      </c>
      <c r="N27" s="11">
        <f t="shared" si="2"/>
        <v>358130</v>
      </c>
      <c r="O27" s="12">
        <f t="shared" si="0"/>
        <v>358130</v>
      </c>
      <c r="P27" s="13">
        <f>VLOOKUP(B27,$B$5:$N$101,13,FALSE)</f>
        <v>358130</v>
      </c>
      <c r="Q27" s="77" t="s">
        <v>40</v>
      </c>
    </row>
    <row r="28" spans="1:17" s="14" customFormat="1" ht="27.9" customHeight="1">
      <c r="A28" s="4">
        <v>24</v>
      </c>
      <c r="B28" s="4" t="s">
        <v>46</v>
      </c>
      <c r="C28" s="5">
        <f>VLOOKUP(B28,'[1]經費申請表(表一)-附件六'!$E$7:$W$111,9,FALSE)</f>
        <v>783720</v>
      </c>
      <c r="D28" s="5">
        <f>VLOOKUP(B28,'[1]經費申請表(表一)-附件六'!$E$7:$W$111,10,FALSE)</f>
        <v>27360</v>
      </c>
      <c r="E28" s="5">
        <f>VLOOKUP(B28,'[1]經費申請表(表一)-附件六'!$E$7:$W$111,11,FALSE)</f>
        <v>0</v>
      </c>
      <c r="F28" s="5">
        <f>VLOOKUP(B28,'[1]經費申請表(表一)-附件六'!$E$7:$W$111,12,FALSE)</f>
        <v>0</v>
      </c>
      <c r="G28" s="6">
        <f t="shared" si="1"/>
        <v>811080</v>
      </c>
      <c r="H28" s="7">
        <v>238969</v>
      </c>
      <c r="I28" s="8">
        <f>VLOOKUP(B28,'[1]經費申請表(表一)-附件六'!$E$7:$W$111,16,FALSE)</f>
        <v>177165</v>
      </c>
      <c r="J28" s="9">
        <f>VLOOKUP(B28,'[1]經費申請表(表一)-附件六'!$E$7:$W$111,17,FALSE)</f>
        <v>39368</v>
      </c>
      <c r="K28" s="10">
        <f>VLOOKUP(B28,[1]經費申請表!$D$6:$S$110,11,FALSE)</f>
        <v>8637</v>
      </c>
      <c r="L28" s="10">
        <f>VLOOKUP(B28,[1]經費申請表!$D$6:$S$110,15,FALSE)</f>
        <v>160889</v>
      </c>
      <c r="M28" s="10">
        <f>VLOOKUP(B28,[1]經費申請表!$D$6:$S$110,16,FALSE)</f>
        <v>251645</v>
      </c>
      <c r="N28" s="11">
        <f t="shared" si="2"/>
        <v>629067</v>
      </c>
      <c r="O28" s="12">
        <f t="shared" si="0"/>
        <v>629067</v>
      </c>
      <c r="P28" s="13">
        <f>629067-65593</f>
        <v>563474</v>
      </c>
      <c r="Q28" s="77" t="s">
        <v>40</v>
      </c>
    </row>
    <row r="29" spans="1:17" s="14" customFormat="1" ht="27.9" customHeight="1">
      <c r="A29" s="4">
        <v>25</v>
      </c>
      <c r="B29" s="4" t="s">
        <v>47</v>
      </c>
      <c r="C29" s="5">
        <f>VLOOKUP(B29,'[1]經費申請表(表一)-附件六'!$E$7:$W$111,9,FALSE)</f>
        <v>42840</v>
      </c>
      <c r="D29" s="5">
        <f>VLOOKUP(B29,'[1]經費申請表(表一)-附件六'!$E$7:$W$111,10,FALSE)</f>
        <v>1440</v>
      </c>
      <c r="E29" s="5">
        <f>VLOOKUP(B29,'[1]經費申請表(表一)-附件六'!$E$7:$W$111,11,FALSE)</f>
        <v>0</v>
      </c>
      <c r="F29" s="5">
        <f>VLOOKUP(B29,'[1]經費申請表(表一)-附件六'!$E$7:$W$111,12,FALSE)</f>
        <v>0</v>
      </c>
      <c r="G29" s="6">
        <f t="shared" si="1"/>
        <v>44280</v>
      </c>
      <c r="H29" s="7">
        <f>VLOOKUP(B29,'[1]經費申請表(表一)-附件六'!$E$7:$W$111,13,FALSE)</f>
        <v>0</v>
      </c>
      <c r="I29" s="8">
        <f>VLOOKUP(B29,'[1]經費申請表(表一)-附件六'!$E$7:$W$111,16,FALSE)</f>
        <v>0</v>
      </c>
      <c r="J29" s="9">
        <f>VLOOKUP(B29,'[1]經費申請表(表一)-附件六'!$E$7:$W$111,17,FALSE)</f>
        <v>0</v>
      </c>
      <c r="K29" s="10">
        <f>VLOOKUP(B29,[1]經費申請表!$D$6:$S$110,11,FALSE)</f>
        <v>0</v>
      </c>
      <c r="L29" s="10">
        <f>VLOOKUP(B29,[1]經費申請表!$D$6:$S$110,15,FALSE)</f>
        <v>17270</v>
      </c>
      <c r="M29" s="10">
        <f>VLOOKUP(B29,[1]經費申請表!$D$6:$S$110,16,FALSE)</f>
        <v>27010</v>
      </c>
      <c r="N29" s="11">
        <f t="shared" si="2"/>
        <v>44280</v>
      </c>
      <c r="O29" s="12">
        <f t="shared" si="0"/>
        <v>44280</v>
      </c>
      <c r="P29" s="13">
        <f t="shared" ref="P29:P53" si="3">VLOOKUP(B29,$B$5:$N$101,13,FALSE)</f>
        <v>44280</v>
      </c>
      <c r="Q29" s="77" t="s">
        <v>40</v>
      </c>
    </row>
    <row r="30" spans="1:17" s="14" customFormat="1" ht="27.9" customHeight="1">
      <c r="A30" s="4">
        <v>26</v>
      </c>
      <c r="B30" s="4" t="s">
        <v>48</v>
      </c>
      <c r="C30" s="5">
        <f>VLOOKUP(B30,'[1]經費申請表(表一)-附件六'!$E$7:$W$111,9,FALSE)</f>
        <v>41760</v>
      </c>
      <c r="D30" s="5">
        <f>VLOOKUP(B30,'[1]經費申請表(表一)-附件六'!$E$7:$W$111,10,FALSE)</f>
        <v>1440</v>
      </c>
      <c r="E30" s="5">
        <f>VLOOKUP(B30,'[1]經費申請表(表一)-附件六'!$E$7:$W$111,11,FALSE)</f>
        <v>0</v>
      </c>
      <c r="F30" s="5">
        <f>VLOOKUP(B30,'[1]經費申請表(表一)-附件六'!$E$7:$W$111,12,FALSE)</f>
        <v>0</v>
      </c>
      <c r="G30" s="6">
        <f t="shared" si="1"/>
        <v>43200</v>
      </c>
      <c r="H30" s="7">
        <f>VLOOKUP(B30,'[1]經費申請表(表一)-附件六'!$E$7:$W$111,13,FALSE)</f>
        <v>0</v>
      </c>
      <c r="I30" s="8">
        <f>VLOOKUP(B30,'[1]經費申請表(表一)-附件六'!$E$7:$W$111,16,FALSE)</f>
        <v>0</v>
      </c>
      <c r="J30" s="9">
        <f>VLOOKUP(B30,'[1]經費申請表(表一)-附件六'!$E$7:$W$111,17,FALSE)</f>
        <v>31985</v>
      </c>
      <c r="K30" s="10">
        <f>VLOOKUP(B30,[1]經費申請表!$D$6:$S$110,11,FALSE)</f>
        <v>0</v>
      </c>
      <c r="L30" s="10">
        <f>VLOOKUP(B30,[1]經費申請表!$D$6:$S$110,15,FALSE)</f>
        <v>4374</v>
      </c>
      <c r="M30" s="10">
        <f>VLOOKUP(B30,[1]經費申請表!$D$6:$S$110,16,FALSE)</f>
        <v>6841</v>
      </c>
      <c r="N30" s="11">
        <f t="shared" si="2"/>
        <v>43200</v>
      </c>
      <c r="O30" s="12">
        <f t="shared" si="0"/>
        <v>43200</v>
      </c>
      <c r="P30" s="13">
        <f t="shared" si="3"/>
        <v>43200</v>
      </c>
      <c r="Q30" s="77" t="s">
        <v>40</v>
      </c>
    </row>
    <row r="31" spans="1:17" s="14" customFormat="1" ht="27.9" customHeight="1">
      <c r="A31" s="4">
        <v>27</v>
      </c>
      <c r="B31" s="4" t="s">
        <v>49</v>
      </c>
      <c r="C31" s="5">
        <f>VLOOKUP(B31,'[1]經費申請表(表一)-附件六'!$E$7:$W$111,9,FALSE)</f>
        <v>70560</v>
      </c>
      <c r="D31" s="5">
        <f>VLOOKUP(B31,'[1]經費申請表(表一)-附件六'!$E$7:$W$111,10,FALSE)</f>
        <v>2340</v>
      </c>
      <c r="E31" s="5">
        <f>VLOOKUP(B31,'[1]經費申請表(表一)-附件六'!$E$7:$W$111,11,FALSE)</f>
        <v>2000</v>
      </c>
      <c r="F31" s="5">
        <f>VLOOKUP(B31,'[1]經費申請表(表一)-附件六'!$E$7:$W$111,12,FALSE)</f>
        <v>800</v>
      </c>
      <c r="G31" s="6">
        <f t="shared" si="1"/>
        <v>75700</v>
      </c>
      <c r="H31" s="7">
        <f>VLOOKUP(B31,'[1]經費申請表(表一)-附件六'!$E$7:$W$111,13,FALSE)</f>
        <v>0</v>
      </c>
      <c r="I31" s="8">
        <f>VLOOKUP(B31,'[1]經費申請表(表一)-附件六'!$E$7:$W$111,16,FALSE)</f>
        <v>19965</v>
      </c>
      <c r="J31" s="9">
        <f>VLOOKUP(B31,'[1]經費申請表(表一)-附件六'!$E$7:$W$111,17,FALSE)</f>
        <v>42240</v>
      </c>
      <c r="K31" s="10">
        <f>VLOOKUP(B31,[1]經費申請表!$D$6:$S$110,11,FALSE)</f>
        <v>0</v>
      </c>
      <c r="L31" s="10">
        <f>VLOOKUP(B31,[1]經費申請表!$D$6:$S$110,15,FALSE)</f>
        <v>5264</v>
      </c>
      <c r="M31" s="10">
        <f>VLOOKUP(B31,[1]經費申請表!$D$6:$S$110,16,FALSE)</f>
        <v>8231</v>
      </c>
      <c r="N31" s="11">
        <f t="shared" si="2"/>
        <v>75700</v>
      </c>
      <c r="O31" s="12">
        <f t="shared" si="0"/>
        <v>75700</v>
      </c>
      <c r="P31" s="13">
        <f t="shared" si="3"/>
        <v>75700</v>
      </c>
      <c r="Q31" s="77" t="s">
        <v>40</v>
      </c>
    </row>
    <row r="32" spans="1:17" s="14" customFormat="1" ht="27.9" customHeight="1">
      <c r="A32" s="4">
        <v>28</v>
      </c>
      <c r="B32" s="4" t="s">
        <v>50</v>
      </c>
      <c r="C32" s="5">
        <f>VLOOKUP(B32,'[1]經費申請表(表一)-附件六'!$E$7:$W$111,9,FALSE)</f>
        <v>129600</v>
      </c>
      <c r="D32" s="5">
        <f>VLOOKUP(B32,'[1]經費申請表(表一)-附件六'!$E$7:$W$111,10,FALSE)</f>
        <v>4320</v>
      </c>
      <c r="E32" s="5">
        <f>VLOOKUP(B32,'[1]經費申請表(表一)-附件六'!$E$7:$W$111,11,FALSE)</f>
        <v>2520</v>
      </c>
      <c r="F32" s="5">
        <f>VLOOKUP(B32,'[1]經費申請表(表一)-附件六'!$E$7:$W$111,12,FALSE)</f>
        <v>1980</v>
      </c>
      <c r="G32" s="6">
        <f t="shared" si="1"/>
        <v>138420</v>
      </c>
      <c r="H32" s="7">
        <f>VLOOKUP(B32,'[1]經費申請表(表一)-附件六'!$E$7:$W$111,13,FALSE)</f>
        <v>0</v>
      </c>
      <c r="I32" s="8">
        <f>VLOOKUP(B32,'[1]經費申請表(表一)-附件六'!$E$7:$W$111,16,FALSE)</f>
        <v>84157</v>
      </c>
      <c r="J32" s="9">
        <f>VLOOKUP(B32,'[1]經費申請表(表一)-附件六'!$E$7:$W$111,17,FALSE)</f>
        <v>0</v>
      </c>
      <c r="K32" s="10">
        <f>VLOOKUP(B32,[1]經費申請表!$D$6:$S$110,11,FALSE)</f>
        <v>0</v>
      </c>
      <c r="L32" s="10">
        <f>VLOOKUP(B32,[1]經費申請表!$D$6:$S$110,15,FALSE)</f>
        <v>21163</v>
      </c>
      <c r="M32" s="10">
        <f>VLOOKUP(B32,[1]經費申請表!$D$6:$S$110,16,FALSE)</f>
        <v>33100</v>
      </c>
      <c r="N32" s="11">
        <f t="shared" si="2"/>
        <v>138420</v>
      </c>
      <c r="O32" s="12">
        <f t="shared" si="0"/>
        <v>138420</v>
      </c>
      <c r="P32" s="13">
        <f t="shared" si="3"/>
        <v>138420</v>
      </c>
      <c r="Q32" s="77" t="s">
        <v>40</v>
      </c>
    </row>
    <row r="33" spans="1:17" s="14" customFormat="1" ht="27.9" customHeight="1">
      <c r="A33" s="4">
        <v>29</v>
      </c>
      <c r="B33" s="4" t="s">
        <v>51</v>
      </c>
      <c r="C33" s="5">
        <f>VLOOKUP(B33,'[1]經費申請表(表一)-附件六'!$E$7:$W$111,9,FALSE)</f>
        <v>35020</v>
      </c>
      <c r="D33" s="5">
        <f>VLOOKUP(B33,'[1]經費申請表(表一)-附件六'!$E$7:$W$111,10,FALSE)</f>
        <v>1190</v>
      </c>
      <c r="E33" s="5">
        <f>VLOOKUP(B33,'[1]經費申請表(表一)-附件六'!$E$7:$W$111,11,FALSE)</f>
        <v>0</v>
      </c>
      <c r="F33" s="5">
        <f>VLOOKUP(B33,'[1]經費申請表(表一)-附件六'!$E$7:$W$111,12,FALSE)</f>
        <v>0</v>
      </c>
      <c r="G33" s="6">
        <f t="shared" si="1"/>
        <v>36210</v>
      </c>
      <c r="H33" s="7">
        <f>VLOOKUP(B33,'[1]經費申請表(表一)-附件六'!$E$7:$W$111,13,FALSE)</f>
        <v>0</v>
      </c>
      <c r="I33" s="8">
        <f>VLOOKUP(B33,'[1]經費申請表(表一)-附件六'!$E$7:$W$111,16,FALSE)</f>
        <v>0</v>
      </c>
      <c r="J33" s="9">
        <f>VLOOKUP(B33,'[1]經費申請表(表一)-附件六'!$E$7:$W$111,17,FALSE)</f>
        <v>6748</v>
      </c>
      <c r="K33" s="10">
        <f>VLOOKUP(B33,[1]經費申請表!$D$6:$S$110,11,FALSE)</f>
        <v>0</v>
      </c>
      <c r="L33" s="10">
        <f>VLOOKUP(B33,[1]經費申請表!$D$6:$S$110,15,FALSE)</f>
        <v>11491</v>
      </c>
      <c r="M33" s="10">
        <f>VLOOKUP(B33,[1]經費申請表!$D$6:$S$110,16,FALSE)</f>
        <v>17971</v>
      </c>
      <c r="N33" s="11">
        <f t="shared" si="2"/>
        <v>36210</v>
      </c>
      <c r="O33" s="12">
        <f t="shared" si="0"/>
        <v>36210</v>
      </c>
      <c r="P33" s="13">
        <f t="shared" si="3"/>
        <v>36210</v>
      </c>
      <c r="Q33" s="77" t="s">
        <v>40</v>
      </c>
    </row>
    <row r="34" spans="1:17" s="14" customFormat="1" ht="27.9" customHeight="1">
      <c r="A34" s="4">
        <v>30</v>
      </c>
      <c r="B34" s="4" t="s">
        <v>52</v>
      </c>
      <c r="C34" s="5">
        <f>VLOOKUP(B34,'[1]經費申請表(表一)-附件六'!$E$7:$W$111,9,FALSE)</f>
        <v>55760</v>
      </c>
      <c r="D34" s="5">
        <f>VLOOKUP(B34,'[1]經費申請表(表一)-附件六'!$E$7:$W$111,10,FALSE)</f>
        <v>1870</v>
      </c>
      <c r="E34" s="5">
        <f>VLOOKUP(B34,'[1]經費申請表(表一)-附件六'!$E$7:$W$111,11,FALSE)</f>
        <v>0</v>
      </c>
      <c r="F34" s="5">
        <f>VLOOKUP(B34,'[1]經費申請表(表一)-附件六'!$E$7:$W$111,12,FALSE)</f>
        <v>0</v>
      </c>
      <c r="G34" s="6">
        <f t="shared" si="1"/>
        <v>57630</v>
      </c>
      <c r="H34" s="7">
        <f>VLOOKUP(B34,'[1]經費申請表(表一)-附件六'!$E$7:$W$111,13,FALSE)</f>
        <v>0</v>
      </c>
      <c r="I34" s="8">
        <f>VLOOKUP(B34,'[1]經費申請表(表一)-附件六'!$E$7:$W$111,16,FALSE)</f>
        <v>15818</v>
      </c>
      <c r="J34" s="9">
        <f>VLOOKUP(B34,'[1]經費申請表(表一)-附件六'!$E$7:$W$111,17,FALSE)</f>
        <v>0</v>
      </c>
      <c r="K34" s="10">
        <f>VLOOKUP(B34,[1]經費申請表!$D$6:$S$110,11,FALSE)</f>
        <v>0</v>
      </c>
      <c r="L34" s="10">
        <f>VLOOKUP(B34,[1]經費申請表!$D$6:$S$110,15,FALSE)</f>
        <v>16307</v>
      </c>
      <c r="M34" s="10">
        <f>VLOOKUP(B34,[1]經費申請表!$D$6:$S$110,16,FALSE)</f>
        <v>25505</v>
      </c>
      <c r="N34" s="11">
        <f t="shared" si="2"/>
        <v>57630</v>
      </c>
      <c r="O34" s="12">
        <f t="shared" si="0"/>
        <v>57630</v>
      </c>
      <c r="P34" s="13">
        <f t="shared" si="3"/>
        <v>57630</v>
      </c>
      <c r="Q34" s="77" t="s">
        <v>40</v>
      </c>
    </row>
    <row r="35" spans="1:17" s="14" customFormat="1" ht="27.9" customHeight="1">
      <c r="A35" s="4">
        <v>31</v>
      </c>
      <c r="B35" s="4" t="s">
        <v>53</v>
      </c>
      <c r="C35" s="5">
        <f>VLOOKUP(B35,'[1]經費申請表(表一)-附件六'!$E$7:$W$111,9,FALSE)</f>
        <v>68840</v>
      </c>
      <c r="D35" s="5">
        <f>VLOOKUP(B35,'[1]經費申請表(表一)-附件六'!$E$7:$W$111,10,FALSE)</f>
        <v>2500</v>
      </c>
      <c r="E35" s="5">
        <f>VLOOKUP(B35,'[1]經費申請表(表一)-附件六'!$E$7:$W$111,11,FALSE)</f>
        <v>800</v>
      </c>
      <c r="F35" s="5">
        <f>VLOOKUP(B35,'[1]經費申請表(表一)-附件六'!$E$7:$W$111,12,FALSE)</f>
        <v>0</v>
      </c>
      <c r="G35" s="6">
        <f t="shared" si="1"/>
        <v>72140</v>
      </c>
      <c r="H35" s="7">
        <f>VLOOKUP(B35,'[1]經費申請表(表一)-附件六'!$E$7:$W$111,13,FALSE)</f>
        <v>0</v>
      </c>
      <c r="I35" s="8">
        <f>VLOOKUP(B35,'[1]經費申請表(表一)-附件六'!$E$7:$W$111,16,FALSE)</f>
        <v>0</v>
      </c>
      <c r="J35" s="9">
        <f>VLOOKUP(B35,'[1]經費申請表(表一)-附件六'!$E$7:$W$111,17,FALSE)</f>
        <v>11851</v>
      </c>
      <c r="K35" s="10">
        <f>VLOOKUP(B35,[1]經費申請表!$D$6:$S$110,11,FALSE)</f>
        <v>0</v>
      </c>
      <c r="L35" s="10">
        <f>VLOOKUP(B35,[1]經費申請表!$D$6:$S$110,15,FALSE)</f>
        <v>23513</v>
      </c>
      <c r="M35" s="10">
        <f>VLOOKUP(B35,[1]經費申請表!$D$6:$S$110,16,FALSE)</f>
        <v>36776</v>
      </c>
      <c r="N35" s="11">
        <f t="shared" si="2"/>
        <v>72140</v>
      </c>
      <c r="O35" s="12">
        <f t="shared" si="0"/>
        <v>72140</v>
      </c>
      <c r="P35" s="13">
        <f t="shared" si="3"/>
        <v>72140</v>
      </c>
      <c r="Q35" s="77" t="s">
        <v>40</v>
      </c>
    </row>
    <row r="36" spans="1:17" s="14" customFormat="1" ht="27.9" customHeight="1">
      <c r="A36" s="4">
        <v>32</v>
      </c>
      <c r="B36" s="4" t="s">
        <v>54</v>
      </c>
      <c r="C36" s="5">
        <f>VLOOKUP(B36,'[1]經費申請表(表一)-附件六'!$E$7:$W$111,9,FALSE)</f>
        <v>84240</v>
      </c>
      <c r="D36" s="5">
        <f>VLOOKUP(B36,'[1]經費申請表(表一)-附件六'!$E$7:$W$111,10,FALSE)</f>
        <v>3240</v>
      </c>
      <c r="E36" s="5">
        <f>VLOOKUP(B36,'[1]經費申請表(表一)-附件六'!$E$7:$W$111,11,FALSE)</f>
        <v>0</v>
      </c>
      <c r="F36" s="5">
        <f>VLOOKUP(B36,'[1]經費申請表(表一)-附件六'!$E$7:$W$111,12,FALSE)</f>
        <v>0</v>
      </c>
      <c r="G36" s="6">
        <f t="shared" si="1"/>
        <v>87480</v>
      </c>
      <c r="H36" s="7">
        <f>VLOOKUP(B36,'[1]經費申請表(表一)-附件六'!$E$7:$W$111,13,FALSE)</f>
        <v>0</v>
      </c>
      <c r="I36" s="8">
        <f>VLOOKUP(B36,'[1]經費申請表(表一)-附件六'!$E$7:$W$111,16,FALSE)</f>
        <v>62753</v>
      </c>
      <c r="J36" s="9">
        <f>VLOOKUP(B36,'[1]經費申請表(表一)-附件六'!$E$7:$W$111,17,FALSE)</f>
        <v>0</v>
      </c>
      <c r="K36" s="10">
        <f>VLOOKUP(B36,[1]經費申請表!$D$6:$S$110,11,FALSE)</f>
        <v>0</v>
      </c>
      <c r="L36" s="10">
        <f>VLOOKUP(B36,[1]經費申請表!$D$6:$S$110,15,FALSE)</f>
        <v>9644</v>
      </c>
      <c r="M36" s="10">
        <f>VLOOKUP(B36,[1]經費申請表!$D$6:$S$110,16,FALSE)</f>
        <v>15083</v>
      </c>
      <c r="N36" s="11">
        <f t="shared" si="2"/>
        <v>87480</v>
      </c>
      <c r="O36" s="12">
        <f t="shared" si="0"/>
        <v>87480</v>
      </c>
      <c r="P36" s="13">
        <f t="shared" si="3"/>
        <v>87480</v>
      </c>
      <c r="Q36" s="77" t="s">
        <v>40</v>
      </c>
    </row>
    <row r="37" spans="1:17" s="14" customFormat="1" ht="27.9" customHeight="1">
      <c r="A37" s="4">
        <v>33</v>
      </c>
      <c r="B37" s="4" t="s">
        <v>55</v>
      </c>
      <c r="C37" s="5">
        <f>VLOOKUP(B37,'[1]經費申請表(表一)-附件六'!$E$7:$W$111,9,FALSE)</f>
        <v>74880</v>
      </c>
      <c r="D37" s="5">
        <f>VLOOKUP(B37,'[1]經費申請表(表一)-附件六'!$E$7:$W$111,10,FALSE)</f>
        <v>2880</v>
      </c>
      <c r="E37" s="5">
        <f>VLOOKUP(B37,'[1]經費申請表(表一)-附件六'!$E$7:$W$111,11,FALSE)</f>
        <v>0</v>
      </c>
      <c r="F37" s="5">
        <f>VLOOKUP(B37,'[1]經費申請表(表一)-附件六'!$E$7:$W$111,12,FALSE)</f>
        <v>0</v>
      </c>
      <c r="G37" s="6">
        <f t="shared" si="1"/>
        <v>77760</v>
      </c>
      <c r="H37" s="7">
        <f>VLOOKUP(B37,'[1]經費申請表(表一)-附件六'!$E$7:$W$111,13,FALSE)</f>
        <v>0</v>
      </c>
      <c r="I37" s="8">
        <f>VLOOKUP(B37,'[1]經費申請表(表一)-附件六'!$E$7:$W$111,16,FALSE)</f>
        <v>0</v>
      </c>
      <c r="J37" s="9">
        <f>VLOOKUP(B37,'[1]經費申請表(表一)-附件六'!$E$7:$W$111,17,FALSE)</f>
        <v>29336</v>
      </c>
      <c r="K37" s="10">
        <f>VLOOKUP(B37,[1]經費申請表!$D$6:$S$110,11,FALSE)</f>
        <v>0</v>
      </c>
      <c r="L37" s="10">
        <f>VLOOKUP(B37,[1]經費申請表!$D$6:$S$110,15,FALSE)</f>
        <v>18886</v>
      </c>
      <c r="M37" s="10">
        <f>VLOOKUP(B37,[1]經費申請表!$D$6:$S$110,16,FALSE)</f>
        <v>29538</v>
      </c>
      <c r="N37" s="11">
        <f t="shared" si="2"/>
        <v>77760</v>
      </c>
      <c r="O37" s="12">
        <f t="shared" ref="O37:O68" si="4">VLOOKUP(B37,$B$5:$N$101,13,FALSE)</f>
        <v>77760</v>
      </c>
      <c r="P37" s="13">
        <f t="shared" si="3"/>
        <v>77760</v>
      </c>
      <c r="Q37" s="77" t="s">
        <v>40</v>
      </c>
    </row>
    <row r="38" spans="1:17" s="14" customFormat="1" ht="27.9" customHeight="1">
      <c r="A38" s="4">
        <v>34</v>
      </c>
      <c r="B38" s="4" t="s">
        <v>56</v>
      </c>
      <c r="C38" s="5">
        <f>VLOOKUP(B38,'[1]經費申請表(表一)-附件六'!$E$7:$W$111,9,FALSE)</f>
        <v>86980</v>
      </c>
      <c r="D38" s="5">
        <f>VLOOKUP(B38,'[1]經費申請表(表一)-附件六'!$E$7:$W$111,10,FALSE)</f>
        <v>3050</v>
      </c>
      <c r="E38" s="5">
        <f>VLOOKUP(B38,'[1]經費申請表(表一)-附件六'!$E$7:$W$111,11,FALSE)</f>
        <v>1190</v>
      </c>
      <c r="F38" s="5">
        <f>VLOOKUP(B38,'[1]經費申請表(表一)-附件六'!$E$7:$W$111,12,FALSE)</f>
        <v>385</v>
      </c>
      <c r="G38" s="6">
        <f t="shared" si="1"/>
        <v>91605</v>
      </c>
      <c r="H38" s="7">
        <f>VLOOKUP(B38,'[1]經費申請表(表一)-附件六'!$E$7:$W$111,13,FALSE)</f>
        <v>0</v>
      </c>
      <c r="I38" s="8">
        <f>VLOOKUP(B38,'[1]經費申請表(表一)-附件六'!$E$7:$W$111,16,FALSE)</f>
        <v>0</v>
      </c>
      <c r="J38" s="9">
        <f>VLOOKUP(B38,'[1]經費申請表(表一)-附件六'!$E$7:$W$111,17,FALSE)</f>
        <v>39949</v>
      </c>
      <c r="K38" s="10">
        <f>VLOOKUP(B38,[1]經費申請表!$D$6:$S$110,11,FALSE)</f>
        <v>0</v>
      </c>
      <c r="L38" s="10">
        <f>VLOOKUP(B38,[1]經費申請表!$D$6:$S$110,15,FALSE)</f>
        <v>20146</v>
      </c>
      <c r="M38" s="10">
        <f>VLOOKUP(B38,[1]經費申請表!$D$6:$S$110,16,FALSE)</f>
        <v>31510</v>
      </c>
      <c r="N38" s="11">
        <f t="shared" si="2"/>
        <v>91605</v>
      </c>
      <c r="O38" s="12">
        <f t="shared" si="4"/>
        <v>91605</v>
      </c>
      <c r="P38" s="13">
        <f t="shared" si="3"/>
        <v>91605</v>
      </c>
      <c r="Q38" s="77" t="s">
        <v>40</v>
      </c>
    </row>
    <row r="39" spans="1:17" s="14" customFormat="1" ht="27.9" customHeight="1">
      <c r="A39" s="4">
        <v>35</v>
      </c>
      <c r="B39" s="4" t="s">
        <v>57</v>
      </c>
      <c r="C39" s="5">
        <f>VLOOKUP(B39,'[1]經費申請表(表一)-附件六'!$E$7:$W$111,9,FALSE)</f>
        <v>59800</v>
      </c>
      <c r="D39" s="5">
        <f>VLOOKUP(B39,'[1]經費申請表(表一)-附件六'!$E$7:$W$111,10,FALSE)</f>
        <v>2300</v>
      </c>
      <c r="E39" s="5">
        <f>VLOOKUP(B39,'[1]經費申請表(表一)-附件六'!$E$7:$W$111,11,FALSE)</f>
        <v>0</v>
      </c>
      <c r="F39" s="5">
        <f>VLOOKUP(B39,'[1]經費申請表(表一)-附件六'!$E$7:$W$111,12,FALSE)</f>
        <v>0</v>
      </c>
      <c r="G39" s="6">
        <f t="shared" si="1"/>
        <v>62100</v>
      </c>
      <c r="H39" s="7">
        <f>VLOOKUP(B39,'[1]經費申請表(表一)-附件六'!$E$7:$W$111,13,FALSE)</f>
        <v>0</v>
      </c>
      <c r="I39" s="8">
        <f>VLOOKUP(B39,'[1]經費申請表(表一)-附件六'!$E$7:$W$111,16,FALSE)</f>
        <v>10629</v>
      </c>
      <c r="J39" s="9">
        <f>VLOOKUP(B39,'[1]經費申請表(表一)-附件六'!$E$7:$W$111,17,FALSE)</f>
        <v>5007</v>
      </c>
      <c r="K39" s="10">
        <f>VLOOKUP(B39,[1]經費申請表!$D$6:$S$110,11,FALSE)</f>
        <v>0</v>
      </c>
      <c r="L39" s="10">
        <f>VLOOKUP(B39,[1]經費申請表!$D$6:$S$110,15,FALSE)</f>
        <v>18121</v>
      </c>
      <c r="M39" s="10">
        <f>VLOOKUP(B39,[1]經費申請表!$D$6:$S$110,16,FALSE)</f>
        <v>28343</v>
      </c>
      <c r="N39" s="11">
        <f t="shared" si="2"/>
        <v>62100</v>
      </c>
      <c r="O39" s="12">
        <f t="shared" si="4"/>
        <v>62100</v>
      </c>
      <c r="P39" s="13">
        <f t="shared" si="3"/>
        <v>62100</v>
      </c>
      <c r="Q39" s="77" t="s">
        <v>40</v>
      </c>
    </row>
    <row r="40" spans="1:17" s="14" customFormat="1" ht="27.9" customHeight="1">
      <c r="A40" s="4">
        <v>36</v>
      </c>
      <c r="B40" s="4" t="s">
        <v>58</v>
      </c>
      <c r="C40" s="5">
        <f>VLOOKUP(B40,'[1]經費申請表(表一)-附件六'!$E$7:$W$111,9,FALSE)</f>
        <v>65880</v>
      </c>
      <c r="D40" s="5">
        <f>VLOOKUP(B40,'[1]經費申請表(表一)-附件六'!$E$7:$W$111,10,FALSE)</f>
        <v>2160</v>
      </c>
      <c r="E40" s="5">
        <f>VLOOKUP(B40,'[1]經費申請表(表一)-附件六'!$E$7:$W$111,11,FALSE)</f>
        <v>0</v>
      </c>
      <c r="F40" s="5">
        <f>VLOOKUP(B40,'[1]經費申請表(表一)-附件六'!$E$7:$W$111,12,FALSE)</f>
        <v>0</v>
      </c>
      <c r="G40" s="6">
        <f t="shared" si="1"/>
        <v>68040</v>
      </c>
      <c r="H40" s="7">
        <f>VLOOKUP(B40,'[1]經費申請表(表一)-附件六'!$E$7:$W$111,13,FALSE)</f>
        <v>1215</v>
      </c>
      <c r="I40" s="8">
        <f>VLOOKUP(B40,'[1]經費申請表(表一)-附件六'!$E$7:$W$111,16,FALSE)</f>
        <v>21690</v>
      </c>
      <c r="J40" s="9">
        <f>VLOOKUP(B40,'[1]經費申請表(表一)-附件六'!$E$7:$W$111,17,FALSE)</f>
        <v>11115</v>
      </c>
      <c r="K40" s="10">
        <f>VLOOKUP(B40,[1]經費申請表!$D$6:$S$110,11,FALSE)</f>
        <v>0</v>
      </c>
      <c r="L40" s="10">
        <f>VLOOKUP(B40,[1]經費申請表!$D$6:$S$110,15,FALSE)</f>
        <v>13268</v>
      </c>
      <c r="M40" s="10">
        <f>VLOOKUP(B40,[1]經費申請表!$D$6:$S$110,16,FALSE)</f>
        <v>20752</v>
      </c>
      <c r="N40" s="11">
        <f t="shared" si="2"/>
        <v>66825</v>
      </c>
      <c r="O40" s="12">
        <f t="shared" si="4"/>
        <v>66825</v>
      </c>
      <c r="P40" s="13">
        <f t="shared" si="3"/>
        <v>66825</v>
      </c>
      <c r="Q40" s="77" t="s">
        <v>40</v>
      </c>
    </row>
    <row r="41" spans="1:17" s="14" customFormat="1" ht="27.9" customHeight="1">
      <c r="A41" s="4">
        <v>37</v>
      </c>
      <c r="B41" s="4" t="s">
        <v>59</v>
      </c>
      <c r="C41" s="5">
        <f>VLOOKUP(B41,'[1]經費申請表(表一)-附件六'!$E$7:$W$111,9,FALSE)</f>
        <v>57600</v>
      </c>
      <c r="D41" s="5">
        <f>VLOOKUP(B41,'[1]經費申請表(表一)-附件六'!$E$7:$W$111,10,FALSE)</f>
        <v>1920</v>
      </c>
      <c r="E41" s="5">
        <f>VLOOKUP(B41,'[1]經費申請表(表一)-附件六'!$E$7:$W$111,11,FALSE)</f>
        <v>0</v>
      </c>
      <c r="F41" s="5">
        <f>VLOOKUP(B41,'[1]經費申請表(表一)-附件六'!$E$7:$W$111,12,FALSE)</f>
        <v>0</v>
      </c>
      <c r="G41" s="6">
        <f t="shared" si="1"/>
        <v>59520</v>
      </c>
      <c r="H41" s="7">
        <f>VLOOKUP(B41,'[1]經費申請表(表一)-附件六'!$E$7:$W$111,13,FALSE)</f>
        <v>0</v>
      </c>
      <c r="I41" s="8">
        <f>VLOOKUP(B41,'[1]經費申請表(表一)-附件六'!$E$7:$W$111,16,FALSE)</f>
        <v>40031</v>
      </c>
      <c r="J41" s="9">
        <f>VLOOKUP(B41,'[1]經費申請表(表一)-附件六'!$E$7:$W$111,17,FALSE)</f>
        <v>14000</v>
      </c>
      <c r="K41" s="10">
        <f>VLOOKUP(B41,[1]經費申請表!$D$6:$S$110,11,FALSE)</f>
        <v>0</v>
      </c>
      <c r="L41" s="10">
        <f>VLOOKUP(B41,[1]經費申請表!$D$6:$S$110,15,FALSE)</f>
        <v>2141</v>
      </c>
      <c r="M41" s="10">
        <f>VLOOKUP(B41,[1]經費申請表!$D$6:$S$110,16,FALSE)</f>
        <v>3348</v>
      </c>
      <c r="N41" s="11">
        <f t="shared" si="2"/>
        <v>59520</v>
      </c>
      <c r="O41" s="12">
        <f t="shared" si="4"/>
        <v>59520</v>
      </c>
      <c r="P41" s="13">
        <f t="shared" si="3"/>
        <v>59520</v>
      </c>
      <c r="Q41" s="77" t="s">
        <v>40</v>
      </c>
    </row>
    <row r="42" spans="1:17" s="14" customFormat="1" ht="27.9" customHeight="1">
      <c r="A42" s="4">
        <v>38</v>
      </c>
      <c r="B42" s="4" t="s">
        <v>60</v>
      </c>
      <c r="C42" s="5">
        <f>VLOOKUP(B42,'[1]經費申請表(表一)-附件六'!$E$7:$W$111,9,FALSE)</f>
        <v>66720</v>
      </c>
      <c r="D42" s="5">
        <f>VLOOKUP(B42,'[1]經費申請表(表一)-附件六'!$E$7:$W$111,10,FALSE)</f>
        <v>2400</v>
      </c>
      <c r="E42" s="5">
        <f>VLOOKUP(B42,'[1]經費申請表(表一)-附件六'!$E$7:$W$111,11,FALSE)</f>
        <v>0</v>
      </c>
      <c r="F42" s="5">
        <f>VLOOKUP(B42,'[1]經費申請表(表一)-附件六'!$E$7:$W$111,12,FALSE)</f>
        <v>0</v>
      </c>
      <c r="G42" s="6">
        <f t="shared" si="1"/>
        <v>69120</v>
      </c>
      <c r="H42" s="7">
        <f>VLOOKUP(B42,'[1]經費申請表(表一)-附件六'!$E$7:$W$111,13,FALSE)</f>
        <v>0</v>
      </c>
      <c r="I42" s="8">
        <f>VLOOKUP(B42,'[1]經費申請表(表一)-附件六'!$E$7:$W$111,16,FALSE)</f>
        <v>0</v>
      </c>
      <c r="J42" s="9">
        <f>VLOOKUP(B42,'[1]經費申請表(表一)-附件六'!$E$7:$W$111,17,FALSE)</f>
        <v>0</v>
      </c>
      <c r="K42" s="10">
        <f>VLOOKUP(B42,[1]經費申請表!$D$6:$S$110,11,FALSE)</f>
        <v>0</v>
      </c>
      <c r="L42" s="10">
        <f>VLOOKUP(B42,[1]經費申請表!$D$6:$S$110,15,FALSE)</f>
        <v>26957</v>
      </c>
      <c r="M42" s="10">
        <f>VLOOKUP(B42,[1]經費申請表!$D$6:$S$110,16,FALSE)</f>
        <v>42163</v>
      </c>
      <c r="N42" s="11">
        <f t="shared" si="2"/>
        <v>69120</v>
      </c>
      <c r="O42" s="12">
        <f t="shared" si="4"/>
        <v>69120</v>
      </c>
      <c r="P42" s="13">
        <f t="shared" si="3"/>
        <v>69120</v>
      </c>
      <c r="Q42" s="77" t="s">
        <v>40</v>
      </c>
    </row>
    <row r="43" spans="1:17" s="14" customFormat="1" ht="27.9" customHeight="1">
      <c r="A43" s="4">
        <v>39</v>
      </c>
      <c r="B43" s="4" t="s">
        <v>61</v>
      </c>
      <c r="C43" s="5">
        <f>VLOOKUP(B43,'[1]經費申請表(表一)-附件六'!$E$7:$W$111,9,FALSE)</f>
        <v>71580</v>
      </c>
      <c r="D43" s="5">
        <f>VLOOKUP(B43,'[1]經費申請表(表一)-附件六'!$E$7:$W$111,10,FALSE)</f>
        <v>2400</v>
      </c>
      <c r="E43" s="5">
        <f>VLOOKUP(B43,'[1]經費申請表(表一)-附件六'!$E$7:$W$111,11,FALSE)</f>
        <v>0</v>
      </c>
      <c r="F43" s="5">
        <f>VLOOKUP(B43,'[1]經費申請表(表一)-附件六'!$E$7:$W$111,12,FALSE)</f>
        <v>0</v>
      </c>
      <c r="G43" s="6">
        <f t="shared" si="1"/>
        <v>73980</v>
      </c>
      <c r="H43" s="7">
        <f>VLOOKUP(B43,'[1]經費申請表(表一)-附件六'!$E$7:$W$111,13,FALSE)</f>
        <v>6846</v>
      </c>
      <c r="I43" s="8">
        <f>VLOOKUP(B43,'[1]經費申請表(表一)-附件六'!$E$7:$W$111,16,FALSE)</f>
        <v>30093</v>
      </c>
      <c r="J43" s="9">
        <f>VLOOKUP(B43,'[1]經費申請表(表一)-附件六'!$E$7:$W$111,17,FALSE)</f>
        <v>0</v>
      </c>
      <c r="K43" s="10">
        <f>VLOOKUP(B43,[1]經費申請表!$D$6:$S$110,11,FALSE)</f>
        <v>535</v>
      </c>
      <c r="L43" s="10">
        <f>VLOOKUP(B43,[1]經費申請表!$D$6:$S$110,15,FALSE)</f>
        <v>14238</v>
      </c>
      <c r="M43" s="10">
        <f>VLOOKUP(B43,[1]經費申請表!$D$6:$S$110,16,FALSE)</f>
        <v>22269</v>
      </c>
      <c r="N43" s="11">
        <f t="shared" si="2"/>
        <v>66600</v>
      </c>
      <c r="O43" s="12">
        <f t="shared" si="4"/>
        <v>66600</v>
      </c>
      <c r="P43" s="13">
        <f t="shared" si="3"/>
        <v>66600</v>
      </c>
      <c r="Q43" s="77" t="s">
        <v>40</v>
      </c>
    </row>
    <row r="44" spans="1:17" s="14" customFormat="1" ht="27.9" customHeight="1">
      <c r="A44" s="4">
        <v>40</v>
      </c>
      <c r="B44" s="4" t="s">
        <v>62</v>
      </c>
      <c r="C44" s="5">
        <f>VLOOKUP(B44,'[1]經費申請表(表一)-附件六'!$E$7:$W$111,9,FALSE)</f>
        <v>229200</v>
      </c>
      <c r="D44" s="5">
        <f>VLOOKUP(B44,'[1]經費申請表(表一)-附件六'!$E$7:$W$111,10,FALSE)</f>
        <v>8580</v>
      </c>
      <c r="E44" s="5">
        <f>VLOOKUP(B44,'[1]經費申請表(表一)-附件六'!$E$7:$W$111,11,FALSE)</f>
        <v>0</v>
      </c>
      <c r="F44" s="5">
        <f>VLOOKUP(B44,'[1]經費申請表(表一)-附件六'!$E$7:$W$111,12,FALSE)</f>
        <v>0</v>
      </c>
      <c r="G44" s="6">
        <f t="shared" si="1"/>
        <v>237780</v>
      </c>
      <c r="H44" s="7">
        <f>VLOOKUP(B44,'[1]經費申請表(表一)-附件六'!$E$7:$W$111,13,FALSE)</f>
        <v>0</v>
      </c>
      <c r="I44" s="8">
        <f>VLOOKUP(B44,'[1]經費申請表(表一)-附件六'!$E$7:$W$111,16,FALSE)</f>
        <v>0</v>
      </c>
      <c r="J44" s="9">
        <f>VLOOKUP(B44,'[1]經費申請表(表一)-附件六'!$E$7:$W$111,17,FALSE)</f>
        <v>86138</v>
      </c>
      <c r="K44" s="10">
        <f>VLOOKUP(B44,[1]經費申請表!$D$6:$S$110,11,FALSE)</f>
        <v>0</v>
      </c>
      <c r="L44" s="10">
        <f>VLOOKUP(B44,[1]經費申請表!$D$6:$S$110,15,FALSE)</f>
        <v>59141</v>
      </c>
      <c r="M44" s="10">
        <f>VLOOKUP(B44,[1]經費申請表!$D$6:$S$110,16,FALSE)</f>
        <v>92501</v>
      </c>
      <c r="N44" s="11">
        <f t="shared" si="2"/>
        <v>237780</v>
      </c>
      <c r="O44" s="12">
        <f t="shared" si="4"/>
        <v>237780</v>
      </c>
      <c r="P44" s="13">
        <f t="shared" si="3"/>
        <v>237780</v>
      </c>
      <c r="Q44" s="77" t="s">
        <v>40</v>
      </c>
    </row>
    <row r="45" spans="1:17" s="14" customFormat="1" ht="27.9" customHeight="1">
      <c r="A45" s="4">
        <v>41</v>
      </c>
      <c r="B45" s="4" t="s">
        <v>63</v>
      </c>
      <c r="C45" s="5">
        <f>VLOOKUP(B45,'[1]經費申請表(表一)-附件六'!$E$7:$W$111,9,FALSE)</f>
        <v>45360</v>
      </c>
      <c r="D45" s="5">
        <f>VLOOKUP(B45,'[1]經費申請表(表一)-附件六'!$E$7:$W$111,10,FALSE)</f>
        <v>1620</v>
      </c>
      <c r="E45" s="5">
        <f>VLOOKUP(B45,'[1]經費申請表(表一)-附件六'!$E$7:$W$111,11,FALSE)</f>
        <v>0</v>
      </c>
      <c r="F45" s="5">
        <f>VLOOKUP(B45,'[1]經費申請表(表一)-附件六'!$E$7:$W$111,12,FALSE)</f>
        <v>0</v>
      </c>
      <c r="G45" s="6">
        <f t="shared" si="1"/>
        <v>46980</v>
      </c>
      <c r="H45" s="7">
        <f>VLOOKUP(B45,'[1]經費申請表(表一)-附件六'!$E$7:$W$111,13,FALSE)</f>
        <v>1767</v>
      </c>
      <c r="I45" s="8">
        <f>VLOOKUP(B45,'[1]經費申請表(表一)-附件六'!$E$7:$W$111,16,FALSE)</f>
        <v>3536</v>
      </c>
      <c r="J45" s="9">
        <f>VLOOKUP(B45,'[1]經費申請表(表一)-附件六'!$E$7:$W$111,17,FALSE)</f>
        <v>16268</v>
      </c>
      <c r="K45" s="10">
        <f>VLOOKUP(B45,[1]經費申請表!$D$6:$S$110,11,FALSE)</f>
        <v>0</v>
      </c>
      <c r="L45" s="10">
        <f>VLOOKUP(B45,[1]經費申請表!$D$6:$S$110,15,FALSE)</f>
        <v>9910</v>
      </c>
      <c r="M45" s="10">
        <f>VLOOKUP(B45,[1]經費申請表!$D$6:$S$110,16,FALSE)</f>
        <v>15499</v>
      </c>
      <c r="N45" s="11">
        <f t="shared" si="2"/>
        <v>45213</v>
      </c>
      <c r="O45" s="12">
        <f t="shared" si="4"/>
        <v>45213</v>
      </c>
      <c r="P45" s="13">
        <f t="shared" si="3"/>
        <v>45213</v>
      </c>
      <c r="Q45" s="77" t="s">
        <v>40</v>
      </c>
    </row>
    <row r="46" spans="1:17" s="14" customFormat="1" ht="27.9" customHeight="1">
      <c r="A46" s="4">
        <v>42</v>
      </c>
      <c r="B46" s="4" t="s">
        <v>64</v>
      </c>
      <c r="C46" s="5">
        <f>VLOOKUP(B46,'[1]經費申請表(表一)-附件六'!$E$7:$W$111,9,FALSE)</f>
        <v>87720</v>
      </c>
      <c r="D46" s="5">
        <f>VLOOKUP(B46,'[1]經費申請表(表一)-附件六'!$E$7:$W$111,10,FALSE)</f>
        <v>3060</v>
      </c>
      <c r="E46" s="5">
        <f>VLOOKUP(B46,'[1]經費申請表(表一)-附件六'!$E$7:$W$111,11,FALSE)</f>
        <v>0</v>
      </c>
      <c r="F46" s="5">
        <f>VLOOKUP(B46,'[1]經費申請表(表一)-附件六'!$E$7:$W$111,12,FALSE)</f>
        <v>0</v>
      </c>
      <c r="G46" s="6">
        <f t="shared" si="1"/>
        <v>90780</v>
      </c>
      <c r="H46" s="7">
        <f>VLOOKUP(B46,'[1]經費申請表(表一)-附件六'!$E$7:$W$111,13,FALSE)</f>
        <v>0</v>
      </c>
      <c r="I46" s="8">
        <f>VLOOKUP(B46,'[1]經費申請表(表一)-附件六'!$E$7:$W$111,16,FALSE)</f>
        <v>0</v>
      </c>
      <c r="J46" s="9">
        <f>VLOOKUP(B46,'[1]經費申請表(表一)-附件六'!$E$7:$W$111,17,FALSE)</f>
        <v>12111</v>
      </c>
      <c r="K46" s="10">
        <f>VLOOKUP(B46,[1]經費申請表!$D$6:$S$110,11,FALSE)</f>
        <v>0</v>
      </c>
      <c r="L46" s="10">
        <f>VLOOKUP(B46,[1]經費申請表!$D$6:$S$110,15,FALSE)</f>
        <v>30681</v>
      </c>
      <c r="M46" s="10">
        <f>VLOOKUP(B46,[1]經費申請表!$D$6:$S$110,16,FALSE)</f>
        <v>47988</v>
      </c>
      <c r="N46" s="11">
        <f t="shared" si="2"/>
        <v>90780</v>
      </c>
      <c r="O46" s="12">
        <f t="shared" si="4"/>
        <v>90780</v>
      </c>
      <c r="P46" s="13">
        <f t="shared" si="3"/>
        <v>90780</v>
      </c>
      <c r="Q46" s="77" t="s">
        <v>40</v>
      </c>
    </row>
    <row r="47" spans="1:17" s="14" customFormat="1" ht="27.9" customHeight="1">
      <c r="A47" s="4">
        <v>43</v>
      </c>
      <c r="B47" s="4" t="s">
        <v>65</v>
      </c>
      <c r="C47" s="5">
        <f>VLOOKUP(B47,'[1]經費申請表(表一)-附件六'!$E$7:$W$111,9,FALSE)</f>
        <v>67320</v>
      </c>
      <c r="D47" s="5">
        <f>VLOOKUP(B47,'[1]經費申請表(表一)-附件六'!$E$7:$W$111,10,FALSE)</f>
        <v>2340</v>
      </c>
      <c r="E47" s="5">
        <f>VLOOKUP(B47,'[1]經費申請表(表一)-附件六'!$E$7:$W$111,11,FALSE)</f>
        <v>0</v>
      </c>
      <c r="F47" s="5">
        <f>VLOOKUP(B47,'[1]經費申請表(表一)-附件六'!$E$7:$W$111,12,FALSE)</f>
        <v>0</v>
      </c>
      <c r="G47" s="6">
        <f t="shared" si="1"/>
        <v>69660</v>
      </c>
      <c r="H47" s="7">
        <f>VLOOKUP(B47,'[1]經費申請表(表一)-附件六'!$E$7:$W$111,13,FALSE)</f>
        <v>0</v>
      </c>
      <c r="I47" s="8">
        <f>VLOOKUP(B47,'[1]經費申請表(表一)-附件六'!$E$7:$W$111,16,FALSE)</f>
        <v>0</v>
      </c>
      <c r="J47" s="9">
        <f>VLOOKUP(B47,'[1]經費申請表(表一)-附件六'!$E$7:$W$111,17,FALSE)</f>
        <v>28040</v>
      </c>
      <c r="K47" s="10">
        <f>VLOOKUP(B47,[1]經費申請表!$D$6:$S$110,11,FALSE)</f>
        <v>0</v>
      </c>
      <c r="L47" s="10">
        <f>VLOOKUP(B47,[1]經費申請表!$D$6:$S$110,15,FALSE)</f>
        <v>16232</v>
      </c>
      <c r="M47" s="10">
        <f>VLOOKUP(B47,[1]經費申請表!$D$6:$S$110,16,FALSE)</f>
        <v>25388</v>
      </c>
      <c r="N47" s="11">
        <f t="shared" si="2"/>
        <v>69660</v>
      </c>
      <c r="O47" s="12">
        <f t="shared" si="4"/>
        <v>69660</v>
      </c>
      <c r="P47" s="13">
        <f t="shared" si="3"/>
        <v>69660</v>
      </c>
      <c r="Q47" s="77" t="s">
        <v>40</v>
      </c>
    </row>
    <row r="48" spans="1:17" s="14" customFormat="1" ht="27.9" customHeight="1">
      <c r="A48" s="4">
        <v>44</v>
      </c>
      <c r="B48" s="4" t="s">
        <v>66</v>
      </c>
      <c r="C48" s="5">
        <f>VLOOKUP(B48,'[1]經費申請表(表一)-附件六'!$E$7:$W$111,9,FALSE)</f>
        <v>131400</v>
      </c>
      <c r="D48" s="5">
        <f>VLOOKUP(B48,'[1]經費申請表(表一)-附件六'!$E$7:$W$111,10,FALSE)</f>
        <v>4680</v>
      </c>
      <c r="E48" s="5">
        <f>VLOOKUP(B48,'[1]經費申請表(表一)-附件六'!$E$7:$W$111,11,FALSE)</f>
        <v>0</v>
      </c>
      <c r="F48" s="5">
        <f>VLOOKUP(B48,'[1]經費申請表(表一)-附件六'!$E$7:$W$111,12,FALSE)</f>
        <v>0</v>
      </c>
      <c r="G48" s="6">
        <f t="shared" si="1"/>
        <v>136080</v>
      </c>
      <c r="H48" s="7">
        <f>VLOOKUP(B48,'[1]經費申請表(表一)-附件六'!$E$7:$W$111,13,FALSE)</f>
        <v>0</v>
      </c>
      <c r="I48" s="8">
        <f>VLOOKUP(B48,'[1]經費申請表(表一)-附件六'!$E$7:$W$111,16,FALSE)</f>
        <v>3009</v>
      </c>
      <c r="J48" s="9">
        <f>VLOOKUP(B48,'[1]經費申請表(表一)-附件六'!$E$7:$W$111,17,FALSE)</f>
        <v>2916</v>
      </c>
      <c r="K48" s="10">
        <f>VLOOKUP(B48,[1]經費申請表!$D$6:$S$110,11,FALSE)</f>
        <v>0</v>
      </c>
      <c r="L48" s="10">
        <f>VLOOKUP(B48,[1]經費申請表!$D$6:$S$110,15,FALSE)</f>
        <v>50761</v>
      </c>
      <c r="M48" s="10">
        <f>VLOOKUP(B48,[1]經費申請表!$D$6:$S$110,16,FALSE)</f>
        <v>79394</v>
      </c>
      <c r="N48" s="11">
        <f t="shared" si="2"/>
        <v>136080</v>
      </c>
      <c r="O48" s="12">
        <f t="shared" si="4"/>
        <v>136080</v>
      </c>
      <c r="P48" s="13">
        <f t="shared" si="3"/>
        <v>136080</v>
      </c>
      <c r="Q48" s="77" t="s">
        <v>40</v>
      </c>
    </row>
    <row r="49" spans="1:17" s="14" customFormat="1" ht="27.9" customHeight="1">
      <c r="A49" s="4">
        <v>45</v>
      </c>
      <c r="B49" s="4" t="s">
        <v>67</v>
      </c>
      <c r="C49" s="5">
        <f>VLOOKUP(B49,'[1]經費申請表(表一)-附件六'!$E$7:$W$111,9,FALSE)</f>
        <v>106120</v>
      </c>
      <c r="D49" s="5">
        <f>VLOOKUP(B49,'[1]經費申請表(表一)-附件六'!$E$7:$W$111,10,FALSE)</f>
        <v>3590</v>
      </c>
      <c r="E49" s="5">
        <f>VLOOKUP(B49,'[1]經費申請表(表一)-附件六'!$E$7:$W$111,11,FALSE)</f>
        <v>995</v>
      </c>
      <c r="F49" s="5">
        <f>VLOOKUP(B49,'[1]經費申請表(表一)-附件六'!$E$7:$W$111,12,FALSE)</f>
        <v>0</v>
      </c>
      <c r="G49" s="6">
        <f t="shared" si="1"/>
        <v>110705</v>
      </c>
      <c r="H49" s="7">
        <f>VLOOKUP(B49,'[1]經費申請表(表一)-附件六'!$E$7:$W$111,13,FALSE)</f>
        <v>0</v>
      </c>
      <c r="I49" s="8">
        <f>VLOOKUP(B49,'[1]經費申請表(表一)-附件六'!$E$7:$W$111,16,FALSE)</f>
        <v>0</v>
      </c>
      <c r="J49" s="9">
        <f>VLOOKUP(B49,'[1]經費申請表(表一)-附件六'!$E$7:$W$111,17,FALSE)</f>
        <v>11920</v>
      </c>
      <c r="K49" s="10">
        <f>VLOOKUP(B49,[1]經費申請表!$D$6:$S$110,11,FALSE)</f>
        <v>0</v>
      </c>
      <c r="L49" s="10">
        <f>VLOOKUP(B49,[1]經費申請表!$D$6:$S$110,15,FALSE)</f>
        <v>38527</v>
      </c>
      <c r="M49" s="10">
        <f>VLOOKUP(B49,[1]經費申請表!$D$6:$S$110,16,FALSE)</f>
        <v>60258</v>
      </c>
      <c r="N49" s="11">
        <f t="shared" si="2"/>
        <v>110705</v>
      </c>
      <c r="O49" s="12">
        <f t="shared" si="4"/>
        <v>110705</v>
      </c>
      <c r="P49" s="13">
        <f t="shared" si="3"/>
        <v>110705</v>
      </c>
      <c r="Q49" s="77" t="s">
        <v>40</v>
      </c>
    </row>
    <row r="50" spans="1:17" s="14" customFormat="1" ht="27.9" customHeight="1">
      <c r="A50" s="4">
        <v>46</v>
      </c>
      <c r="B50" s="4" t="s">
        <v>68</v>
      </c>
      <c r="C50" s="5">
        <f>VLOOKUP(B50,'[1]經費申請表(表一)-附件六'!$E$7:$W$111,9,FALSE)</f>
        <v>47520</v>
      </c>
      <c r="D50" s="5">
        <f>VLOOKUP(B50,'[1]經費申請表(表一)-附件六'!$E$7:$W$111,10,FALSE)</f>
        <v>1620</v>
      </c>
      <c r="E50" s="5">
        <f>VLOOKUP(B50,'[1]經費申請表(表一)-附件六'!$E$7:$W$111,11,FALSE)</f>
        <v>0</v>
      </c>
      <c r="F50" s="5">
        <f>VLOOKUP(B50,'[1]經費申請表(表一)-附件六'!$E$7:$W$111,12,FALSE)</f>
        <v>0</v>
      </c>
      <c r="G50" s="6">
        <f t="shared" si="1"/>
        <v>49140</v>
      </c>
      <c r="H50" s="7">
        <f>VLOOKUP(B50,'[1]經費申請表(表一)-附件六'!$E$7:$W$111,13,FALSE)</f>
        <v>0</v>
      </c>
      <c r="I50" s="8">
        <f>VLOOKUP(B50,'[1]經費申請表(表一)-附件六'!$E$7:$W$111,16,FALSE)</f>
        <v>0</v>
      </c>
      <c r="J50" s="9">
        <f>VLOOKUP(B50,'[1]經費申請表(表一)-附件六'!$E$7:$W$111,17,FALSE)</f>
        <v>0</v>
      </c>
      <c r="K50" s="10">
        <f>VLOOKUP(B50,[1]經費申請表!$D$6:$S$110,11,FALSE)</f>
        <v>0</v>
      </c>
      <c r="L50" s="10">
        <f>VLOOKUP(B50,[1]經費申請表!$D$6:$S$110,15,FALSE)</f>
        <v>19165</v>
      </c>
      <c r="M50" s="10">
        <f>VLOOKUP(B50,[1]經費申請表!$D$6:$S$110,16,FALSE)</f>
        <v>29975</v>
      </c>
      <c r="N50" s="11">
        <f t="shared" si="2"/>
        <v>49140</v>
      </c>
      <c r="O50" s="12">
        <f t="shared" si="4"/>
        <v>49140</v>
      </c>
      <c r="P50" s="13">
        <f t="shared" si="3"/>
        <v>49140</v>
      </c>
      <c r="Q50" s="77" t="s">
        <v>40</v>
      </c>
    </row>
    <row r="51" spans="1:17" s="14" customFormat="1" ht="27.9" customHeight="1">
      <c r="A51" s="4">
        <v>47</v>
      </c>
      <c r="B51" s="4" t="s">
        <v>69</v>
      </c>
      <c r="C51" s="5">
        <f>VLOOKUP(B51,'[1]經費申請表(表一)-附件六'!$E$7:$W$111,9,FALSE)</f>
        <v>32000</v>
      </c>
      <c r="D51" s="5">
        <f>VLOOKUP(B51,'[1]經費申請表(表一)-附件六'!$E$7:$W$111,10,FALSE)</f>
        <v>1120</v>
      </c>
      <c r="E51" s="5">
        <f>VLOOKUP(B51,'[1]經費申請表(表一)-附件六'!$E$7:$W$111,11,FALSE)</f>
        <v>0</v>
      </c>
      <c r="F51" s="5">
        <f>VLOOKUP(B51,'[1]經費申請表(表一)-附件六'!$E$7:$W$111,12,FALSE)</f>
        <v>0</v>
      </c>
      <c r="G51" s="6">
        <f t="shared" si="1"/>
        <v>33120</v>
      </c>
      <c r="H51" s="7">
        <f>VLOOKUP(B51,'[1]經費申請表(表一)-附件六'!$E$7:$W$111,13,FALSE)</f>
        <v>0</v>
      </c>
      <c r="I51" s="8">
        <f>VLOOKUP(B51,'[1]經費申請表(表一)-附件六'!$E$7:$W$111,16,FALSE)</f>
        <v>0</v>
      </c>
      <c r="J51" s="9">
        <f>VLOOKUP(B51,'[1]經費申請表(表一)-附件六'!$E$7:$W$111,17,FALSE)</f>
        <v>0</v>
      </c>
      <c r="K51" s="10">
        <f>VLOOKUP(B51,[1]經費申請表!$D$6:$S$110,11,FALSE)</f>
        <v>0</v>
      </c>
      <c r="L51" s="10">
        <f>VLOOKUP(B51,[1]經費申請表!$D$6:$S$110,15,FALSE)</f>
        <v>12917</v>
      </c>
      <c r="M51" s="10">
        <f>VLOOKUP(B51,[1]經費申請表!$D$6:$S$110,16,FALSE)</f>
        <v>20203</v>
      </c>
      <c r="N51" s="11">
        <f t="shared" si="2"/>
        <v>33120</v>
      </c>
      <c r="O51" s="12">
        <f t="shared" si="4"/>
        <v>33120</v>
      </c>
      <c r="P51" s="13">
        <f t="shared" si="3"/>
        <v>33120</v>
      </c>
      <c r="Q51" s="77" t="s">
        <v>40</v>
      </c>
    </row>
    <row r="52" spans="1:17" s="14" customFormat="1" ht="27.9" customHeight="1">
      <c r="A52" s="4">
        <v>48</v>
      </c>
      <c r="B52" s="4" t="s">
        <v>70</v>
      </c>
      <c r="C52" s="5">
        <f>VLOOKUP(B52,'[1]經費申請表(表一)-附件六'!$E$7:$W$111,9,FALSE)</f>
        <v>23400</v>
      </c>
      <c r="D52" s="5">
        <f>VLOOKUP(B52,'[1]經費申請表(表一)-附件六'!$E$7:$W$111,10,FALSE)</f>
        <v>900</v>
      </c>
      <c r="E52" s="5">
        <f>VLOOKUP(B52,'[1]經費申請表(表一)-附件六'!$E$7:$W$111,11,FALSE)</f>
        <v>0</v>
      </c>
      <c r="F52" s="5">
        <f>VLOOKUP(B52,'[1]經費申請表(表一)-附件六'!$E$7:$W$111,12,FALSE)</f>
        <v>0</v>
      </c>
      <c r="G52" s="6">
        <f t="shared" si="1"/>
        <v>24300</v>
      </c>
      <c r="H52" s="7">
        <f>VLOOKUP(B52,'[1]經費申請表(表一)-附件六'!$E$7:$W$111,13,FALSE)</f>
        <v>0</v>
      </c>
      <c r="I52" s="8">
        <f>VLOOKUP(B52,'[1]經費申請表(表一)-附件六'!$E$7:$W$111,16,FALSE)</f>
        <v>0</v>
      </c>
      <c r="J52" s="9">
        <f>VLOOKUP(B52,'[1]經費申請表(表一)-附件六'!$E$7:$W$111,17,FALSE)</f>
        <v>0</v>
      </c>
      <c r="K52" s="10">
        <f>VLOOKUP(B52,[1]經費申請表!$D$6:$S$110,11,FALSE)</f>
        <v>0</v>
      </c>
      <c r="L52" s="10">
        <f>VLOOKUP(B52,[1]經費申請表!$D$6:$S$110,15,FALSE)</f>
        <v>9477</v>
      </c>
      <c r="M52" s="10">
        <f>VLOOKUP(B52,[1]經費申請表!$D$6:$S$110,16,FALSE)</f>
        <v>14823</v>
      </c>
      <c r="N52" s="11">
        <f t="shared" si="2"/>
        <v>24300</v>
      </c>
      <c r="O52" s="12">
        <f t="shared" si="4"/>
        <v>24300</v>
      </c>
      <c r="P52" s="13">
        <f t="shared" si="3"/>
        <v>24300</v>
      </c>
      <c r="Q52" s="77" t="s">
        <v>40</v>
      </c>
    </row>
    <row r="53" spans="1:17" s="14" customFormat="1" ht="27.9" customHeight="1">
      <c r="A53" s="4">
        <v>49</v>
      </c>
      <c r="B53" s="4" t="s">
        <v>71</v>
      </c>
      <c r="C53" s="5">
        <f>VLOOKUP(B53,'[1]經費申請表(表一)-附件六'!$E$7:$W$111,9,FALSE)</f>
        <v>56160</v>
      </c>
      <c r="D53" s="5">
        <f>VLOOKUP(B53,'[1]經費申請表(表一)-附件六'!$E$7:$W$111,10,FALSE)</f>
        <v>2160</v>
      </c>
      <c r="E53" s="5">
        <f>VLOOKUP(B53,'[1]經費申請表(表一)-附件六'!$E$7:$W$111,11,FALSE)</f>
        <v>0</v>
      </c>
      <c r="F53" s="5">
        <f>VLOOKUP(B53,'[1]經費申請表(表一)-附件六'!$E$7:$W$111,12,FALSE)</f>
        <v>0</v>
      </c>
      <c r="G53" s="6">
        <f t="shared" si="1"/>
        <v>58320</v>
      </c>
      <c r="H53" s="7">
        <f>VLOOKUP(B53,'[1]經費申請表(表一)-附件六'!$E$7:$W$111,13,FALSE)</f>
        <v>0</v>
      </c>
      <c r="I53" s="8">
        <f>VLOOKUP(B53,'[1]經費申請表(表一)-附件六'!$E$7:$W$111,16,FALSE)</f>
        <v>0</v>
      </c>
      <c r="J53" s="9">
        <f>VLOOKUP(B53,'[1]經費申請表(表一)-附件六'!$E$7:$W$111,17,FALSE)</f>
        <v>0</v>
      </c>
      <c r="K53" s="10">
        <f>VLOOKUP(B53,[1]經費申請表!$D$6:$S$110,11,FALSE)</f>
        <v>0</v>
      </c>
      <c r="L53" s="10">
        <f>VLOOKUP(B53,[1]經費申請表!$D$6:$S$110,15,FALSE)</f>
        <v>22745</v>
      </c>
      <c r="M53" s="10">
        <f>VLOOKUP(B53,[1]經費申請表!$D$6:$S$110,16,FALSE)</f>
        <v>35575</v>
      </c>
      <c r="N53" s="11">
        <f t="shared" si="2"/>
        <v>58320</v>
      </c>
      <c r="O53" s="12">
        <f t="shared" si="4"/>
        <v>58320</v>
      </c>
      <c r="P53" s="13">
        <f t="shared" si="3"/>
        <v>58320</v>
      </c>
      <c r="Q53" s="77" t="s">
        <v>40</v>
      </c>
    </row>
    <row r="54" spans="1:17" s="14" customFormat="1" ht="27.9" customHeight="1">
      <c r="A54" s="4">
        <v>50</v>
      </c>
      <c r="B54" s="4" t="s">
        <v>72</v>
      </c>
      <c r="C54" s="5">
        <f>VLOOKUP(B54,'[1]經費申請表(表一)-附件六'!$E$7:$W$111,9,FALSE)</f>
        <v>195480</v>
      </c>
      <c r="D54" s="5">
        <f>VLOOKUP(B54,'[1]經費申請表(表一)-附件六'!$E$7:$W$111,10,FALSE)</f>
        <v>7020</v>
      </c>
      <c r="E54" s="5">
        <f>VLOOKUP(B54,'[1]經費申請表(表一)-附件六'!$E$7:$W$111,11,FALSE)</f>
        <v>3042</v>
      </c>
      <c r="F54" s="5">
        <f>VLOOKUP(B54,'[1]經費申請表(表一)-附件六'!$E$7:$W$111,12,FALSE)</f>
        <v>2444</v>
      </c>
      <c r="G54" s="6">
        <f t="shared" si="1"/>
        <v>207986</v>
      </c>
      <c r="H54" s="7">
        <v>44460</v>
      </c>
      <c r="I54" s="8">
        <f>VLOOKUP(B54,'[1]經費申請表(表一)-附件六'!$E$7:$W$111,16,FALSE)</f>
        <v>61714</v>
      </c>
      <c r="J54" s="9">
        <f>VLOOKUP(B54,'[1]經費申請表(表一)-附件六'!$E$7:$W$111,17,FALSE)</f>
        <v>23527</v>
      </c>
      <c r="K54" s="10">
        <f>VLOOKUP(B54,[1]經費申請表!$D$6:$S$110,11,FALSE)</f>
        <v>0</v>
      </c>
      <c r="L54" s="10">
        <f>VLOOKUP(B54,[1]經費申請表!$D$6:$S$110,15,FALSE)</f>
        <v>35267</v>
      </c>
      <c r="M54" s="10">
        <f>VLOOKUP(B54,[1]經費申請表!$D$6:$S$110,16,FALSE)</f>
        <v>55159</v>
      </c>
      <c r="N54" s="11">
        <f t="shared" si="2"/>
        <v>175667</v>
      </c>
      <c r="O54" s="12">
        <f t="shared" si="4"/>
        <v>175667</v>
      </c>
      <c r="P54" s="13">
        <f>175667-12141</f>
        <v>163526</v>
      </c>
      <c r="Q54" s="77" t="s">
        <v>40</v>
      </c>
    </row>
    <row r="55" spans="1:17" s="14" customFormat="1" ht="27.9" customHeight="1">
      <c r="A55" s="4">
        <v>51</v>
      </c>
      <c r="B55" s="4" t="s">
        <v>73</v>
      </c>
      <c r="C55" s="5">
        <f>VLOOKUP(B55,'[1]經費申請表(表一)-附件六'!$E$7:$W$111,9,FALSE)</f>
        <v>17875</v>
      </c>
      <c r="D55" s="5">
        <f>VLOOKUP(B55,'[1]經費申請表(表一)-附件六'!$E$7:$W$111,10,FALSE)</f>
        <v>650</v>
      </c>
      <c r="E55" s="5">
        <f>VLOOKUP(B55,'[1]經費申請表(表一)-附件六'!$E$7:$W$111,11,FALSE)</f>
        <v>0</v>
      </c>
      <c r="F55" s="5">
        <f>VLOOKUP(B55,'[1]經費申請表(表一)-附件六'!$E$7:$W$111,12,FALSE)</f>
        <v>0</v>
      </c>
      <c r="G55" s="6">
        <f t="shared" si="1"/>
        <v>18525</v>
      </c>
      <c r="H55" s="7">
        <f>VLOOKUP(B55,'[1]經費申請表(表一)-附件六'!$E$7:$W$111,13,FALSE)</f>
        <v>0</v>
      </c>
      <c r="I55" s="8">
        <f>VLOOKUP(B55,'[1]經費申請表(表一)-附件六'!$E$7:$W$111,16,FALSE)</f>
        <v>0</v>
      </c>
      <c r="J55" s="9">
        <f>VLOOKUP(B55,'[1]經費申請表(表一)-附件六'!$E$7:$W$111,17,FALSE)</f>
        <v>0</v>
      </c>
      <c r="K55" s="10">
        <f>VLOOKUP(B55,[1]經費申請表!$D$6:$S$110,11,FALSE)</f>
        <v>0</v>
      </c>
      <c r="L55" s="10">
        <f>VLOOKUP(B55,[1]經費申請表!$D$6:$S$110,15,FALSE)</f>
        <v>7225</v>
      </c>
      <c r="M55" s="10">
        <f>VLOOKUP(B55,[1]經費申請表!$D$6:$S$110,16,FALSE)</f>
        <v>11300</v>
      </c>
      <c r="N55" s="11">
        <f t="shared" si="2"/>
        <v>18525</v>
      </c>
      <c r="O55" s="12">
        <f t="shared" si="4"/>
        <v>18525</v>
      </c>
      <c r="P55" s="13">
        <f t="shared" ref="P55:P96" si="5">VLOOKUP(B55,$B$5:$N$101,13,FALSE)</f>
        <v>18525</v>
      </c>
      <c r="Q55" s="77" t="s">
        <v>40</v>
      </c>
    </row>
    <row r="56" spans="1:17" s="14" customFormat="1" ht="27.9" customHeight="1">
      <c r="A56" s="4">
        <v>52</v>
      </c>
      <c r="B56" s="4" t="s">
        <v>74</v>
      </c>
      <c r="C56" s="5">
        <f>VLOOKUP(B56,'[1]經費申請表(表一)-附件六'!$E$7:$W$111,9,FALSE)</f>
        <v>38080</v>
      </c>
      <c r="D56" s="5">
        <f>VLOOKUP(B56,'[1]經費申請表(表一)-附件六'!$E$7:$W$111,10,FALSE)</f>
        <v>1280</v>
      </c>
      <c r="E56" s="5">
        <f>VLOOKUP(B56,'[1]經費申請表(表一)-附件六'!$E$7:$W$111,11,FALSE)</f>
        <v>0</v>
      </c>
      <c r="F56" s="5">
        <f>VLOOKUP(B56,'[1]經費申請表(表一)-附件六'!$E$7:$W$111,12,FALSE)</f>
        <v>0</v>
      </c>
      <c r="G56" s="6">
        <f t="shared" si="1"/>
        <v>39360</v>
      </c>
      <c r="H56" s="7">
        <f>VLOOKUP(B56,'[1]經費申請表(表一)-附件六'!$E$7:$W$111,13,FALSE)</f>
        <v>0</v>
      </c>
      <c r="I56" s="8">
        <f>VLOOKUP(B56,'[1]經費申請表(表一)-附件六'!$E$7:$W$111,16,FALSE)</f>
        <v>3840</v>
      </c>
      <c r="J56" s="9">
        <f>VLOOKUP(B56,'[1]經費申請表(表一)-附件六'!$E$7:$W$111,17,FALSE)</f>
        <v>0</v>
      </c>
      <c r="K56" s="10">
        <f>VLOOKUP(B56,[1]經費申請表!$D$6:$S$110,11,FALSE)</f>
        <v>0</v>
      </c>
      <c r="L56" s="10">
        <f>VLOOKUP(B56,[1]經費申請表!$D$6:$S$110,15,FALSE)</f>
        <v>13853</v>
      </c>
      <c r="M56" s="10">
        <f>VLOOKUP(B56,[1]經費申請表!$D$6:$S$110,16,FALSE)</f>
        <v>21667</v>
      </c>
      <c r="N56" s="11">
        <f t="shared" si="2"/>
        <v>39360</v>
      </c>
      <c r="O56" s="12">
        <f t="shared" si="4"/>
        <v>39360</v>
      </c>
      <c r="P56" s="13">
        <f t="shared" si="5"/>
        <v>39360</v>
      </c>
      <c r="Q56" s="77" t="s">
        <v>40</v>
      </c>
    </row>
    <row r="57" spans="1:17" s="14" customFormat="1" ht="27.9" customHeight="1">
      <c r="A57" s="4">
        <v>53</v>
      </c>
      <c r="B57" s="4" t="s">
        <v>75</v>
      </c>
      <c r="C57" s="5">
        <f>VLOOKUP(B57,'[1]經費申請表(表一)-附件六'!$E$7:$W$111,9,FALSE)</f>
        <v>51480</v>
      </c>
      <c r="D57" s="5">
        <f>VLOOKUP(B57,'[1]經費申請表(表一)-附件六'!$E$7:$W$111,10,FALSE)</f>
        <v>1980</v>
      </c>
      <c r="E57" s="5">
        <f>VLOOKUP(B57,'[1]經費申請表(表一)-附件六'!$E$7:$W$111,11,FALSE)</f>
        <v>0</v>
      </c>
      <c r="F57" s="5">
        <f>VLOOKUP(B57,'[1]經費申請表(表一)-附件六'!$E$7:$W$111,12,FALSE)</f>
        <v>0</v>
      </c>
      <c r="G57" s="6">
        <f t="shared" si="1"/>
        <v>53460</v>
      </c>
      <c r="H57" s="7">
        <f>VLOOKUP(B57,'[1]經費申請表(表一)-附件六'!$E$7:$W$111,13,FALSE)</f>
        <v>0</v>
      </c>
      <c r="I57" s="8">
        <f>VLOOKUP(B57,'[1]經費申請表(表一)-附件六'!$E$7:$W$111,16,FALSE)</f>
        <v>0</v>
      </c>
      <c r="J57" s="9">
        <f>VLOOKUP(B57,'[1]經費申請表(表一)-附件六'!$E$7:$W$111,17,FALSE)</f>
        <v>11211</v>
      </c>
      <c r="K57" s="10">
        <f>VLOOKUP(B57,[1]經費申請表!$D$6:$S$110,11,FALSE)</f>
        <v>0</v>
      </c>
      <c r="L57" s="10">
        <f>VLOOKUP(B57,[1]經費申請表!$D$6:$S$110,15,FALSE)</f>
        <v>16478</v>
      </c>
      <c r="M57" s="10">
        <f>VLOOKUP(B57,[1]經費申請表!$D$6:$S$110,16,FALSE)</f>
        <v>25771</v>
      </c>
      <c r="N57" s="11">
        <f t="shared" si="2"/>
        <v>53460</v>
      </c>
      <c r="O57" s="12">
        <f t="shared" si="4"/>
        <v>53460</v>
      </c>
      <c r="P57" s="13">
        <f t="shared" si="5"/>
        <v>53460</v>
      </c>
      <c r="Q57" s="77" t="s">
        <v>40</v>
      </c>
    </row>
    <row r="58" spans="1:17" s="14" customFormat="1" ht="27.9" customHeight="1">
      <c r="A58" s="4">
        <v>54</v>
      </c>
      <c r="B58" s="4" t="s">
        <v>76</v>
      </c>
      <c r="C58" s="5">
        <f>VLOOKUP(B58,'[1]經費申請表(表一)-附件六'!$E$7:$W$111,9,FALSE)</f>
        <v>46800</v>
      </c>
      <c r="D58" s="5">
        <f>VLOOKUP(B58,'[1]經費申請表(表一)-附件六'!$E$7:$W$111,10,FALSE)</f>
        <v>1800</v>
      </c>
      <c r="E58" s="5">
        <f>VLOOKUP(B58,'[1]經費申請表(表一)-附件六'!$E$7:$W$111,11,FALSE)</f>
        <v>0</v>
      </c>
      <c r="F58" s="5">
        <f>VLOOKUP(B58,'[1]經費申請表(表一)-附件六'!$E$7:$W$111,12,FALSE)</f>
        <v>0</v>
      </c>
      <c r="G58" s="6">
        <f t="shared" si="1"/>
        <v>48600</v>
      </c>
      <c r="H58" s="7">
        <f>VLOOKUP(B58,'[1]經費申請表(表一)-附件六'!$E$7:$W$111,13,FALSE)</f>
        <v>0</v>
      </c>
      <c r="I58" s="8">
        <f>VLOOKUP(B58,'[1]經費申請表(表一)-附件六'!$E$7:$W$111,16,FALSE)</f>
        <v>0</v>
      </c>
      <c r="J58" s="9">
        <f>VLOOKUP(B58,'[1]經費申請表(表一)-附件六'!$E$7:$W$111,17,FALSE)</f>
        <v>0</v>
      </c>
      <c r="K58" s="10">
        <f>VLOOKUP(B58,[1]經費申請表!$D$6:$S$110,11,FALSE)</f>
        <v>0</v>
      </c>
      <c r="L58" s="10">
        <f>VLOOKUP(B58,[1]經費申請表!$D$6:$S$110,15,FALSE)</f>
        <v>18954</v>
      </c>
      <c r="M58" s="10">
        <f>VLOOKUP(B58,[1]經費申請表!$D$6:$S$110,16,FALSE)</f>
        <v>29646</v>
      </c>
      <c r="N58" s="11">
        <f t="shared" si="2"/>
        <v>48600</v>
      </c>
      <c r="O58" s="12">
        <f t="shared" si="4"/>
        <v>48600</v>
      </c>
      <c r="P58" s="13">
        <f t="shared" si="5"/>
        <v>48600</v>
      </c>
      <c r="Q58" s="77" t="s">
        <v>40</v>
      </c>
    </row>
    <row r="59" spans="1:17" s="14" customFormat="1" ht="27.9" customHeight="1">
      <c r="A59" s="4">
        <v>55</v>
      </c>
      <c r="B59" s="4" t="s">
        <v>77</v>
      </c>
      <c r="C59" s="5">
        <f>VLOOKUP(B59,'[1]經費申請表(表一)-附件六'!$E$7:$W$111,9,FALSE)</f>
        <v>259560</v>
      </c>
      <c r="D59" s="5">
        <f>VLOOKUP(B59,'[1]經費申請表(表一)-附件六'!$E$7:$W$111,10,FALSE)</f>
        <v>8820</v>
      </c>
      <c r="E59" s="5">
        <f>VLOOKUP(B59,'[1]經費申請表(表一)-附件六'!$E$7:$W$111,11,FALSE)</f>
        <v>0</v>
      </c>
      <c r="F59" s="5">
        <f>VLOOKUP(B59,'[1]經費申請表(表一)-附件六'!$E$7:$W$111,12,FALSE)</f>
        <v>0</v>
      </c>
      <c r="G59" s="6">
        <f t="shared" si="1"/>
        <v>268380</v>
      </c>
      <c r="H59" s="7">
        <f>VLOOKUP(B59,'[1]經費申請表(表一)-附件六'!$E$7:$W$111,13,FALSE)</f>
        <v>25520</v>
      </c>
      <c r="I59" s="8">
        <f>VLOOKUP(B59,'[1]經費申請表(表一)-附件六'!$E$7:$W$111,16,FALSE)</f>
        <v>112397</v>
      </c>
      <c r="J59" s="9">
        <f>VLOOKUP(B59,'[1]經費申請表(表一)-附件六'!$E$7:$W$111,17,FALSE)</f>
        <v>0</v>
      </c>
      <c r="K59" s="10">
        <f>VLOOKUP(B59,[1]經費申請表!$D$6:$S$110,11,FALSE)</f>
        <v>10523</v>
      </c>
      <c r="L59" s="10">
        <f>VLOOKUP(B59,[1]經費申請表!$D$6:$S$110,15,FALSE)</f>
        <v>46777</v>
      </c>
      <c r="M59" s="10">
        <f>VLOOKUP(B59,[1]經費申請表!$D$6:$S$110,16,FALSE)</f>
        <v>73164</v>
      </c>
      <c r="N59" s="11">
        <f t="shared" si="2"/>
        <v>232338</v>
      </c>
      <c r="O59" s="12">
        <f t="shared" si="4"/>
        <v>232338</v>
      </c>
      <c r="P59" s="13">
        <f t="shared" si="5"/>
        <v>232338</v>
      </c>
      <c r="Q59" s="77" t="s">
        <v>40</v>
      </c>
    </row>
    <row r="60" spans="1:17" s="14" customFormat="1" ht="27.9" customHeight="1">
      <c r="A60" s="4">
        <v>56</v>
      </c>
      <c r="B60" s="4" t="s">
        <v>78</v>
      </c>
      <c r="C60" s="5">
        <f>VLOOKUP(B60,'[1]經費申請表(表一)-附件六'!$E$7:$W$111,9,FALSE)</f>
        <v>69480</v>
      </c>
      <c r="D60" s="5">
        <f>VLOOKUP(B60,'[1]經費申請表(表一)-附件六'!$E$7:$W$111,10,FALSE)</f>
        <v>2340</v>
      </c>
      <c r="E60" s="5">
        <f>VLOOKUP(B60,'[1]經費申請表(表一)-附件六'!$E$7:$W$111,11,FALSE)</f>
        <v>0</v>
      </c>
      <c r="F60" s="5">
        <f>VLOOKUP(B60,'[1]經費申請表(表一)-附件六'!$E$7:$W$111,12,FALSE)</f>
        <v>0</v>
      </c>
      <c r="G60" s="6">
        <f t="shared" si="1"/>
        <v>71820</v>
      </c>
      <c r="H60" s="7">
        <f>VLOOKUP(B60,'[1]經費申請表(表一)-附件六'!$E$7:$W$111,13,FALSE)</f>
        <v>0</v>
      </c>
      <c r="I60" s="8">
        <f>VLOOKUP(B60,'[1]經費申請表(表一)-附件六'!$E$7:$W$111,16,FALSE)</f>
        <v>0</v>
      </c>
      <c r="J60" s="9">
        <f>VLOOKUP(B60,'[1]經費申請表(表一)-附件六'!$E$7:$W$111,17,FALSE)</f>
        <v>11644</v>
      </c>
      <c r="K60" s="10">
        <f>VLOOKUP(B60,[1]經費申請表!$D$6:$S$110,11,FALSE)</f>
        <v>0</v>
      </c>
      <c r="L60" s="10">
        <f>VLOOKUP(B60,[1]經費申請表!$D$6:$S$110,15,FALSE)</f>
        <v>23469</v>
      </c>
      <c r="M60" s="10">
        <f>VLOOKUP(B60,[1]經費申請表!$D$6:$S$110,16,FALSE)</f>
        <v>36707</v>
      </c>
      <c r="N60" s="11">
        <f t="shared" si="2"/>
        <v>71820</v>
      </c>
      <c r="O60" s="12">
        <f t="shared" si="4"/>
        <v>71820</v>
      </c>
      <c r="P60" s="13">
        <f t="shared" si="5"/>
        <v>71820</v>
      </c>
      <c r="Q60" s="77" t="s">
        <v>40</v>
      </c>
    </row>
    <row r="61" spans="1:17" s="14" customFormat="1" ht="27.9" customHeight="1">
      <c r="A61" s="4">
        <v>57</v>
      </c>
      <c r="B61" s="15" t="s">
        <v>79</v>
      </c>
      <c r="C61" s="5">
        <f>VLOOKUP(B61,'[1]經費申請表(表一)-附件六'!$E$7:$W$111,9,FALSE)</f>
        <v>56160</v>
      </c>
      <c r="D61" s="5">
        <f>VLOOKUP(B61,'[1]經費申請表(表一)-附件六'!$E$7:$W$111,10,FALSE)</f>
        <v>2160</v>
      </c>
      <c r="E61" s="5">
        <f>VLOOKUP(B61,'[1]經費申請表(表一)-附件六'!$E$7:$W$111,11,FALSE)</f>
        <v>0</v>
      </c>
      <c r="F61" s="5">
        <f>VLOOKUP(B61,'[1]經費申請表(表一)-附件六'!$E$7:$W$111,12,FALSE)</f>
        <v>0</v>
      </c>
      <c r="G61" s="6">
        <f t="shared" si="1"/>
        <v>58320</v>
      </c>
      <c r="H61" s="7">
        <f>VLOOKUP(B61,'[1]經費申請表(表一)-附件六'!$E$7:$W$111,13,FALSE)</f>
        <v>0</v>
      </c>
      <c r="I61" s="8">
        <f>VLOOKUP(B61,'[1]經費申請表(表一)-附件六'!$E$7:$W$111,16,FALSE)</f>
        <v>0</v>
      </c>
      <c r="J61" s="9">
        <f>VLOOKUP(B61,'[1]經費申請表(表一)-附件六'!$E$7:$W$111,17,FALSE)</f>
        <v>25138</v>
      </c>
      <c r="K61" s="10">
        <f>VLOOKUP(B61,[1]經費申請表!$D$6:$S$110,11,FALSE)</f>
        <v>0</v>
      </c>
      <c r="L61" s="10">
        <f>VLOOKUP(B61,[1]經費申請表!$D$6:$S$110,15,FALSE)</f>
        <v>12941</v>
      </c>
      <c r="M61" s="10">
        <f>VLOOKUP(B61,[1]經費申請表!$D$6:$S$110,16,FALSE)</f>
        <v>20241</v>
      </c>
      <c r="N61" s="11">
        <f t="shared" si="2"/>
        <v>58320</v>
      </c>
      <c r="O61" s="12">
        <f t="shared" si="4"/>
        <v>58320</v>
      </c>
      <c r="P61" s="13">
        <f t="shared" si="5"/>
        <v>58320</v>
      </c>
      <c r="Q61" s="77" t="s">
        <v>40</v>
      </c>
    </row>
    <row r="62" spans="1:17" s="14" customFormat="1" ht="27.9" customHeight="1">
      <c r="A62" s="4">
        <v>58</v>
      </c>
      <c r="B62" s="4" t="s">
        <v>80</v>
      </c>
      <c r="C62" s="5">
        <f>VLOOKUP(B62,'[1]經費申請表(表一)-附件六'!$E$7:$W$111,9,FALSE)</f>
        <v>65880</v>
      </c>
      <c r="D62" s="5">
        <f>VLOOKUP(B62,'[1]經費申請表(表一)-附件六'!$E$7:$W$111,10,FALSE)</f>
        <v>2160</v>
      </c>
      <c r="E62" s="5">
        <f>VLOOKUP(B62,'[1]經費申請表(表一)-附件六'!$E$7:$W$111,11,FALSE)</f>
        <v>0</v>
      </c>
      <c r="F62" s="5">
        <f>VLOOKUP(B62,'[1]經費申請表(表一)-附件六'!$E$7:$W$111,12,FALSE)</f>
        <v>0</v>
      </c>
      <c r="G62" s="6">
        <f t="shared" si="1"/>
        <v>68040</v>
      </c>
      <c r="H62" s="7">
        <f>VLOOKUP(B62,'[1]經費申請表(表一)-附件六'!$E$7:$W$111,13,FALSE)</f>
        <v>0</v>
      </c>
      <c r="I62" s="8">
        <f>VLOOKUP(B62,'[1]經費申請表(表一)-附件六'!$E$7:$W$111,16,FALSE)</f>
        <v>0</v>
      </c>
      <c r="J62" s="9">
        <f>VLOOKUP(B62,'[1]經費申請表(表一)-附件六'!$E$7:$W$111,17,FALSE)</f>
        <v>11418</v>
      </c>
      <c r="K62" s="10">
        <f>VLOOKUP(B62,[1]經費申請表!$D$6:$S$110,11,FALSE)</f>
        <v>0</v>
      </c>
      <c r="L62" s="10">
        <f>VLOOKUP(B62,[1]經費申請表!$D$6:$S$110,15,FALSE)</f>
        <v>22083</v>
      </c>
      <c r="M62" s="10">
        <f>VLOOKUP(B62,[1]經費申請表!$D$6:$S$110,16,FALSE)</f>
        <v>34539</v>
      </c>
      <c r="N62" s="11">
        <f t="shared" si="2"/>
        <v>68040</v>
      </c>
      <c r="O62" s="12">
        <f t="shared" si="4"/>
        <v>68040</v>
      </c>
      <c r="P62" s="13">
        <f t="shared" si="5"/>
        <v>68040</v>
      </c>
      <c r="Q62" s="77" t="s">
        <v>40</v>
      </c>
    </row>
    <row r="63" spans="1:17" s="14" customFormat="1" ht="27.9" customHeight="1">
      <c r="A63" s="4">
        <v>59</v>
      </c>
      <c r="B63" s="4" t="s">
        <v>81</v>
      </c>
      <c r="C63" s="5">
        <f>VLOOKUP(B63,'[1]經費申請表(表一)-附件六'!$E$7:$W$111,9,FALSE)</f>
        <v>41280</v>
      </c>
      <c r="D63" s="5">
        <f>VLOOKUP(B63,'[1]經費申請表(表一)-附件六'!$E$7:$W$111,10,FALSE)</f>
        <v>1440</v>
      </c>
      <c r="E63" s="5">
        <f>VLOOKUP(B63,'[1]經費申請表(表一)-附件六'!$E$7:$W$111,11,FALSE)</f>
        <v>0</v>
      </c>
      <c r="F63" s="5">
        <f>VLOOKUP(B63,'[1]經費申請表(表一)-附件六'!$E$7:$W$111,12,FALSE)</f>
        <v>0</v>
      </c>
      <c r="G63" s="6">
        <f t="shared" si="1"/>
        <v>42720</v>
      </c>
      <c r="H63" s="7">
        <f>VLOOKUP(B63,'[1]經費申請表(表一)-附件六'!$E$7:$W$111,13,FALSE)</f>
        <v>0</v>
      </c>
      <c r="I63" s="8">
        <f>VLOOKUP(B63,'[1]經費申請表(表一)-附件六'!$E$7:$W$111,16,FALSE)</f>
        <v>8107</v>
      </c>
      <c r="J63" s="9">
        <f>VLOOKUP(B63,'[1]經費申請表(表一)-附件六'!$E$7:$W$111,17,FALSE)</f>
        <v>10172</v>
      </c>
      <c r="K63" s="10">
        <f>VLOOKUP(B63,[1]經費申請表!$D$6:$S$110,11,FALSE)</f>
        <v>0</v>
      </c>
      <c r="L63" s="10">
        <f>VLOOKUP(B63,[1]經費申請表!$D$6:$S$110,15,FALSE)</f>
        <v>9532</v>
      </c>
      <c r="M63" s="10">
        <f>VLOOKUP(B63,[1]經費申請表!$D$6:$S$110,16,FALSE)</f>
        <v>14909</v>
      </c>
      <c r="N63" s="11">
        <f t="shared" si="2"/>
        <v>42720</v>
      </c>
      <c r="O63" s="12">
        <f t="shared" si="4"/>
        <v>42720</v>
      </c>
      <c r="P63" s="13">
        <f t="shared" si="5"/>
        <v>42720</v>
      </c>
      <c r="Q63" s="77" t="s">
        <v>40</v>
      </c>
    </row>
    <row r="64" spans="1:17" s="14" customFormat="1" ht="27.9" customHeight="1">
      <c r="A64" s="4">
        <v>60</v>
      </c>
      <c r="B64" s="4" t="s">
        <v>82</v>
      </c>
      <c r="C64" s="5">
        <f>VLOOKUP(B64,'[1]經費申請表(表一)-附件六'!$E$7:$W$111,9,FALSE)</f>
        <v>80920</v>
      </c>
      <c r="D64" s="5">
        <f>VLOOKUP(B64,'[1]經費申請表(表一)-附件六'!$E$7:$W$111,10,FALSE)</f>
        <v>2720</v>
      </c>
      <c r="E64" s="5">
        <f>VLOOKUP(B64,'[1]經費申請表(表一)-附件六'!$E$7:$W$111,11,FALSE)</f>
        <v>0</v>
      </c>
      <c r="F64" s="5">
        <f>VLOOKUP(B64,'[1]經費申請表(表一)-附件六'!$E$7:$W$111,12,FALSE)</f>
        <v>0</v>
      </c>
      <c r="G64" s="6">
        <f t="shared" si="1"/>
        <v>83640</v>
      </c>
      <c r="H64" s="7">
        <f>VLOOKUP(B64,'[1]經費申請表(表一)-附件六'!$E$7:$W$111,13,FALSE)</f>
        <v>0</v>
      </c>
      <c r="I64" s="8">
        <f>VLOOKUP(B64,'[1]經費申請表(表一)-附件六'!$E$7:$W$111,16,FALSE)</f>
        <v>70263</v>
      </c>
      <c r="J64" s="9">
        <f>VLOOKUP(B64,'[1]經費申請表(表一)-附件六'!$E$7:$W$111,17,FALSE)</f>
        <v>0</v>
      </c>
      <c r="K64" s="10">
        <f>VLOOKUP(B64,[1]經費申請表!$D$6:$S$110,11,FALSE)</f>
        <v>0</v>
      </c>
      <c r="L64" s="10">
        <f>VLOOKUP(B64,[1]經費申請表!$D$6:$S$110,15,FALSE)</f>
        <v>5218</v>
      </c>
      <c r="M64" s="10">
        <f>VLOOKUP(B64,[1]經費申請表!$D$6:$S$110,16,FALSE)</f>
        <v>8159</v>
      </c>
      <c r="N64" s="11">
        <f t="shared" si="2"/>
        <v>83640</v>
      </c>
      <c r="O64" s="12">
        <f t="shared" si="4"/>
        <v>83640</v>
      </c>
      <c r="P64" s="13">
        <f t="shared" si="5"/>
        <v>83640</v>
      </c>
      <c r="Q64" s="77" t="s">
        <v>40</v>
      </c>
    </row>
    <row r="65" spans="1:17" s="14" customFormat="1" ht="27.9" customHeight="1">
      <c r="A65" s="4">
        <v>61</v>
      </c>
      <c r="B65" s="4" t="s">
        <v>83</v>
      </c>
      <c r="C65" s="5">
        <f>VLOOKUP(B65,'[1]經費申請表(表一)-附件六'!$E$7:$W$111,9,FALSE)</f>
        <v>59400</v>
      </c>
      <c r="D65" s="5">
        <f>VLOOKUP(B65,'[1]經費申請表(表一)-附件六'!$E$7:$W$111,10,FALSE)</f>
        <v>2160</v>
      </c>
      <c r="E65" s="5">
        <f>VLOOKUP(B65,'[1]經費申請表(表一)-附件六'!$E$7:$W$111,11,FALSE)</f>
        <v>1400</v>
      </c>
      <c r="F65" s="5">
        <f>VLOOKUP(B65,'[1]經費申請表(表一)-附件六'!$E$7:$W$111,12,FALSE)</f>
        <v>1120</v>
      </c>
      <c r="G65" s="6">
        <f t="shared" si="1"/>
        <v>64080</v>
      </c>
      <c r="H65" s="7">
        <f>VLOOKUP(B65,'[1]經費申請表(表一)-附件六'!$E$7:$W$111,13,FALSE)</f>
        <v>0</v>
      </c>
      <c r="I65" s="8">
        <f>VLOOKUP(B65,'[1]經費申請表(表一)-附件六'!$E$7:$W$111,16,FALSE)</f>
        <v>0</v>
      </c>
      <c r="J65" s="9">
        <f>VLOOKUP(B65,'[1]經費申請表(表一)-附件六'!$E$7:$W$111,17,FALSE)</f>
        <v>51233</v>
      </c>
      <c r="K65" s="10">
        <f>VLOOKUP(B65,[1]經費申請表!$D$6:$S$110,11,FALSE)</f>
        <v>0</v>
      </c>
      <c r="L65" s="10">
        <f>VLOOKUP(B65,[1]經費申請表!$D$6:$S$110,15,FALSE)</f>
        <v>5011</v>
      </c>
      <c r="M65" s="10">
        <f>VLOOKUP(B65,[1]經費申請表!$D$6:$S$110,16,FALSE)</f>
        <v>7836</v>
      </c>
      <c r="N65" s="11">
        <f t="shared" si="2"/>
        <v>64080</v>
      </c>
      <c r="O65" s="12">
        <f t="shared" si="4"/>
        <v>64080</v>
      </c>
      <c r="P65" s="13">
        <f t="shared" si="5"/>
        <v>64080</v>
      </c>
      <c r="Q65" s="77" t="s">
        <v>40</v>
      </c>
    </row>
    <row r="66" spans="1:17" s="14" customFormat="1" ht="27.9" customHeight="1">
      <c r="A66" s="4">
        <v>62</v>
      </c>
      <c r="B66" s="4" t="s">
        <v>84</v>
      </c>
      <c r="C66" s="5">
        <f>VLOOKUP(B66,'[1]經費申請表(表一)-附件六'!$E$7:$W$111,9,FALSE)</f>
        <v>36000</v>
      </c>
      <c r="D66" s="5">
        <f>VLOOKUP(B66,'[1]經費申請表(表一)-附件六'!$E$7:$W$111,10,FALSE)</f>
        <v>1260</v>
      </c>
      <c r="E66" s="5">
        <f>VLOOKUP(B66,'[1]經費申請表(表一)-附件六'!$E$7:$W$111,11,FALSE)</f>
        <v>0</v>
      </c>
      <c r="F66" s="5">
        <f>VLOOKUP(B66,'[1]經費申請表(表一)-附件六'!$E$7:$W$111,12,FALSE)</f>
        <v>0</v>
      </c>
      <c r="G66" s="6">
        <f t="shared" si="1"/>
        <v>37260</v>
      </c>
      <c r="H66" s="7">
        <f>VLOOKUP(B66,'[1]經費申請表(表一)-附件六'!$E$7:$W$111,13,FALSE)</f>
        <v>0</v>
      </c>
      <c r="I66" s="8">
        <f>VLOOKUP(B66,'[1]經費申請表(表一)-附件六'!$E$7:$W$111,16,FALSE)</f>
        <v>0</v>
      </c>
      <c r="J66" s="9">
        <f>VLOOKUP(B66,'[1]經費申請表(表一)-附件六'!$E$7:$W$111,17,FALSE)</f>
        <v>8460</v>
      </c>
      <c r="K66" s="10">
        <f>VLOOKUP(B66,[1]經費申請表!$D$6:$S$110,11,FALSE)</f>
        <v>0</v>
      </c>
      <c r="L66" s="10">
        <f>VLOOKUP(B66,[1]經費申請表!$D$6:$S$110,15,FALSE)</f>
        <v>11232</v>
      </c>
      <c r="M66" s="10">
        <f>VLOOKUP(B66,[1]經費申請表!$D$6:$S$110,16,FALSE)</f>
        <v>17568</v>
      </c>
      <c r="N66" s="11">
        <f t="shared" si="2"/>
        <v>37260</v>
      </c>
      <c r="O66" s="12">
        <f t="shared" si="4"/>
        <v>37260</v>
      </c>
      <c r="P66" s="13">
        <f t="shared" si="5"/>
        <v>37260</v>
      </c>
      <c r="Q66" s="77" t="s">
        <v>40</v>
      </c>
    </row>
    <row r="67" spans="1:17" s="14" customFormat="1" ht="27.9" customHeight="1">
      <c r="A67" s="4">
        <v>63</v>
      </c>
      <c r="B67" s="4" t="s">
        <v>85</v>
      </c>
      <c r="C67" s="5">
        <f>VLOOKUP(B67,'[1]經費申請表(表一)-附件六'!$E$7:$W$111,9,FALSE)</f>
        <v>30600</v>
      </c>
      <c r="D67" s="5">
        <f>VLOOKUP(B67,'[1]經費申請表(表一)-附件六'!$E$7:$W$111,10,FALSE)</f>
        <v>1020</v>
      </c>
      <c r="E67" s="5">
        <f>VLOOKUP(B67,'[1]經費申請表(表一)-附件六'!$E$7:$W$111,11,FALSE)</f>
        <v>0</v>
      </c>
      <c r="F67" s="5">
        <f>VLOOKUP(B67,'[1]經費申請表(表一)-附件六'!$E$7:$W$111,12,FALSE)</f>
        <v>0</v>
      </c>
      <c r="G67" s="6">
        <f t="shared" si="1"/>
        <v>31620</v>
      </c>
      <c r="H67" s="7">
        <f>VLOOKUP(B67,'[1]經費申請表(表一)-附件六'!$E$7:$W$111,13,FALSE)</f>
        <v>0</v>
      </c>
      <c r="I67" s="8">
        <f>VLOOKUP(B67,'[1]經費申請表(表一)-附件六'!$E$7:$W$111,16,FALSE)</f>
        <v>16062</v>
      </c>
      <c r="J67" s="9">
        <f>VLOOKUP(B67,'[1]經費申請表(表一)-附件六'!$E$7:$W$111,17,FALSE)</f>
        <v>9843</v>
      </c>
      <c r="K67" s="10">
        <f>VLOOKUP(B67,[1]經費申請表!$D$6:$S$110,11,FALSE)</f>
        <v>0</v>
      </c>
      <c r="L67" s="10">
        <f>VLOOKUP(B67,[1]經費申請表!$D$6:$S$110,15,FALSE)</f>
        <v>2229</v>
      </c>
      <c r="M67" s="10">
        <f>VLOOKUP(B67,[1]經費申請表!$D$6:$S$110,16,FALSE)</f>
        <v>3486</v>
      </c>
      <c r="N67" s="11">
        <f t="shared" si="2"/>
        <v>31620</v>
      </c>
      <c r="O67" s="12">
        <f t="shared" si="4"/>
        <v>31620</v>
      </c>
      <c r="P67" s="13">
        <f t="shared" si="5"/>
        <v>31620</v>
      </c>
      <c r="Q67" s="77" t="s">
        <v>40</v>
      </c>
    </row>
    <row r="68" spans="1:17" s="14" customFormat="1" ht="27.9" customHeight="1">
      <c r="A68" s="4">
        <v>64</v>
      </c>
      <c r="B68" s="4" t="s">
        <v>86</v>
      </c>
      <c r="C68" s="5">
        <f>VLOOKUP(B68,'[1]經費申請表(表一)-附件六'!$E$7:$W$111,9,FALSE)</f>
        <v>83520</v>
      </c>
      <c r="D68" s="5">
        <f>VLOOKUP(B68,'[1]經費申請表(表一)-附件六'!$E$7:$W$111,10,FALSE)</f>
        <v>2880</v>
      </c>
      <c r="E68" s="5">
        <f>VLOOKUP(B68,'[1]經費申請表(表一)-附件六'!$E$7:$W$111,11,FALSE)</f>
        <v>709</v>
      </c>
      <c r="F68" s="5">
        <f>VLOOKUP(B68,'[1]經費申請表(表一)-附件六'!$E$7:$W$111,12,FALSE)</f>
        <v>0</v>
      </c>
      <c r="G68" s="6">
        <f t="shared" si="1"/>
        <v>87109</v>
      </c>
      <c r="H68" s="7">
        <f>VLOOKUP(B68,'[1]經費申請表(表一)-附件六'!$E$7:$W$111,13,FALSE)</f>
        <v>0</v>
      </c>
      <c r="I68" s="8">
        <f>VLOOKUP(B68,'[1]經費申請表(表一)-附件六'!$E$7:$W$111,16,FALSE)</f>
        <v>0</v>
      </c>
      <c r="J68" s="9">
        <f>VLOOKUP(B68,'[1]經費申請表(表一)-附件六'!$E$7:$W$111,17,FALSE)</f>
        <v>39596</v>
      </c>
      <c r="K68" s="10">
        <f>VLOOKUP(B68,[1]經費申請表!$D$6:$S$110,11,FALSE)</f>
        <v>0</v>
      </c>
      <c r="L68" s="10">
        <f>VLOOKUP(B68,[1]經費申請表!$D$6:$S$110,15,FALSE)</f>
        <v>18531</v>
      </c>
      <c r="M68" s="10">
        <f>VLOOKUP(B68,[1]經費申請表!$D$6:$S$110,16,FALSE)</f>
        <v>28982</v>
      </c>
      <c r="N68" s="11">
        <f t="shared" si="2"/>
        <v>87109</v>
      </c>
      <c r="O68" s="12">
        <f t="shared" si="4"/>
        <v>87109</v>
      </c>
      <c r="P68" s="13">
        <f t="shared" si="5"/>
        <v>87109</v>
      </c>
      <c r="Q68" s="77" t="s">
        <v>40</v>
      </c>
    </row>
    <row r="69" spans="1:17" s="14" customFormat="1" ht="27.9" customHeight="1">
      <c r="A69" s="4">
        <v>65</v>
      </c>
      <c r="B69" s="4" t="s">
        <v>87</v>
      </c>
      <c r="C69" s="5">
        <f>VLOOKUP(B69,'[1]經費申請表(表一)-附件六'!$E$7:$W$111,9,FALSE)</f>
        <v>47260</v>
      </c>
      <c r="D69" s="5">
        <f>VLOOKUP(B69,'[1]經費申請表(表一)-附件六'!$E$7:$W$111,10,FALSE)</f>
        <v>1700</v>
      </c>
      <c r="E69" s="5">
        <f>VLOOKUP(B69,'[1]經費申請表(表一)-附件六'!$E$7:$W$111,11,FALSE)</f>
        <v>0</v>
      </c>
      <c r="F69" s="5">
        <f>VLOOKUP(B69,'[1]經費申請表(表一)-附件六'!$E$7:$W$111,12,FALSE)</f>
        <v>0</v>
      </c>
      <c r="G69" s="6">
        <f t="shared" si="1"/>
        <v>48960</v>
      </c>
      <c r="H69" s="7">
        <f>VLOOKUP(B69,'[1]經費申請表(表一)-附件六'!$E$7:$W$111,13,FALSE)</f>
        <v>0</v>
      </c>
      <c r="I69" s="8">
        <f>VLOOKUP(B69,'[1]經費申請表(表一)-附件六'!$E$7:$W$111,16,FALSE)</f>
        <v>0</v>
      </c>
      <c r="J69" s="9">
        <f>VLOOKUP(B69,'[1]經費申請表(表一)-附件六'!$E$7:$W$111,17,FALSE)</f>
        <v>9049</v>
      </c>
      <c r="K69" s="10">
        <f>VLOOKUP(B69,[1]經費申請表!$D$6:$S$110,11,FALSE)</f>
        <v>0</v>
      </c>
      <c r="L69" s="10">
        <f>VLOOKUP(B69,[1]經費申請表!$D$6:$S$110,15,FALSE)</f>
        <v>15566</v>
      </c>
      <c r="M69" s="10">
        <f>VLOOKUP(B69,[1]經費申請表!$D$6:$S$110,16,FALSE)</f>
        <v>24345</v>
      </c>
      <c r="N69" s="11">
        <f t="shared" si="2"/>
        <v>48960</v>
      </c>
      <c r="O69" s="12">
        <f t="shared" ref="O69:O101" si="6">VLOOKUP(B69,$B$5:$N$101,13,FALSE)</f>
        <v>48960</v>
      </c>
      <c r="P69" s="13">
        <f t="shared" si="5"/>
        <v>48960</v>
      </c>
      <c r="Q69" s="77" t="s">
        <v>40</v>
      </c>
    </row>
    <row r="70" spans="1:17" s="14" customFormat="1" ht="27.9" customHeight="1">
      <c r="A70" s="4">
        <v>66</v>
      </c>
      <c r="B70" s="4" t="s">
        <v>88</v>
      </c>
      <c r="C70" s="5">
        <f>VLOOKUP(B70,'[1]經費申請表(表一)-附件六'!$E$7:$W$111,9,FALSE)</f>
        <v>37620</v>
      </c>
      <c r="D70" s="5">
        <f>VLOOKUP(B70,'[1]經費申請表(表一)-附件六'!$E$7:$W$111,10,FALSE)</f>
        <v>1290</v>
      </c>
      <c r="E70" s="5">
        <f>VLOOKUP(B70,'[1]經費申請表(表一)-附件六'!$E$7:$W$111,11,FALSE)</f>
        <v>0</v>
      </c>
      <c r="F70" s="5">
        <f>VLOOKUP(B70,'[1]經費申請表(表一)-附件六'!$E$7:$W$111,12,FALSE)</f>
        <v>0</v>
      </c>
      <c r="G70" s="6">
        <f t="shared" ref="G70:G101" si="7">SUM(C70:F70)</f>
        <v>38910</v>
      </c>
      <c r="H70" s="7">
        <f>VLOOKUP(B70,'[1]經費申請表(表一)-附件六'!$E$7:$W$111,13,FALSE)</f>
        <v>0</v>
      </c>
      <c r="I70" s="8">
        <f>VLOOKUP(B70,'[1]經費申請表(表一)-附件六'!$E$7:$W$111,16,FALSE)</f>
        <v>0</v>
      </c>
      <c r="J70" s="9">
        <f>VLOOKUP(B70,'[1]經費申請表(表一)-附件六'!$E$7:$W$111,17,FALSE)</f>
        <v>9278</v>
      </c>
      <c r="K70" s="10">
        <f>VLOOKUP(B70,[1]經費申請表!$D$6:$S$110,11,FALSE)</f>
        <v>0</v>
      </c>
      <c r="L70" s="10">
        <f>VLOOKUP(B70,[1]經費申請表!$D$6:$S$110,15,FALSE)</f>
        <v>11557</v>
      </c>
      <c r="M70" s="10">
        <f>VLOOKUP(B70,[1]經費申請表!$D$6:$S$110,16,FALSE)</f>
        <v>18075</v>
      </c>
      <c r="N70" s="11">
        <f t="shared" ref="N70:N101" si="8">I70+J70+L70+M70</f>
        <v>38910</v>
      </c>
      <c r="O70" s="12">
        <f t="shared" si="6"/>
        <v>38910</v>
      </c>
      <c r="P70" s="13">
        <f t="shared" si="5"/>
        <v>38910</v>
      </c>
      <c r="Q70" s="77" t="s">
        <v>40</v>
      </c>
    </row>
    <row r="71" spans="1:17" s="14" customFormat="1" ht="27.9" customHeight="1">
      <c r="A71" s="4">
        <v>67</v>
      </c>
      <c r="B71" s="16" t="s">
        <v>89</v>
      </c>
      <c r="C71" s="5">
        <f>VLOOKUP(B71,'[1]經費申請表(表一)-附件六'!$E$7:$W$111,9,FALSE)</f>
        <v>99960</v>
      </c>
      <c r="D71" s="5">
        <f>VLOOKUP(B71,'[1]經費申請表(表一)-附件六'!$E$7:$W$111,10,FALSE)</f>
        <v>3570</v>
      </c>
      <c r="E71" s="5">
        <f>VLOOKUP(B71,'[1]經費申請表(表一)-附件六'!$E$7:$W$111,11,FALSE)</f>
        <v>0</v>
      </c>
      <c r="F71" s="5">
        <f>VLOOKUP(B71,'[1]經費申請表(表一)-附件六'!$E$7:$W$111,12,FALSE)</f>
        <v>0</v>
      </c>
      <c r="G71" s="6">
        <f t="shared" si="7"/>
        <v>103530</v>
      </c>
      <c r="H71" s="7">
        <f>VLOOKUP(B71,'[1]經費申請表(表一)-附件六'!$E$7:$W$111,13,FALSE)</f>
        <v>0</v>
      </c>
      <c r="I71" s="8">
        <f>VLOOKUP(B71,'[1]經費申請表(表一)-附件六'!$E$7:$W$111,16,FALSE)</f>
        <v>0</v>
      </c>
      <c r="J71" s="9">
        <f>VLOOKUP(B71,'[1]經費申請表(表一)-附件六'!$E$7:$W$111,17,FALSE)</f>
        <v>0</v>
      </c>
      <c r="K71" s="10">
        <f>VLOOKUP(B71,[1]經費申請表!$D$6:$S$110,11,FALSE)</f>
        <v>0</v>
      </c>
      <c r="L71" s="10">
        <f>VLOOKUP(B71,[1]經費申請表!$D$6:$S$110,15,FALSE)</f>
        <v>40377</v>
      </c>
      <c r="M71" s="10">
        <f>VLOOKUP(B71,[1]經費申請表!$D$6:$S$110,16,FALSE)</f>
        <v>63153</v>
      </c>
      <c r="N71" s="11">
        <f t="shared" si="8"/>
        <v>103530</v>
      </c>
      <c r="O71" s="12">
        <f t="shared" si="6"/>
        <v>103530</v>
      </c>
      <c r="P71" s="13">
        <f t="shared" si="5"/>
        <v>103530</v>
      </c>
      <c r="Q71" s="77" t="s">
        <v>40</v>
      </c>
    </row>
    <row r="72" spans="1:17" s="14" customFormat="1" ht="27.9" customHeight="1">
      <c r="A72" s="4">
        <v>68</v>
      </c>
      <c r="B72" s="4" t="s">
        <v>90</v>
      </c>
      <c r="C72" s="5">
        <f>VLOOKUP(B72,'[1]經費申請表(表一)-附件六'!$E$7:$W$111,9,FALSE)</f>
        <v>74460</v>
      </c>
      <c r="D72" s="5">
        <f>VLOOKUP(B72,'[1]經費申請表(表一)-附件六'!$E$7:$W$111,10,FALSE)</f>
        <v>2550</v>
      </c>
      <c r="E72" s="5">
        <f>VLOOKUP(B72,'[1]經費申請表(表一)-附件六'!$E$7:$W$111,11,FALSE)</f>
        <v>0</v>
      </c>
      <c r="F72" s="5">
        <f>VLOOKUP(B72,'[1]經費申請表(表一)-附件六'!$E$7:$W$111,12,FALSE)</f>
        <v>0</v>
      </c>
      <c r="G72" s="6">
        <f t="shared" si="7"/>
        <v>77010</v>
      </c>
      <c r="H72" s="7">
        <f>VLOOKUP(B72,'[1]經費申請表(表一)-附件六'!$E$7:$W$111,13,FALSE)</f>
        <v>0</v>
      </c>
      <c r="I72" s="8">
        <f>VLOOKUP(B72,'[1]經費申請表(表一)-附件六'!$E$7:$W$111,16,FALSE)</f>
        <v>0</v>
      </c>
      <c r="J72" s="9">
        <f>VLOOKUP(B72,'[1]經費申請表(表一)-附件六'!$E$7:$W$111,17,FALSE)</f>
        <v>0</v>
      </c>
      <c r="K72" s="10">
        <f>VLOOKUP(B72,[1]經費申請表!$D$6:$S$110,11,FALSE)</f>
        <v>0</v>
      </c>
      <c r="L72" s="10">
        <f>VLOOKUP(B72,[1]經費申請表!$D$6:$S$110,15,FALSE)</f>
        <v>30034</v>
      </c>
      <c r="M72" s="10">
        <f>VLOOKUP(B72,[1]經費申請表!$D$6:$S$110,16,FALSE)</f>
        <v>46976</v>
      </c>
      <c r="N72" s="11">
        <f t="shared" si="8"/>
        <v>77010</v>
      </c>
      <c r="O72" s="12">
        <f t="shared" si="6"/>
        <v>77010</v>
      </c>
      <c r="P72" s="13">
        <f t="shared" si="5"/>
        <v>77010</v>
      </c>
      <c r="Q72" s="77" t="s">
        <v>40</v>
      </c>
    </row>
    <row r="73" spans="1:17" s="14" customFormat="1" ht="27.9" customHeight="1">
      <c r="A73" s="4">
        <v>69</v>
      </c>
      <c r="B73" s="4" t="s">
        <v>91</v>
      </c>
      <c r="C73" s="5">
        <f>VLOOKUP(B73,'[1]經費申請表(表一)-附件六'!$E$7:$W$111,9,FALSE)</f>
        <v>150840</v>
      </c>
      <c r="D73" s="5">
        <f>VLOOKUP(B73,'[1]經費申請表(表一)-附件六'!$E$7:$W$111,10,FALSE)</f>
        <v>5760</v>
      </c>
      <c r="E73" s="5">
        <f>VLOOKUP(B73,'[1]經費申請表(表一)-附件六'!$E$7:$W$111,11,FALSE)</f>
        <v>0</v>
      </c>
      <c r="F73" s="5">
        <f>VLOOKUP(B73,'[1]經費申請表(表一)-附件六'!$E$7:$W$111,12,FALSE)</f>
        <v>0</v>
      </c>
      <c r="G73" s="6">
        <f t="shared" si="7"/>
        <v>156600</v>
      </c>
      <c r="H73" s="7">
        <f>VLOOKUP(B73,'[1]經費申請表(表一)-附件六'!$E$7:$W$111,13,FALSE)</f>
        <v>0</v>
      </c>
      <c r="I73" s="8">
        <f>VLOOKUP(B73,'[1]經費申請表(表一)-附件六'!$E$7:$W$111,16,FALSE)</f>
        <v>0</v>
      </c>
      <c r="J73" s="9">
        <f>VLOOKUP(B73,'[1]經費申請表(表一)-附件六'!$E$7:$W$111,17,FALSE)</f>
        <v>22944</v>
      </c>
      <c r="K73" s="10">
        <f>VLOOKUP(B73,[1]經費申請表!$D$6:$S$110,11,FALSE)</f>
        <v>0</v>
      </c>
      <c r="L73" s="10">
        <f>VLOOKUP(B73,[1]經費申請表!$D$6:$S$110,15,FALSE)</f>
        <v>52126</v>
      </c>
      <c r="M73" s="10">
        <f>VLOOKUP(B73,[1]經費申請表!$D$6:$S$110,16,FALSE)</f>
        <v>81530</v>
      </c>
      <c r="N73" s="11">
        <f t="shared" si="8"/>
        <v>156600</v>
      </c>
      <c r="O73" s="12">
        <f t="shared" si="6"/>
        <v>156600</v>
      </c>
      <c r="P73" s="13">
        <f t="shared" si="5"/>
        <v>156600</v>
      </c>
      <c r="Q73" s="77" t="s">
        <v>40</v>
      </c>
    </row>
    <row r="74" spans="1:17" s="14" customFormat="1" ht="27.9" customHeight="1">
      <c r="A74" s="4">
        <v>70</v>
      </c>
      <c r="B74" s="4" t="s">
        <v>92</v>
      </c>
      <c r="C74" s="5">
        <f>VLOOKUP(B74,'[1]經費申請表(表一)-附件六'!$E$7:$W$111,9,FALSE)</f>
        <v>80320</v>
      </c>
      <c r="D74" s="5">
        <f>VLOOKUP(B74,'[1]經費申請表(表一)-附件六'!$E$7:$W$111,10,FALSE)</f>
        <v>3050</v>
      </c>
      <c r="E74" s="5">
        <f>VLOOKUP(B74,'[1]經費申請表(表一)-附件六'!$E$7:$W$111,11,FALSE)</f>
        <v>0</v>
      </c>
      <c r="F74" s="5">
        <f>VLOOKUP(B74,'[1]經費申請表(表一)-附件六'!$E$7:$W$111,12,FALSE)</f>
        <v>0</v>
      </c>
      <c r="G74" s="6">
        <f t="shared" si="7"/>
        <v>83370</v>
      </c>
      <c r="H74" s="7">
        <f>VLOOKUP(B74,'[1]經費申請表(表一)-附件六'!$E$7:$W$111,13,FALSE)</f>
        <v>0</v>
      </c>
      <c r="I74" s="8">
        <f>VLOOKUP(B74,'[1]經費申請表(表一)-附件六'!$E$7:$W$111,16,FALSE)</f>
        <v>0</v>
      </c>
      <c r="J74" s="9">
        <f>VLOOKUP(B74,'[1]經費申請表(表一)-附件六'!$E$7:$W$111,17,FALSE)</f>
        <v>0</v>
      </c>
      <c r="K74" s="10">
        <f>VLOOKUP(B74,[1]經費申請表!$D$6:$S$110,11,FALSE)</f>
        <v>0</v>
      </c>
      <c r="L74" s="10">
        <f>VLOOKUP(B74,[1]經費申請表!$D$6:$S$110,15,FALSE)</f>
        <v>32515</v>
      </c>
      <c r="M74" s="10">
        <f>VLOOKUP(B74,[1]經費申請表!$D$6:$S$110,16,FALSE)</f>
        <v>50855</v>
      </c>
      <c r="N74" s="11">
        <f t="shared" si="8"/>
        <v>83370</v>
      </c>
      <c r="O74" s="12">
        <f t="shared" si="6"/>
        <v>83370</v>
      </c>
      <c r="P74" s="13">
        <f t="shared" si="5"/>
        <v>83370</v>
      </c>
      <c r="Q74" s="77" t="s">
        <v>40</v>
      </c>
    </row>
    <row r="75" spans="1:17" s="14" customFormat="1" ht="27.9" customHeight="1">
      <c r="A75" s="4">
        <v>71</v>
      </c>
      <c r="B75" s="4" t="s">
        <v>93</v>
      </c>
      <c r="C75" s="5">
        <f>VLOOKUP(B75,'[1]經費申請表(表一)-附件六'!$E$7:$W$111,9,FALSE)</f>
        <v>112200</v>
      </c>
      <c r="D75" s="5">
        <f>VLOOKUP(B75,'[1]經費申請表(表一)-附件六'!$E$7:$W$111,10,FALSE)</f>
        <v>4080</v>
      </c>
      <c r="E75" s="5">
        <f>VLOOKUP(B75,'[1]經費申請表(表一)-附件六'!$E$7:$W$111,11,FALSE)</f>
        <v>0</v>
      </c>
      <c r="F75" s="5">
        <f>VLOOKUP(B75,'[1]經費申請表(表一)-附件六'!$E$7:$W$111,12,FALSE)</f>
        <v>0</v>
      </c>
      <c r="G75" s="6">
        <f t="shared" si="7"/>
        <v>116280</v>
      </c>
      <c r="H75" s="7">
        <f>VLOOKUP(B75,'[1]經費申請表(表一)-附件六'!$E$7:$W$111,13,FALSE)</f>
        <v>0</v>
      </c>
      <c r="I75" s="8">
        <f>VLOOKUP(B75,'[1]經費申請表(表一)-附件六'!$E$7:$W$111,16,FALSE)</f>
        <v>0</v>
      </c>
      <c r="J75" s="9">
        <f>VLOOKUP(B75,'[1]經費申請表(表一)-附件六'!$E$7:$W$111,17,FALSE)</f>
        <v>5129</v>
      </c>
      <c r="K75" s="10">
        <f>VLOOKUP(B75,[1]經費申請表!$D$6:$S$110,11,FALSE)</f>
        <v>0</v>
      </c>
      <c r="L75" s="10">
        <f>VLOOKUP(B75,[1]經費申請表!$D$6:$S$110,15,FALSE)</f>
        <v>43349</v>
      </c>
      <c r="M75" s="10">
        <f>VLOOKUP(B75,[1]經費申請表!$D$6:$S$110,16,FALSE)</f>
        <v>67802</v>
      </c>
      <c r="N75" s="11">
        <f t="shared" si="8"/>
        <v>116280</v>
      </c>
      <c r="O75" s="12">
        <f t="shared" si="6"/>
        <v>116280</v>
      </c>
      <c r="P75" s="13">
        <f t="shared" si="5"/>
        <v>116280</v>
      </c>
      <c r="Q75" s="77" t="s">
        <v>40</v>
      </c>
    </row>
    <row r="76" spans="1:17" s="14" customFormat="1" ht="27.9" customHeight="1">
      <c r="A76" s="4">
        <v>72</v>
      </c>
      <c r="B76" s="4" t="s">
        <v>94</v>
      </c>
      <c r="C76" s="5">
        <f>VLOOKUP(B76,'[1]經費申請表(表一)-附件六'!$E$7:$W$111,9,FALSE)</f>
        <v>200160</v>
      </c>
      <c r="D76" s="5">
        <f>VLOOKUP(B76,'[1]經費申請表(表一)-附件六'!$E$7:$W$111,10,FALSE)</f>
        <v>7200</v>
      </c>
      <c r="E76" s="5">
        <f>VLOOKUP(B76,'[1]經費申請表(表一)-附件六'!$E$7:$W$111,11,FALSE)</f>
        <v>0</v>
      </c>
      <c r="F76" s="5">
        <f>VLOOKUP(B76,'[1]經費申請表(表一)-附件六'!$E$7:$W$111,12,FALSE)</f>
        <v>0</v>
      </c>
      <c r="G76" s="6">
        <f t="shared" si="7"/>
        <v>207360</v>
      </c>
      <c r="H76" s="7">
        <f>VLOOKUP(B76,'[1]經費申請表(表一)-附件六'!$E$7:$W$111,13,FALSE)</f>
        <v>0</v>
      </c>
      <c r="I76" s="8">
        <f>VLOOKUP(B76,'[1]經費申請表(表一)-附件六'!$E$7:$W$111,16,FALSE)</f>
        <v>0</v>
      </c>
      <c r="J76" s="9">
        <f>VLOOKUP(B76,'[1]經費申請表(表一)-附件六'!$E$7:$W$111,17,FALSE)</f>
        <v>0</v>
      </c>
      <c r="K76" s="10">
        <f>VLOOKUP(B76,[1]經費申請表!$D$6:$S$110,11,FALSE)</f>
        <v>0</v>
      </c>
      <c r="L76" s="10">
        <f>VLOOKUP(B76,[1]經費申請表!$D$6:$S$110,15,FALSE)</f>
        <v>80871</v>
      </c>
      <c r="M76" s="10">
        <f>VLOOKUP(B76,[1]經費申請表!$D$6:$S$110,16,FALSE)</f>
        <v>126489</v>
      </c>
      <c r="N76" s="11">
        <f t="shared" si="8"/>
        <v>207360</v>
      </c>
      <c r="O76" s="12">
        <f t="shared" si="6"/>
        <v>207360</v>
      </c>
      <c r="P76" s="13">
        <f t="shared" si="5"/>
        <v>207360</v>
      </c>
      <c r="Q76" s="77" t="s">
        <v>40</v>
      </c>
    </row>
    <row r="77" spans="1:17" s="14" customFormat="1" ht="27.9" customHeight="1">
      <c r="A77" s="4">
        <v>73</v>
      </c>
      <c r="B77" s="4" t="s">
        <v>95</v>
      </c>
      <c r="C77" s="5">
        <f>VLOOKUP(B77,'[1]經費申請表(表一)-附件六'!$E$7:$W$111,9,FALSE)</f>
        <v>195480</v>
      </c>
      <c r="D77" s="5">
        <f>VLOOKUP(B77,'[1]經費申請表(表一)-附件六'!$E$7:$W$111,10,FALSE)</f>
        <v>7020</v>
      </c>
      <c r="E77" s="5">
        <f>VLOOKUP(B77,'[1]經費申請表(表一)-附件六'!$E$7:$W$111,11,FALSE)</f>
        <v>0</v>
      </c>
      <c r="F77" s="5">
        <f>VLOOKUP(B77,'[1]經費申請表(表一)-附件六'!$E$7:$W$111,12,FALSE)</f>
        <v>0</v>
      </c>
      <c r="G77" s="6">
        <f t="shared" si="7"/>
        <v>202500</v>
      </c>
      <c r="H77" s="7">
        <f>VLOOKUP(B77,'[1]經費申請表(表一)-附件六'!$E$7:$W$111,13,FALSE)</f>
        <v>2670</v>
      </c>
      <c r="I77" s="8">
        <f>VLOOKUP(B77,'[1]經費申請表(表一)-附件六'!$E$7:$W$111,16,FALSE)</f>
        <v>1080</v>
      </c>
      <c r="J77" s="9">
        <f>VLOOKUP(B77,'[1]經費申請表(表一)-附件六'!$E$7:$W$111,17,FALSE)</f>
        <v>0</v>
      </c>
      <c r="K77" s="10">
        <f>VLOOKUP(B77,[1]經費申請表!$D$6:$S$110,11,FALSE)</f>
        <v>0</v>
      </c>
      <c r="L77" s="10">
        <f>VLOOKUP(B77,[1]經費申請表!$D$6:$S$110,15,FALSE)</f>
        <v>77513</v>
      </c>
      <c r="M77" s="10">
        <f>VLOOKUP(B77,[1]經費申請表!$D$6:$S$110,16,FALSE)</f>
        <v>121237</v>
      </c>
      <c r="N77" s="11">
        <f t="shared" si="8"/>
        <v>199830</v>
      </c>
      <c r="O77" s="12">
        <f t="shared" si="6"/>
        <v>199830</v>
      </c>
      <c r="P77" s="13">
        <f t="shared" si="5"/>
        <v>199830</v>
      </c>
      <c r="Q77" s="77" t="s">
        <v>40</v>
      </c>
    </row>
    <row r="78" spans="1:17" s="14" customFormat="1" ht="27.9" customHeight="1">
      <c r="A78" s="4">
        <v>74</v>
      </c>
      <c r="B78" s="4" t="s">
        <v>96</v>
      </c>
      <c r="C78" s="5">
        <f>VLOOKUP(B78,'[1]經費申請表(表一)-附件六'!$E$7:$W$111,9,FALSE)</f>
        <v>55680</v>
      </c>
      <c r="D78" s="5">
        <f>VLOOKUP(B78,'[1]經費申請表(表一)-附件六'!$E$7:$W$111,10,FALSE)</f>
        <v>1920</v>
      </c>
      <c r="E78" s="5">
        <f>VLOOKUP(B78,'[1]經費申請表(表一)-附件六'!$E$7:$W$111,11,FALSE)</f>
        <v>0</v>
      </c>
      <c r="F78" s="5">
        <f>VLOOKUP(B78,'[1]經費申請表(表一)-附件六'!$E$7:$W$111,12,FALSE)</f>
        <v>0</v>
      </c>
      <c r="G78" s="6">
        <f t="shared" si="7"/>
        <v>57600</v>
      </c>
      <c r="H78" s="7">
        <f>VLOOKUP(B78,'[1]經費申請表(表一)-附件六'!$E$7:$W$111,13,FALSE)</f>
        <v>0</v>
      </c>
      <c r="I78" s="8">
        <f>VLOOKUP(B78,'[1]經費申請表(表一)-附件六'!$E$7:$W$111,16,FALSE)</f>
        <v>0</v>
      </c>
      <c r="J78" s="9">
        <f>VLOOKUP(B78,'[1]經費申請表(表一)-附件六'!$E$7:$W$111,17,FALSE)</f>
        <v>9760</v>
      </c>
      <c r="K78" s="10">
        <f>VLOOKUP(B78,[1]經費申請表!$D$6:$S$110,11,FALSE)</f>
        <v>0</v>
      </c>
      <c r="L78" s="10">
        <f>VLOOKUP(B78,[1]經費申請表!$D$6:$S$110,15,FALSE)</f>
        <v>18658</v>
      </c>
      <c r="M78" s="10">
        <f>VLOOKUP(B78,[1]經費申請表!$D$6:$S$110,16,FALSE)</f>
        <v>29182</v>
      </c>
      <c r="N78" s="11">
        <f t="shared" si="8"/>
        <v>57600</v>
      </c>
      <c r="O78" s="12">
        <f t="shared" si="6"/>
        <v>57600</v>
      </c>
      <c r="P78" s="13">
        <f t="shared" si="5"/>
        <v>57600</v>
      </c>
      <c r="Q78" s="77" t="s">
        <v>40</v>
      </c>
    </row>
    <row r="79" spans="1:17" s="14" customFormat="1" ht="27.9" customHeight="1">
      <c r="A79" s="4">
        <v>75</v>
      </c>
      <c r="B79" s="4" t="s">
        <v>97</v>
      </c>
      <c r="C79" s="5">
        <f>VLOOKUP(B79,'[1]經費申請表(表一)-附件六'!$E$7:$W$111,9,FALSE)</f>
        <v>92520</v>
      </c>
      <c r="D79" s="5">
        <f>VLOOKUP(B79,'[1]經費申請表(表一)-附件六'!$E$7:$W$111,10,FALSE)</f>
        <v>3060</v>
      </c>
      <c r="E79" s="5">
        <f>VLOOKUP(B79,'[1]經費申請表(表一)-附件六'!$E$7:$W$111,11,FALSE)</f>
        <v>0</v>
      </c>
      <c r="F79" s="5">
        <f>VLOOKUP(B79,'[1]經費申請表(表一)-附件六'!$E$7:$W$111,12,FALSE)</f>
        <v>0</v>
      </c>
      <c r="G79" s="6">
        <f t="shared" si="7"/>
        <v>95580</v>
      </c>
      <c r="H79" s="7">
        <f>VLOOKUP(B79,'[1]經費申請表(表一)-附件六'!$E$7:$W$111,13,FALSE)</f>
        <v>0</v>
      </c>
      <c r="I79" s="8">
        <f>VLOOKUP(B79,'[1]經費申請表(表一)-附件六'!$E$7:$W$111,16,FALSE)</f>
        <v>0</v>
      </c>
      <c r="J79" s="9">
        <f>VLOOKUP(B79,'[1]經費申請表(表一)-附件六'!$E$7:$W$111,17,FALSE)</f>
        <v>0</v>
      </c>
      <c r="K79" s="10">
        <f>VLOOKUP(B79,[1]經費申請表!$D$6:$S$110,11,FALSE)</f>
        <v>0</v>
      </c>
      <c r="L79" s="10">
        <f>VLOOKUP(B79,[1]經費申請表!$D$6:$S$110,15,FALSE)</f>
        <v>37277</v>
      </c>
      <c r="M79" s="10">
        <f>VLOOKUP(B79,[1]經費申請表!$D$6:$S$110,16,FALSE)</f>
        <v>58303</v>
      </c>
      <c r="N79" s="11">
        <f t="shared" si="8"/>
        <v>95580</v>
      </c>
      <c r="O79" s="12">
        <f t="shared" si="6"/>
        <v>95580</v>
      </c>
      <c r="P79" s="13">
        <f t="shared" si="5"/>
        <v>95580</v>
      </c>
      <c r="Q79" s="77" t="s">
        <v>40</v>
      </c>
    </row>
    <row r="80" spans="1:17" s="14" customFormat="1" ht="27.9" customHeight="1">
      <c r="A80" s="4">
        <v>76</v>
      </c>
      <c r="B80" s="4" t="s">
        <v>98</v>
      </c>
      <c r="C80" s="5">
        <f>VLOOKUP(B80,'[1]經費申請表(表一)-附件六'!$E$7:$W$111,9,FALSE)</f>
        <v>41760</v>
      </c>
      <c r="D80" s="5">
        <f>VLOOKUP(B80,'[1]經費申請表(表一)-附件六'!$E$7:$W$111,10,FALSE)</f>
        <v>1440</v>
      </c>
      <c r="E80" s="5">
        <f>VLOOKUP(B80,'[1]經費申請表(表一)-附件六'!$E$7:$W$111,11,FALSE)</f>
        <v>0</v>
      </c>
      <c r="F80" s="5">
        <f>VLOOKUP(B80,'[1]經費申請表(表一)-附件六'!$E$7:$W$111,12,FALSE)</f>
        <v>0</v>
      </c>
      <c r="G80" s="6">
        <f t="shared" si="7"/>
        <v>43200</v>
      </c>
      <c r="H80" s="7">
        <f>VLOOKUP(B80,'[1]經費申請表(表一)-附件六'!$E$7:$W$111,13,FALSE)</f>
        <v>0</v>
      </c>
      <c r="I80" s="8">
        <f>VLOOKUP(B80,'[1]經費申請表(表一)-附件六'!$E$7:$W$111,16,FALSE)</f>
        <v>0</v>
      </c>
      <c r="J80" s="9">
        <f>VLOOKUP(B80,'[1]經費申請表(表一)-附件六'!$E$7:$W$111,17,FALSE)</f>
        <v>0</v>
      </c>
      <c r="K80" s="10">
        <f>VLOOKUP(B80,[1]經費申請表!$D$6:$S$110,11,FALSE)</f>
        <v>0</v>
      </c>
      <c r="L80" s="10">
        <f>VLOOKUP(B80,[1]經費申請表!$D$6:$S$110,15,FALSE)</f>
        <v>16848</v>
      </c>
      <c r="M80" s="10">
        <f>VLOOKUP(B80,[1]經費申請表!$D$6:$S$110,16,FALSE)</f>
        <v>26352</v>
      </c>
      <c r="N80" s="11">
        <f t="shared" si="8"/>
        <v>43200</v>
      </c>
      <c r="O80" s="12">
        <f t="shared" si="6"/>
        <v>43200</v>
      </c>
      <c r="P80" s="13">
        <f t="shared" si="5"/>
        <v>43200</v>
      </c>
      <c r="Q80" s="77" t="s">
        <v>40</v>
      </c>
    </row>
    <row r="81" spans="1:17" s="14" customFormat="1" ht="27.9" customHeight="1">
      <c r="A81" s="4">
        <v>77</v>
      </c>
      <c r="B81" s="4" t="s">
        <v>99</v>
      </c>
      <c r="C81" s="5">
        <f>VLOOKUP(B81,'[1]經費申請表(表一)-附件六'!$E$7:$W$111,9,FALSE)</f>
        <v>111240</v>
      </c>
      <c r="D81" s="5">
        <f>VLOOKUP(B81,'[1]經費申請表(表一)-附件六'!$E$7:$W$111,10,FALSE)</f>
        <v>3780</v>
      </c>
      <c r="E81" s="5">
        <f>VLOOKUP(B81,'[1]經費申請表(表一)-附件六'!$E$7:$W$111,11,FALSE)</f>
        <v>2855</v>
      </c>
      <c r="F81" s="5">
        <f>VLOOKUP(B81,'[1]經費申請表(表一)-附件六'!$E$7:$W$111,12,FALSE)</f>
        <v>3580</v>
      </c>
      <c r="G81" s="6">
        <f t="shared" si="7"/>
        <v>121455</v>
      </c>
      <c r="H81" s="7">
        <f>VLOOKUP(B81,'[1]經費申請表(表一)-附件六'!$E$7:$W$111,13,FALSE)</f>
        <v>0</v>
      </c>
      <c r="I81" s="8">
        <f>VLOOKUP(B81,'[1]經費申請表(表一)-附件六'!$E$7:$W$111,16,FALSE)</f>
        <v>0</v>
      </c>
      <c r="J81" s="9">
        <f>VLOOKUP(B81,'[1]經費申請表(表一)-附件六'!$E$7:$W$111,17,FALSE)</f>
        <v>0</v>
      </c>
      <c r="K81" s="10">
        <f>VLOOKUP(B81,[1]經費申請表!$D$6:$S$110,11,FALSE)</f>
        <v>0</v>
      </c>
      <c r="L81" s="10">
        <f>VLOOKUP(B81,[1]經費申請表!$D$6:$S$110,15,FALSE)</f>
        <v>47368</v>
      </c>
      <c r="M81" s="10">
        <f>VLOOKUP(B81,[1]經費申請表!$D$6:$S$110,16,FALSE)</f>
        <v>74087</v>
      </c>
      <c r="N81" s="11">
        <f t="shared" si="8"/>
        <v>121455</v>
      </c>
      <c r="O81" s="12">
        <f t="shared" si="6"/>
        <v>121455</v>
      </c>
      <c r="P81" s="13">
        <f t="shared" si="5"/>
        <v>121455</v>
      </c>
      <c r="Q81" s="77" t="s">
        <v>40</v>
      </c>
    </row>
    <row r="82" spans="1:17" s="14" customFormat="1" ht="27.9" customHeight="1">
      <c r="A82" s="4">
        <v>78</v>
      </c>
      <c r="B82" s="4" t="s">
        <v>100</v>
      </c>
      <c r="C82" s="5">
        <f>VLOOKUP(B82,'[1]經費申請表(表一)-附件六'!$E$7:$W$111,9,FALSE)</f>
        <v>69480</v>
      </c>
      <c r="D82" s="5">
        <f>VLOOKUP(B82,'[1]經費申請表(表一)-附件六'!$E$7:$W$111,10,FALSE)</f>
        <v>2340</v>
      </c>
      <c r="E82" s="5">
        <f>VLOOKUP(B82,'[1]經費申請表(表一)-附件六'!$E$7:$W$111,11,FALSE)</f>
        <v>0</v>
      </c>
      <c r="F82" s="5">
        <f>VLOOKUP(B82,'[1]經費申請表(表一)-附件六'!$E$7:$W$111,12,FALSE)</f>
        <v>0</v>
      </c>
      <c r="G82" s="6">
        <f t="shared" si="7"/>
        <v>71820</v>
      </c>
      <c r="H82" s="7">
        <f>VLOOKUP(B82,'[1]經費申請表(表一)-附件六'!$E$7:$W$111,13,FALSE)</f>
        <v>0</v>
      </c>
      <c r="I82" s="8">
        <f>VLOOKUP(B82,'[1]經費申請表(表一)-附件六'!$E$7:$W$111,16,FALSE)</f>
        <v>0</v>
      </c>
      <c r="J82" s="9">
        <f>VLOOKUP(B82,'[1]經費申請表(表一)-附件六'!$E$7:$W$111,17,FALSE)</f>
        <v>0</v>
      </c>
      <c r="K82" s="10">
        <f>VLOOKUP(B82,[1]經費申請表!$D$6:$S$110,11,FALSE)</f>
        <v>0</v>
      </c>
      <c r="L82" s="10">
        <f>VLOOKUP(B82,[1]經費申請表!$D$6:$S$110,15,FALSE)</f>
        <v>28010</v>
      </c>
      <c r="M82" s="10">
        <f>VLOOKUP(B82,[1]經費申請表!$D$6:$S$110,16,FALSE)</f>
        <v>43810</v>
      </c>
      <c r="N82" s="11">
        <f t="shared" si="8"/>
        <v>71820</v>
      </c>
      <c r="O82" s="12">
        <f t="shared" si="6"/>
        <v>71820</v>
      </c>
      <c r="P82" s="13">
        <f t="shared" si="5"/>
        <v>71820</v>
      </c>
      <c r="Q82" s="77" t="s">
        <v>40</v>
      </c>
    </row>
    <row r="83" spans="1:17" s="14" customFormat="1" ht="27.9" customHeight="1">
      <c r="A83" s="4">
        <v>79</v>
      </c>
      <c r="B83" s="4" t="s">
        <v>101</v>
      </c>
      <c r="C83" s="5">
        <f>VLOOKUP(B83,'[1]經費申請表(表一)-附件六'!$E$7:$W$111,9,FALSE)</f>
        <v>109440</v>
      </c>
      <c r="D83" s="5">
        <f>VLOOKUP(B83,'[1]經費申請表(表一)-附件六'!$E$7:$W$111,10,FALSE)</f>
        <v>3840</v>
      </c>
      <c r="E83" s="5">
        <f>VLOOKUP(B83,'[1]經費申請表(表一)-附件六'!$E$7:$W$111,11,FALSE)</f>
        <v>0</v>
      </c>
      <c r="F83" s="5">
        <f>VLOOKUP(B83,'[1]經費申請表(表一)-附件六'!$E$7:$W$111,12,FALSE)</f>
        <v>0</v>
      </c>
      <c r="G83" s="6">
        <f t="shared" si="7"/>
        <v>113280</v>
      </c>
      <c r="H83" s="7">
        <f>VLOOKUP(B83,'[1]經費申請表(表一)-附件六'!$E$7:$W$111,13,FALSE)</f>
        <v>0</v>
      </c>
      <c r="I83" s="8">
        <f>VLOOKUP(B83,'[1]經費申請表(表一)-附件六'!$E$7:$W$111,16,FALSE)</f>
        <v>0</v>
      </c>
      <c r="J83" s="9">
        <f>VLOOKUP(B83,'[1]經費申請表(表一)-附件六'!$E$7:$W$111,17,FALSE)</f>
        <v>0</v>
      </c>
      <c r="K83" s="10">
        <f>VLOOKUP(B83,[1]經費申請表!$D$6:$S$110,11,FALSE)</f>
        <v>0</v>
      </c>
      <c r="L83" s="10">
        <f>VLOOKUP(B83,[1]經費申請表!$D$6:$S$110,15,FALSE)</f>
        <v>44180</v>
      </c>
      <c r="M83" s="10">
        <f>VLOOKUP(B83,[1]經費申請表!$D$6:$S$110,16,FALSE)</f>
        <v>69100</v>
      </c>
      <c r="N83" s="11">
        <f t="shared" si="8"/>
        <v>113280</v>
      </c>
      <c r="O83" s="12">
        <f t="shared" si="6"/>
        <v>113280</v>
      </c>
      <c r="P83" s="13">
        <f t="shared" si="5"/>
        <v>113280</v>
      </c>
      <c r="Q83" s="77" t="s">
        <v>40</v>
      </c>
    </row>
    <row r="84" spans="1:17" s="14" customFormat="1" ht="27.9" customHeight="1">
      <c r="A84" s="4">
        <v>80</v>
      </c>
      <c r="B84" s="4" t="s">
        <v>102</v>
      </c>
      <c r="C84" s="5">
        <f>VLOOKUP(B84,'[1]經費申請表(表一)-附件六'!$E$7:$W$111,9,FALSE)</f>
        <v>26180</v>
      </c>
      <c r="D84" s="5">
        <f>VLOOKUP(B84,'[1]經費申請表(表一)-附件六'!$E$7:$W$111,10,FALSE)</f>
        <v>850</v>
      </c>
      <c r="E84" s="5">
        <f>VLOOKUP(B84,'[1]經費申請表(表一)-附件六'!$E$7:$W$111,11,FALSE)</f>
        <v>0</v>
      </c>
      <c r="F84" s="5">
        <f>VLOOKUP(B84,'[1]經費申請表(表一)-附件六'!$E$7:$W$111,12,FALSE)</f>
        <v>0</v>
      </c>
      <c r="G84" s="6">
        <f t="shared" si="7"/>
        <v>27030</v>
      </c>
      <c r="H84" s="7">
        <f>VLOOKUP(B84,'[1]經費申請表(表一)-附件六'!$E$7:$W$111,13,FALSE)</f>
        <v>0</v>
      </c>
      <c r="I84" s="8">
        <f>VLOOKUP(B84,'[1]經費申請表(表一)-附件六'!$E$7:$W$111,16,FALSE)</f>
        <v>0</v>
      </c>
      <c r="J84" s="9">
        <f>VLOOKUP(B84,'[1]經費申請表(表一)-附件六'!$E$7:$W$111,17,FALSE)</f>
        <v>0</v>
      </c>
      <c r="K84" s="10">
        <f>VLOOKUP(B84,[1]經費申請表!$D$6:$S$110,11,FALSE)</f>
        <v>0</v>
      </c>
      <c r="L84" s="10">
        <f>VLOOKUP(B84,[1]經費申請表!$D$6:$S$110,15,FALSE)</f>
        <v>10542</v>
      </c>
      <c r="M84" s="10">
        <f>VLOOKUP(B84,[1]經費申請表!$D$6:$S$110,16,FALSE)</f>
        <v>16488</v>
      </c>
      <c r="N84" s="11">
        <f t="shared" si="8"/>
        <v>27030</v>
      </c>
      <c r="O84" s="12">
        <f t="shared" si="6"/>
        <v>27030</v>
      </c>
      <c r="P84" s="13">
        <f t="shared" si="5"/>
        <v>27030</v>
      </c>
      <c r="Q84" s="77" t="s">
        <v>40</v>
      </c>
    </row>
    <row r="85" spans="1:17" s="14" customFormat="1" ht="27.9" customHeight="1">
      <c r="A85" s="4">
        <v>81</v>
      </c>
      <c r="B85" s="4" t="s">
        <v>103</v>
      </c>
      <c r="C85" s="5">
        <f>VLOOKUP(B85,'[1]經費申請表(表一)-附件六'!$E$7:$W$111,9,FALSE)</f>
        <v>61880</v>
      </c>
      <c r="D85" s="5">
        <f>VLOOKUP(B85,'[1]經費申請表(表一)-附件六'!$E$7:$W$111,10,FALSE)</f>
        <v>2380</v>
      </c>
      <c r="E85" s="5">
        <f>VLOOKUP(B85,'[1]經費申請表(表一)-附件六'!$E$7:$W$111,11,FALSE)</f>
        <v>0</v>
      </c>
      <c r="F85" s="5">
        <f>VLOOKUP(B85,'[1]經費申請表(表一)-附件六'!$E$7:$W$111,12,FALSE)</f>
        <v>0</v>
      </c>
      <c r="G85" s="6">
        <f t="shared" si="7"/>
        <v>64260</v>
      </c>
      <c r="H85" s="7">
        <f>VLOOKUP(B85,'[1]經費申請表(表一)-附件六'!$E$7:$W$111,13,FALSE)</f>
        <v>0</v>
      </c>
      <c r="I85" s="8">
        <f>VLOOKUP(B85,'[1]經費申請表(表一)-附件六'!$E$7:$W$111,16,FALSE)</f>
        <v>0</v>
      </c>
      <c r="J85" s="9">
        <f>VLOOKUP(B85,'[1]經費申請表(表一)-附件六'!$E$7:$W$111,17,FALSE)</f>
        <v>0</v>
      </c>
      <c r="K85" s="10">
        <f>VLOOKUP(B85,[1]經費申請表!$D$6:$S$110,11,FALSE)</f>
        <v>0</v>
      </c>
      <c r="L85" s="10">
        <f>VLOOKUP(B85,[1]經費申請表!$D$6:$S$110,15,FALSE)</f>
        <v>25062</v>
      </c>
      <c r="M85" s="10">
        <f>VLOOKUP(B85,[1]經費申請表!$D$6:$S$110,16,FALSE)</f>
        <v>39198</v>
      </c>
      <c r="N85" s="11">
        <f t="shared" si="8"/>
        <v>64260</v>
      </c>
      <c r="O85" s="12">
        <f t="shared" si="6"/>
        <v>64260</v>
      </c>
      <c r="P85" s="13">
        <f t="shared" si="5"/>
        <v>64260</v>
      </c>
      <c r="Q85" s="77" t="s">
        <v>40</v>
      </c>
    </row>
    <row r="86" spans="1:17" s="14" customFormat="1" ht="27.9" customHeight="1">
      <c r="A86" s="4">
        <v>82</v>
      </c>
      <c r="B86" s="4" t="s">
        <v>104</v>
      </c>
      <c r="C86" s="5">
        <f>VLOOKUP(B86,'[1]經費申請表(表一)-附件六'!$E$7:$W$111,9,FALSE)</f>
        <v>57460</v>
      </c>
      <c r="D86" s="5">
        <f>VLOOKUP(B86,'[1]經費申請表(表一)-附件六'!$E$7:$W$111,10,FALSE)</f>
        <v>2210</v>
      </c>
      <c r="E86" s="5">
        <f>VLOOKUP(B86,'[1]經費申請表(表一)-附件六'!$E$7:$W$111,11,FALSE)</f>
        <v>1836</v>
      </c>
      <c r="F86" s="5">
        <f>VLOOKUP(B86,'[1]經費申請表(表一)-附件六'!$E$7:$W$111,12,FALSE)</f>
        <v>2250</v>
      </c>
      <c r="G86" s="6">
        <f t="shared" si="7"/>
        <v>63756</v>
      </c>
      <c r="H86" s="7">
        <f>VLOOKUP(B86,'[1]經費申請表(表一)-附件六'!$E$7:$W$111,13,FALSE)</f>
        <v>0</v>
      </c>
      <c r="I86" s="8">
        <f>VLOOKUP(B86,'[1]經費申請表(表一)-附件六'!$E$7:$W$111,16,FALSE)</f>
        <v>0</v>
      </c>
      <c r="J86" s="9">
        <f>VLOOKUP(B86,'[1]經費申請表(表一)-附件六'!$E$7:$W$111,17,FALSE)</f>
        <v>0</v>
      </c>
      <c r="K86" s="10">
        <f>VLOOKUP(B86,[1]經費申請表!$D$6:$S$110,11,FALSE)</f>
        <v>0</v>
      </c>
      <c r="L86" s="10">
        <f>VLOOKUP(B86,[1]經費申請表!$D$6:$S$110,15,FALSE)</f>
        <v>24865</v>
      </c>
      <c r="M86" s="10">
        <f>VLOOKUP(B86,[1]經費申請表!$D$6:$S$110,16,FALSE)</f>
        <v>38891</v>
      </c>
      <c r="N86" s="11">
        <f t="shared" si="8"/>
        <v>63756</v>
      </c>
      <c r="O86" s="12">
        <f t="shared" si="6"/>
        <v>63756</v>
      </c>
      <c r="P86" s="13">
        <f t="shared" si="5"/>
        <v>63756</v>
      </c>
      <c r="Q86" s="77" t="s">
        <v>40</v>
      </c>
    </row>
    <row r="87" spans="1:17" s="14" customFormat="1" ht="27.9" customHeight="1">
      <c r="A87" s="4">
        <v>83</v>
      </c>
      <c r="B87" s="4" t="s">
        <v>105</v>
      </c>
      <c r="C87" s="5">
        <f>VLOOKUP(B87,'[1]經費申請表(表一)-附件六'!$E$7:$W$111,9,FALSE)</f>
        <v>46280</v>
      </c>
      <c r="D87" s="5">
        <f>VLOOKUP(B87,'[1]經費申請表(表一)-附件六'!$E$7:$W$111,10,FALSE)</f>
        <v>1780</v>
      </c>
      <c r="E87" s="5">
        <f>VLOOKUP(B87,'[1]經費申請表(表一)-附件六'!$E$7:$W$111,11,FALSE)</f>
        <v>0</v>
      </c>
      <c r="F87" s="5">
        <f>VLOOKUP(B87,'[1]經費申請表(表一)-附件六'!$E$7:$W$111,12,FALSE)</f>
        <v>0</v>
      </c>
      <c r="G87" s="6">
        <f t="shared" si="7"/>
        <v>48060</v>
      </c>
      <c r="H87" s="7">
        <f>VLOOKUP(B87,'[1]經費申請表(表一)-附件六'!$E$7:$W$111,13,FALSE)</f>
        <v>0</v>
      </c>
      <c r="I87" s="8">
        <f>VLOOKUP(B87,'[1]經費申請表(表一)-附件六'!$E$7:$W$111,16,FALSE)</f>
        <v>0</v>
      </c>
      <c r="J87" s="9">
        <f>VLOOKUP(B87,'[1]經費申請表(表一)-附件六'!$E$7:$W$111,17,FALSE)</f>
        <v>3240</v>
      </c>
      <c r="K87" s="10">
        <f>VLOOKUP(B87,[1]經費申請表!$D$6:$S$110,11,FALSE)</f>
        <v>0</v>
      </c>
      <c r="L87" s="10">
        <f>VLOOKUP(B87,[1]經費申請表!$D$6:$S$110,15,FALSE)</f>
        <v>17480</v>
      </c>
      <c r="M87" s="10">
        <f>VLOOKUP(B87,[1]經費申請表!$D$6:$S$110,16,FALSE)</f>
        <v>27340</v>
      </c>
      <c r="N87" s="11">
        <f t="shared" si="8"/>
        <v>48060</v>
      </c>
      <c r="O87" s="12">
        <f t="shared" si="6"/>
        <v>48060</v>
      </c>
      <c r="P87" s="13">
        <f t="shared" si="5"/>
        <v>48060</v>
      </c>
      <c r="Q87" s="77" t="s">
        <v>40</v>
      </c>
    </row>
    <row r="88" spans="1:17" s="14" customFormat="1" ht="27.9" customHeight="1">
      <c r="A88" s="4">
        <v>84</v>
      </c>
      <c r="B88" s="4" t="s">
        <v>106</v>
      </c>
      <c r="C88" s="5">
        <f>VLOOKUP(B88,'[1]經費申請表(表一)-附件六'!$E$7:$W$111,9,FALSE)</f>
        <v>18720</v>
      </c>
      <c r="D88" s="5">
        <f>VLOOKUP(B88,'[1]經費申請表(表一)-附件六'!$E$7:$W$111,10,FALSE)</f>
        <v>720</v>
      </c>
      <c r="E88" s="5">
        <f>VLOOKUP(B88,'[1]經費申請表(表一)-附件六'!$E$7:$W$111,11,FALSE)</f>
        <v>0</v>
      </c>
      <c r="F88" s="5">
        <f>VLOOKUP(B88,'[1]經費申請表(表一)-附件六'!$E$7:$W$111,12,FALSE)</f>
        <v>0</v>
      </c>
      <c r="G88" s="6">
        <f t="shared" si="7"/>
        <v>19440</v>
      </c>
      <c r="H88" s="7">
        <f>VLOOKUP(B88,'[1]經費申請表(表一)-附件六'!$E$7:$W$111,13,FALSE)</f>
        <v>0</v>
      </c>
      <c r="I88" s="8">
        <f>VLOOKUP(B88,'[1]經費申請表(表一)-附件六'!$E$7:$W$111,16,FALSE)</f>
        <v>0</v>
      </c>
      <c r="J88" s="9">
        <f>VLOOKUP(B88,'[1]經費申請表(表一)-附件六'!$E$7:$W$111,17,FALSE)</f>
        <v>0</v>
      </c>
      <c r="K88" s="10">
        <f>VLOOKUP(B88,[1]經費申請表!$D$6:$S$110,11,FALSE)</f>
        <v>0</v>
      </c>
      <c r="L88" s="10">
        <f>VLOOKUP(B88,[1]經費申請表!$D$6:$S$110,15,FALSE)</f>
        <v>7582</v>
      </c>
      <c r="M88" s="10">
        <f>VLOOKUP(B88,[1]經費申請表!$D$6:$S$110,16,FALSE)</f>
        <v>11858</v>
      </c>
      <c r="N88" s="11">
        <f t="shared" si="8"/>
        <v>19440</v>
      </c>
      <c r="O88" s="12">
        <f t="shared" si="6"/>
        <v>19440</v>
      </c>
      <c r="P88" s="13">
        <f t="shared" si="5"/>
        <v>19440</v>
      </c>
      <c r="Q88" s="77" t="s">
        <v>40</v>
      </c>
    </row>
    <row r="89" spans="1:17" s="14" customFormat="1" ht="27.9" customHeight="1">
      <c r="A89" s="4">
        <v>85</v>
      </c>
      <c r="B89" s="4" t="s">
        <v>107</v>
      </c>
      <c r="C89" s="5">
        <f>VLOOKUP(B89,'[1]經費申請表(表一)-附件六'!$E$7:$W$111,9,FALSE)</f>
        <v>55800</v>
      </c>
      <c r="D89" s="5">
        <f>VLOOKUP(B89,'[1]經費申請表(表一)-附件六'!$E$7:$W$111,10,FALSE)</f>
        <v>1980</v>
      </c>
      <c r="E89" s="5">
        <f>VLOOKUP(B89,'[1]經費申請表(表一)-附件六'!$E$7:$W$111,11,FALSE)</f>
        <v>0</v>
      </c>
      <c r="F89" s="5">
        <f>VLOOKUP(B89,'[1]經費申請表(表一)-附件六'!$E$7:$W$111,12,FALSE)</f>
        <v>0</v>
      </c>
      <c r="G89" s="6">
        <f t="shared" si="7"/>
        <v>57780</v>
      </c>
      <c r="H89" s="7">
        <f>VLOOKUP(B89,'[1]經費申請表(表一)-附件六'!$E$7:$W$111,13,FALSE)</f>
        <v>0</v>
      </c>
      <c r="I89" s="8">
        <f>VLOOKUP(B89,'[1]經費申請表(表一)-附件六'!$E$7:$W$111,16,FALSE)</f>
        <v>0</v>
      </c>
      <c r="J89" s="9">
        <f>VLOOKUP(B89,'[1]經費申請表(表一)-附件六'!$E$7:$W$111,17,FALSE)</f>
        <v>0</v>
      </c>
      <c r="K89" s="10">
        <f>VLOOKUP(B89,[1]經費申請表!$D$6:$S$110,11,FALSE)</f>
        <v>0</v>
      </c>
      <c r="L89" s="10">
        <f>VLOOKUP(B89,[1]經費申請表!$D$6:$S$110,15,FALSE)</f>
        <v>22535</v>
      </c>
      <c r="M89" s="10">
        <f>VLOOKUP(B89,[1]經費申請表!$D$6:$S$110,16,FALSE)</f>
        <v>35245</v>
      </c>
      <c r="N89" s="11">
        <f t="shared" si="8"/>
        <v>57780</v>
      </c>
      <c r="O89" s="12">
        <f t="shared" si="6"/>
        <v>57780</v>
      </c>
      <c r="P89" s="13">
        <f t="shared" si="5"/>
        <v>57780</v>
      </c>
      <c r="Q89" s="77" t="s">
        <v>40</v>
      </c>
    </row>
    <row r="90" spans="1:17" s="14" customFormat="1" ht="27.9" customHeight="1">
      <c r="A90" s="4">
        <v>86</v>
      </c>
      <c r="B90" s="4" t="s">
        <v>108</v>
      </c>
      <c r="C90" s="5">
        <f>VLOOKUP(B90,'[1]經費申請表(表一)-附件六'!$E$7:$W$111,9,FALSE)</f>
        <v>37120</v>
      </c>
      <c r="D90" s="5">
        <f>VLOOKUP(B90,'[1]經費申請表(表一)-附件六'!$E$7:$W$111,10,FALSE)</f>
        <v>1280</v>
      </c>
      <c r="E90" s="5">
        <f>VLOOKUP(B90,'[1]經費申請表(表一)-附件六'!$E$7:$W$111,11,FALSE)</f>
        <v>0</v>
      </c>
      <c r="F90" s="5">
        <f>VLOOKUP(B90,'[1]經費申請表(表一)-附件六'!$E$7:$W$111,12,FALSE)</f>
        <v>0</v>
      </c>
      <c r="G90" s="6">
        <f t="shared" si="7"/>
        <v>38400</v>
      </c>
      <c r="H90" s="7">
        <f>VLOOKUP(B90,'[1]經費申請表(表一)-附件六'!$E$7:$W$111,13,FALSE)</f>
        <v>0</v>
      </c>
      <c r="I90" s="8">
        <f>VLOOKUP(B90,'[1]經費申請表(表一)-附件六'!$E$7:$W$111,16,FALSE)</f>
        <v>0</v>
      </c>
      <c r="J90" s="9">
        <f>VLOOKUP(B90,'[1]經費申請表(表一)-附件六'!$E$7:$W$111,17,FALSE)</f>
        <v>0</v>
      </c>
      <c r="K90" s="10">
        <f>VLOOKUP(B90,[1]經費申請表!$D$6:$S$110,11,FALSE)</f>
        <v>0</v>
      </c>
      <c r="L90" s="10">
        <f>VLOOKUP(B90,[1]經費申請表!$D$6:$S$110,15,FALSE)</f>
        <v>14976</v>
      </c>
      <c r="M90" s="10">
        <f>VLOOKUP(B90,[1]經費申請表!$D$6:$S$110,16,FALSE)</f>
        <v>23424</v>
      </c>
      <c r="N90" s="11">
        <f t="shared" si="8"/>
        <v>38400</v>
      </c>
      <c r="O90" s="12">
        <f t="shared" si="6"/>
        <v>38400</v>
      </c>
      <c r="P90" s="13">
        <f t="shared" si="5"/>
        <v>38400</v>
      </c>
      <c r="Q90" s="77" t="s">
        <v>40</v>
      </c>
    </row>
    <row r="91" spans="1:17" s="14" customFormat="1" ht="27.9" customHeight="1">
      <c r="A91" s="4">
        <v>87</v>
      </c>
      <c r="B91" s="4" t="s">
        <v>109</v>
      </c>
      <c r="C91" s="5">
        <f>VLOOKUP(B91,'[1]經費申請表(表一)-附件六'!$E$7:$W$111,9,FALSE)</f>
        <v>40460</v>
      </c>
      <c r="D91" s="5">
        <f>VLOOKUP(B91,'[1]經費申請表(表一)-附件六'!$E$7:$W$111,10,FALSE)</f>
        <v>1360</v>
      </c>
      <c r="E91" s="5">
        <f>VLOOKUP(B91,'[1]經費申請表(表一)-附件六'!$E$7:$W$111,11,FALSE)</f>
        <v>0</v>
      </c>
      <c r="F91" s="5">
        <f>VLOOKUP(B91,'[1]經費申請表(表一)-附件六'!$E$7:$W$111,12,FALSE)</f>
        <v>0</v>
      </c>
      <c r="G91" s="6">
        <f t="shared" si="7"/>
        <v>41820</v>
      </c>
      <c r="H91" s="7">
        <f>VLOOKUP(B91,'[1]經費申請表(表一)-附件六'!$E$7:$W$111,13,FALSE)</f>
        <v>0</v>
      </c>
      <c r="I91" s="8">
        <f>VLOOKUP(B91,'[1]經費申請表(表一)-附件六'!$E$7:$W$111,16,FALSE)</f>
        <v>0</v>
      </c>
      <c r="J91" s="9">
        <f>VLOOKUP(B91,'[1]經費申請表(表一)-附件六'!$E$7:$W$111,17,FALSE)</f>
        <v>0</v>
      </c>
      <c r="K91" s="10">
        <f>VLOOKUP(B91,[1]經費申請表!$D$6:$S$110,11,FALSE)</f>
        <v>0</v>
      </c>
      <c r="L91" s="10">
        <f>VLOOKUP(B91,[1]經費申請表!$D$6:$S$110,15,FALSE)</f>
        <v>16310</v>
      </c>
      <c r="M91" s="10">
        <f>VLOOKUP(B91,[1]經費申請表!$D$6:$S$110,16,FALSE)</f>
        <v>25510</v>
      </c>
      <c r="N91" s="11">
        <f t="shared" si="8"/>
        <v>41820</v>
      </c>
      <c r="O91" s="12">
        <f t="shared" si="6"/>
        <v>41820</v>
      </c>
      <c r="P91" s="13">
        <f t="shared" si="5"/>
        <v>41820</v>
      </c>
      <c r="Q91" s="77" t="s">
        <v>40</v>
      </c>
    </row>
    <row r="92" spans="1:17" s="14" customFormat="1" ht="27.9" customHeight="1">
      <c r="A92" s="4">
        <v>88</v>
      </c>
      <c r="B92" s="4" t="s">
        <v>110</v>
      </c>
      <c r="C92" s="5">
        <f>VLOOKUP(B92,'[1]經費申請表(表一)-附件六'!$E$7:$W$111,9,FALSE)</f>
        <v>48280</v>
      </c>
      <c r="D92" s="5">
        <f>VLOOKUP(B92,'[1]經費申請表(表一)-附件六'!$E$7:$W$111,10,FALSE)</f>
        <v>1700</v>
      </c>
      <c r="E92" s="5">
        <f>VLOOKUP(B92,'[1]經費申請表(表一)-附件六'!$E$7:$W$111,11,FALSE)</f>
        <v>0</v>
      </c>
      <c r="F92" s="5">
        <f>VLOOKUP(B92,'[1]經費申請表(表一)-附件六'!$E$7:$W$111,12,FALSE)</f>
        <v>0</v>
      </c>
      <c r="G92" s="6">
        <f t="shared" si="7"/>
        <v>49980</v>
      </c>
      <c r="H92" s="7">
        <f>VLOOKUP(B92,'[1]經費申請表(表一)-附件六'!$E$7:$W$111,13,FALSE)</f>
        <v>0</v>
      </c>
      <c r="I92" s="8">
        <f>VLOOKUP(B92,'[1]經費申請表(表一)-附件六'!$E$7:$W$111,16,FALSE)</f>
        <v>0</v>
      </c>
      <c r="J92" s="9">
        <f>VLOOKUP(B92,'[1]經費申請表(表一)-附件六'!$E$7:$W$111,17,FALSE)</f>
        <v>0</v>
      </c>
      <c r="K92" s="10">
        <f>VLOOKUP(B92,[1]經費申請表!$D$6:$S$110,11,FALSE)</f>
        <v>0</v>
      </c>
      <c r="L92" s="10">
        <f>VLOOKUP(B92,[1]經費申請表!$D$6:$S$110,15,FALSE)</f>
        <v>19493</v>
      </c>
      <c r="M92" s="10">
        <f>VLOOKUP(B92,[1]經費申請表!$D$6:$S$110,16,FALSE)</f>
        <v>30487</v>
      </c>
      <c r="N92" s="11">
        <f t="shared" si="8"/>
        <v>49980</v>
      </c>
      <c r="O92" s="12">
        <f t="shared" si="6"/>
        <v>49980</v>
      </c>
      <c r="P92" s="13">
        <f t="shared" si="5"/>
        <v>49980</v>
      </c>
      <c r="Q92" s="77" t="s">
        <v>40</v>
      </c>
    </row>
    <row r="93" spans="1:17" s="14" customFormat="1" ht="27.9" customHeight="1">
      <c r="A93" s="4">
        <v>89</v>
      </c>
      <c r="B93" s="4" t="s">
        <v>111</v>
      </c>
      <c r="C93" s="5">
        <f>VLOOKUP(B93,'[1]經費申請表(表一)-附件六'!$E$7:$W$111,9,FALSE)</f>
        <v>65160</v>
      </c>
      <c r="D93" s="5">
        <f>VLOOKUP(B93,'[1]經費申請表(表一)-附件六'!$E$7:$W$111,10,FALSE)</f>
        <v>2340</v>
      </c>
      <c r="E93" s="5">
        <f>VLOOKUP(B93,'[1]經費申請表(表一)-附件六'!$E$7:$W$111,11,FALSE)</f>
        <v>0</v>
      </c>
      <c r="F93" s="5">
        <f>VLOOKUP(B93,'[1]經費申請表(表一)-附件六'!$E$7:$W$111,12,FALSE)</f>
        <v>0</v>
      </c>
      <c r="G93" s="6">
        <f t="shared" si="7"/>
        <v>67500</v>
      </c>
      <c r="H93" s="7">
        <f>VLOOKUP(B93,'[1]經費申請表(表一)-附件六'!$E$7:$W$111,13,FALSE)</f>
        <v>0</v>
      </c>
      <c r="I93" s="8">
        <f>VLOOKUP(B93,'[1]經費申請表(表一)-附件六'!$E$7:$W$111,16,FALSE)</f>
        <v>0</v>
      </c>
      <c r="J93" s="9">
        <f>VLOOKUP(B93,'[1]經費申請表(表一)-附件六'!$E$7:$W$111,17,FALSE)</f>
        <v>0</v>
      </c>
      <c r="K93" s="10">
        <f>VLOOKUP(B93,[1]經費申請表!$D$6:$S$110,11,FALSE)</f>
        <v>0</v>
      </c>
      <c r="L93" s="10">
        <f>VLOOKUP(B93,[1]經費申請表!$D$6:$S$110,15,FALSE)</f>
        <v>26325</v>
      </c>
      <c r="M93" s="10">
        <f>VLOOKUP(B93,[1]經費申請表!$D$6:$S$110,16,FALSE)</f>
        <v>41175</v>
      </c>
      <c r="N93" s="11">
        <f t="shared" si="8"/>
        <v>67500</v>
      </c>
      <c r="O93" s="12">
        <f t="shared" si="6"/>
        <v>67500</v>
      </c>
      <c r="P93" s="13">
        <f t="shared" si="5"/>
        <v>67500</v>
      </c>
      <c r="Q93" s="77" t="s">
        <v>40</v>
      </c>
    </row>
    <row r="94" spans="1:17" s="14" customFormat="1" ht="27.9" customHeight="1">
      <c r="A94" s="4">
        <v>90</v>
      </c>
      <c r="B94" s="4" t="s">
        <v>112</v>
      </c>
      <c r="C94" s="5">
        <f>VLOOKUP(B94,'[1]經費申請表(表一)-附件六'!$E$7:$W$111,9,FALSE)</f>
        <v>39600</v>
      </c>
      <c r="D94" s="5">
        <f>VLOOKUP(B94,'[1]經費申請表(表一)-附件六'!$E$7:$W$111,10,FALSE)</f>
        <v>1440</v>
      </c>
      <c r="E94" s="5">
        <f>VLOOKUP(B94,'[1]經費申請表(表一)-附件六'!$E$7:$W$111,11,FALSE)</f>
        <v>0</v>
      </c>
      <c r="F94" s="5">
        <f>VLOOKUP(B94,'[1]經費申請表(表一)-附件六'!$E$7:$W$111,12,FALSE)</f>
        <v>0</v>
      </c>
      <c r="G94" s="6">
        <f t="shared" si="7"/>
        <v>41040</v>
      </c>
      <c r="H94" s="7">
        <f>VLOOKUP(B94,'[1]經費申請表(表一)-附件六'!$E$7:$W$111,13,FALSE)</f>
        <v>0</v>
      </c>
      <c r="I94" s="8">
        <f>VLOOKUP(B94,'[1]經費申請表(表一)-附件六'!$E$7:$W$111,16,FALSE)</f>
        <v>0</v>
      </c>
      <c r="J94" s="9">
        <f>VLOOKUP(B94,'[1]經費申請表(表一)-附件六'!$E$7:$W$111,17,FALSE)</f>
        <v>0</v>
      </c>
      <c r="K94" s="10">
        <f>VLOOKUP(B94,[1]經費申請表!$D$6:$S$110,11,FALSE)</f>
        <v>0</v>
      </c>
      <c r="L94" s="10">
        <f>VLOOKUP(B94,[1]經費申請表!$D$6:$S$110,15,FALSE)</f>
        <v>16006</v>
      </c>
      <c r="M94" s="10">
        <f>VLOOKUP(B94,[1]經費申請表!$D$6:$S$110,16,FALSE)</f>
        <v>25034</v>
      </c>
      <c r="N94" s="11">
        <f t="shared" si="8"/>
        <v>41040</v>
      </c>
      <c r="O94" s="12">
        <f t="shared" si="6"/>
        <v>41040</v>
      </c>
      <c r="P94" s="13">
        <f t="shared" si="5"/>
        <v>41040</v>
      </c>
      <c r="Q94" s="77" t="s">
        <v>40</v>
      </c>
    </row>
    <row r="95" spans="1:17" s="14" customFormat="1" ht="27.9" customHeight="1">
      <c r="A95" s="4">
        <v>91</v>
      </c>
      <c r="B95" s="4" t="s">
        <v>113</v>
      </c>
      <c r="C95" s="5">
        <f>VLOOKUP(B95,'[1]經費申請表(表一)-附件六'!$E$7:$W$111,9,FALSE)</f>
        <v>137160</v>
      </c>
      <c r="D95" s="5">
        <f>VLOOKUP(B95,'[1]經費申請表(表一)-附件六'!$E$7:$W$111,10,FALSE)</f>
        <v>4740</v>
      </c>
      <c r="E95" s="5">
        <f>VLOOKUP(B95,'[1]經費申請表(表一)-附件六'!$E$7:$W$111,11,FALSE)</f>
        <v>0</v>
      </c>
      <c r="F95" s="5">
        <f>VLOOKUP(B95,'[1]經費申請表(表一)-附件六'!$E$7:$W$111,12,FALSE)</f>
        <v>0</v>
      </c>
      <c r="G95" s="6">
        <f t="shared" si="7"/>
        <v>141900</v>
      </c>
      <c r="H95" s="7">
        <f>VLOOKUP(B95,'[1]經費申請表(表一)-附件六'!$E$7:$W$111,13,FALSE)</f>
        <v>0</v>
      </c>
      <c r="I95" s="8">
        <f>VLOOKUP(B95,'[1]經費申請表(表一)-附件六'!$E$7:$W$111,16,FALSE)</f>
        <v>0</v>
      </c>
      <c r="J95" s="9">
        <f>VLOOKUP(B95,'[1]經費申請表(表一)-附件六'!$E$7:$W$111,17,FALSE)</f>
        <v>84658</v>
      </c>
      <c r="K95" s="10">
        <f>VLOOKUP(B95,[1]經費申請表!$D$6:$S$110,11,FALSE)</f>
        <v>0</v>
      </c>
      <c r="L95" s="10">
        <f>VLOOKUP(B95,[1]經費申請表!$D$6:$S$110,15,FALSE)</f>
        <v>22325</v>
      </c>
      <c r="M95" s="10">
        <f>VLOOKUP(B95,[1]經費申請表!$D$6:$S$110,16,FALSE)</f>
        <v>34917</v>
      </c>
      <c r="N95" s="11">
        <f t="shared" si="8"/>
        <v>141900</v>
      </c>
      <c r="O95" s="12">
        <f t="shared" si="6"/>
        <v>141900</v>
      </c>
      <c r="P95" s="13">
        <f t="shared" si="5"/>
        <v>141900</v>
      </c>
      <c r="Q95" s="77" t="s">
        <v>40</v>
      </c>
    </row>
    <row r="96" spans="1:17" s="14" customFormat="1" ht="27.9" customHeight="1">
      <c r="A96" s="4">
        <v>92</v>
      </c>
      <c r="B96" s="4" t="s">
        <v>114</v>
      </c>
      <c r="C96" s="5">
        <f>VLOOKUP(B96,'[1]經費申請表(表一)-附件六'!$E$7:$W$111,9,FALSE)</f>
        <v>89280</v>
      </c>
      <c r="D96" s="5">
        <f>VLOOKUP(B96,'[1]經費申請表(表一)-附件六'!$E$7:$W$111,10,FALSE)</f>
        <v>3060</v>
      </c>
      <c r="E96" s="5">
        <f>VLOOKUP(B96,'[1]經費申請表(表一)-附件六'!$E$7:$W$111,11,FALSE)</f>
        <v>0</v>
      </c>
      <c r="F96" s="5">
        <f>VLOOKUP(B96,'[1]經費申請表(表一)-附件六'!$E$7:$W$111,12,FALSE)</f>
        <v>0</v>
      </c>
      <c r="G96" s="6">
        <f t="shared" si="7"/>
        <v>92340</v>
      </c>
      <c r="H96" s="7">
        <f>VLOOKUP(B96,'[1]經費申請表(表一)-附件六'!$E$7:$W$111,13,FALSE)</f>
        <v>0</v>
      </c>
      <c r="I96" s="8">
        <f>VLOOKUP(B96,'[1]經費申請表(表一)-附件六'!$E$7:$W$111,16,FALSE)</f>
        <v>0</v>
      </c>
      <c r="J96" s="9">
        <f>VLOOKUP(B96,'[1]經費申請表(表一)-附件六'!$E$7:$W$111,17,FALSE)</f>
        <v>30322</v>
      </c>
      <c r="K96" s="10">
        <f>VLOOKUP(B96,[1]經費申請表!$D$6:$S$110,11,FALSE)</f>
        <v>0</v>
      </c>
      <c r="L96" s="10">
        <f>VLOOKUP(B96,[1]經費申請表!$D$6:$S$110,15,FALSE)</f>
        <v>24188</v>
      </c>
      <c r="M96" s="10">
        <f>VLOOKUP(B96,[1]經費申請表!$D$6:$S$110,16,FALSE)</f>
        <v>37830</v>
      </c>
      <c r="N96" s="11">
        <f t="shared" si="8"/>
        <v>92340</v>
      </c>
      <c r="O96" s="12">
        <f t="shared" si="6"/>
        <v>92340</v>
      </c>
      <c r="P96" s="13">
        <f t="shared" si="5"/>
        <v>92340</v>
      </c>
      <c r="Q96" s="77" t="s">
        <v>40</v>
      </c>
    </row>
    <row r="97" spans="1:17" s="14" customFormat="1" ht="27.9" customHeight="1">
      <c r="A97" s="4">
        <v>93</v>
      </c>
      <c r="B97" s="4" t="s">
        <v>115</v>
      </c>
      <c r="C97" s="5">
        <f>VLOOKUP(B97,'[1]經費申請表(表一)-附件六'!$E$7:$W$111,9,FALSE)</f>
        <v>367850</v>
      </c>
      <c r="D97" s="5">
        <f>VLOOKUP(B97,'[1]經費申請表(表一)-附件六'!$E$7:$W$111,10,FALSE)</f>
        <v>12775</v>
      </c>
      <c r="E97" s="5">
        <f>VLOOKUP(B97,'[1]經費申請表(表一)-附件六'!$E$7:$W$111,11,FALSE)</f>
        <v>40344</v>
      </c>
      <c r="F97" s="5">
        <f>VLOOKUP(B97,'[1]經費申請表(表一)-附件六'!$E$7:$W$111,12,FALSE)</f>
        <v>15390</v>
      </c>
      <c r="G97" s="6">
        <f t="shared" si="7"/>
        <v>436359</v>
      </c>
      <c r="H97" s="7">
        <v>125512</v>
      </c>
      <c r="I97" s="8">
        <f>VLOOKUP(B97,'[1]經費申請表(表一)-附件六'!$E$7:$W$111,16,FALSE)</f>
        <v>206283</v>
      </c>
      <c r="J97" s="9">
        <f>VLOOKUP(B97,'[1]經費申請表(表一)-附件六'!$E$7:$W$111,17,FALSE)</f>
        <v>9471</v>
      </c>
      <c r="K97" s="10">
        <f>VLOOKUP(B97,[1]經費申請表!$D$6:$S$110,11,FALSE)</f>
        <v>9040</v>
      </c>
      <c r="L97" s="10">
        <f>VLOOKUP(B97,[1]經費申請表!$D$6:$S$110,15,FALSE)</f>
        <v>41945</v>
      </c>
      <c r="M97" s="10">
        <f>VLOOKUP(B97,[1]經費申請表!$D$6:$S$110,16,FALSE)</f>
        <v>65606</v>
      </c>
      <c r="N97" s="11">
        <f t="shared" si="8"/>
        <v>323305</v>
      </c>
      <c r="O97" s="12">
        <f t="shared" si="6"/>
        <v>323305</v>
      </c>
      <c r="P97" s="13">
        <f>323305-21498</f>
        <v>301807</v>
      </c>
      <c r="Q97" s="77" t="s">
        <v>40</v>
      </c>
    </row>
    <row r="98" spans="1:17" s="14" customFormat="1" ht="27.9" customHeight="1">
      <c r="A98" s="4">
        <v>94</v>
      </c>
      <c r="B98" s="4" t="s">
        <v>116</v>
      </c>
      <c r="C98" s="5">
        <f>VLOOKUP(B98,'[1]經費申請表(表一)-附件六'!$E$7:$W$111,9,FALSE)</f>
        <v>106560</v>
      </c>
      <c r="D98" s="5">
        <f>VLOOKUP(B98,'[1]經費申請表(表一)-附件六'!$E$7:$W$111,10,FALSE)</f>
        <v>3600</v>
      </c>
      <c r="E98" s="5">
        <f>VLOOKUP(B98,'[1]經費申請表(表一)-附件六'!$E$7:$W$111,11,FALSE)</f>
        <v>0</v>
      </c>
      <c r="F98" s="5">
        <f>VLOOKUP(B98,'[1]經費申請表(表一)-附件六'!$E$7:$W$111,12,FALSE)</f>
        <v>0</v>
      </c>
      <c r="G98" s="6">
        <f t="shared" si="7"/>
        <v>110160</v>
      </c>
      <c r="H98" s="7">
        <f>VLOOKUP(B98,'[1]經費申請表(表一)-附件六'!$E$7:$W$111,13,FALSE)</f>
        <v>0</v>
      </c>
      <c r="I98" s="8">
        <f>VLOOKUP(B98,'[1]經費申請表(表一)-附件六'!$E$7:$W$111,16,FALSE)</f>
        <v>0</v>
      </c>
      <c r="J98" s="9">
        <f>VLOOKUP(B98,'[1]經費申請表(表一)-附件六'!$E$7:$W$111,17,FALSE)</f>
        <v>46552</v>
      </c>
      <c r="K98" s="10">
        <f>VLOOKUP(B98,[1]經費申請表!$D$6:$S$110,11,FALSE)</f>
        <v>0</v>
      </c>
      <c r="L98" s="10">
        <f>VLOOKUP(B98,[1]經費申請表!$D$6:$S$110,15,FALSE)</f>
        <v>24808</v>
      </c>
      <c r="M98" s="10">
        <f>VLOOKUP(B98,[1]經費申請表!$D$6:$S$110,16,FALSE)</f>
        <v>38800</v>
      </c>
      <c r="N98" s="11">
        <f t="shared" si="8"/>
        <v>110160</v>
      </c>
      <c r="O98" s="12">
        <f t="shared" si="6"/>
        <v>110160</v>
      </c>
      <c r="P98" s="13">
        <f>VLOOKUP(B98,$B$5:$N$101,13,FALSE)</f>
        <v>110160</v>
      </c>
      <c r="Q98" s="77" t="s">
        <v>40</v>
      </c>
    </row>
    <row r="99" spans="1:17" s="14" customFormat="1" ht="27.9" customHeight="1">
      <c r="A99" s="4">
        <v>95</v>
      </c>
      <c r="B99" s="4" t="s">
        <v>117</v>
      </c>
      <c r="C99" s="5">
        <f>VLOOKUP(B99,'[1]經費申請表(表一)-附件六'!$E$7:$W$111,9,FALSE)</f>
        <v>637200</v>
      </c>
      <c r="D99" s="5">
        <f>VLOOKUP(B99,'[1]經費申請表(表一)-附件六'!$E$7:$W$111,10,FALSE)</f>
        <v>21600</v>
      </c>
      <c r="E99" s="5">
        <f>VLOOKUP(B99,'[1]經費申請表(表一)-附件六'!$E$7:$W$111,11,FALSE)</f>
        <v>18000</v>
      </c>
      <c r="F99" s="5">
        <f>VLOOKUP(B99,'[1]經費申請表(表一)-附件六'!$E$7:$W$111,12,FALSE)</f>
        <v>24000</v>
      </c>
      <c r="G99" s="6">
        <f t="shared" si="7"/>
        <v>700800</v>
      </c>
      <c r="H99" s="7">
        <f>VLOOKUP(B99,'[1]經費申請表(表一)-附件六'!$E$7:$W$111,13,FALSE)</f>
        <v>0</v>
      </c>
      <c r="I99" s="8">
        <f>VLOOKUP(B99,'[1]經費申請表(表一)-附件六'!$E$7:$W$111,16,FALSE)</f>
        <v>700800</v>
      </c>
      <c r="J99" s="9">
        <f>VLOOKUP(B99,'[1]經費申請表(表一)-附件六'!$E$7:$W$111,17,FALSE)</f>
        <v>0</v>
      </c>
      <c r="K99" s="10">
        <f>VLOOKUP(B99,[1]經費申請表!$D$6:$S$110,11,FALSE)</f>
        <v>0</v>
      </c>
      <c r="L99" s="10">
        <f>VLOOKUP(B99,[1]經費申請表!$D$6:$S$110,15,FALSE)</f>
        <v>0</v>
      </c>
      <c r="M99" s="10">
        <f>VLOOKUP(B99,[1]經費申請表!$D$6:$S$110,16,FALSE)</f>
        <v>0</v>
      </c>
      <c r="N99" s="11">
        <f t="shared" si="8"/>
        <v>700800</v>
      </c>
      <c r="O99" s="12">
        <f t="shared" si="6"/>
        <v>700800</v>
      </c>
      <c r="P99" s="17">
        <f>VLOOKUP(B99,$B$5:$N$101,13,FALSE)</f>
        <v>700800</v>
      </c>
      <c r="Q99" s="77" t="s">
        <v>118</v>
      </c>
    </row>
    <row r="100" spans="1:17" s="14" customFormat="1" ht="27.9" customHeight="1">
      <c r="A100" s="4">
        <v>96</v>
      </c>
      <c r="B100" s="4" t="s">
        <v>119</v>
      </c>
      <c r="C100" s="5">
        <f>VLOOKUP(B100,'[1]經費申請表(表一)-附件六'!$E$7:$W$111,9,FALSE)</f>
        <v>414720</v>
      </c>
      <c r="D100" s="5">
        <f>VLOOKUP(B100,'[1]經費申請表(表一)-附件六'!$E$7:$W$111,10,FALSE)</f>
        <v>12960</v>
      </c>
      <c r="E100" s="5">
        <f>VLOOKUP(B100,'[1]經費申請表(表一)-附件六'!$E$7:$W$111,11,FALSE)</f>
        <v>0</v>
      </c>
      <c r="F100" s="5">
        <f>VLOOKUP(B100,'[1]經費申請表(表一)-附件六'!$E$7:$W$111,12,FALSE)</f>
        <v>0</v>
      </c>
      <c r="G100" s="6">
        <f t="shared" si="7"/>
        <v>427680</v>
      </c>
      <c r="H100" s="7">
        <f>VLOOKUP(B100,'[1]經費申請表(表一)-附件六'!$E$7:$W$111,13,FALSE)</f>
        <v>0</v>
      </c>
      <c r="I100" s="8">
        <f>VLOOKUP(B100,'[1]經費申請表(表一)-附件六'!$E$7:$W$111,16,FALSE)</f>
        <v>427680</v>
      </c>
      <c r="J100" s="9">
        <f>VLOOKUP(B100,'[1]經費申請表(表一)-附件六'!$E$7:$W$111,17,FALSE)</f>
        <v>0</v>
      </c>
      <c r="K100" s="10">
        <f>VLOOKUP(B100,[1]經費申請表!$D$6:$S$110,11,FALSE)</f>
        <v>0</v>
      </c>
      <c r="L100" s="10">
        <f>VLOOKUP(B100,[1]經費申請表!$D$6:$S$110,15,FALSE)</f>
        <v>0</v>
      </c>
      <c r="M100" s="10">
        <f>VLOOKUP(B100,[1]經費申請表!$D$6:$S$110,16,FALSE)</f>
        <v>0</v>
      </c>
      <c r="N100" s="11">
        <f t="shared" si="8"/>
        <v>427680</v>
      </c>
      <c r="O100" s="12">
        <f t="shared" si="6"/>
        <v>427680</v>
      </c>
      <c r="P100" s="17">
        <f>VLOOKUP(B100,$B$5:$N$101,13,FALSE)</f>
        <v>427680</v>
      </c>
      <c r="Q100" s="77" t="s">
        <v>118</v>
      </c>
    </row>
    <row r="101" spans="1:17" s="14" customFormat="1" ht="27.9" customHeight="1">
      <c r="A101" s="4">
        <v>97</v>
      </c>
      <c r="B101" s="4" t="s">
        <v>120</v>
      </c>
      <c r="C101" s="5">
        <f>VLOOKUP(B101,'[1]經費申請表(表一)-附件六'!$E$7:$W$111,9,FALSE)</f>
        <v>461160</v>
      </c>
      <c r="D101" s="5">
        <f>VLOOKUP(B101,'[1]經費申請表(表一)-附件六'!$E$7:$W$111,10,FALSE)</f>
        <v>15120</v>
      </c>
      <c r="E101" s="5">
        <f>VLOOKUP(B101,'[1]經費申請表(表一)-附件六'!$E$7:$W$111,11,FALSE)</f>
        <v>6999</v>
      </c>
      <c r="F101" s="5">
        <f>VLOOKUP(B101,'[1]經費申請表(表一)-附件六'!$E$7:$W$111,12,FALSE)</f>
        <v>4797</v>
      </c>
      <c r="G101" s="6">
        <f t="shared" si="7"/>
        <v>488076</v>
      </c>
      <c r="H101" s="7">
        <f>VLOOKUP(B101,'[1]經費申請表(表一)-附件六'!$E$7:$W$111,13,FALSE)</f>
        <v>0</v>
      </c>
      <c r="I101" s="8">
        <f>VLOOKUP(B101,'[1]經費申請表(表一)-附件六'!$E$7:$W$111,16,FALSE)</f>
        <v>488076</v>
      </c>
      <c r="J101" s="9">
        <f>VLOOKUP(B101,'[1]經費申請表(表一)-附件六'!$E$7:$W$111,17,FALSE)</f>
        <v>0</v>
      </c>
      <c r="K101" s="10">
        <f>VLOOKUP(B101,[1]經費申請表!$D$6:$S$110,11,FALSE)</f>
        <v>0</v>
      </c>
      <c r="L101" s="10">
        <f>VLOOKUP(B101,[1]經費申請表!$D$6:$S$110,15,FALSE)</f>
        <v>0</v>
      </c>
      <c r="M101" s="10">
        <f>VLOOKUP(B101,[1]經費申請表!$D$6:$S$110,16,FALSE)</f>
        <v>0</v>
      </c>
      <c r="N101" s="11">
        <f t="shared" si="8"/>
        <v>488076</v>
      </c>
      <c r="O101" s="12">
        <f t="shared" si="6"/>
        <v>488076</v>
      </c>
      <c r="P101" s="17">
        <f>VLOOKUP(B101,$B$5:$N$101,13,FALSE)</f>
        <v>488076</v>
      </c>
      <c r="Q101" s="77" t="s">
        <v>118</v>
      </c>
    </row>
    <row r="102" spans="1:17" s="14" customFormat="1" ht="27.9" customHeight="1" thickBot="1">
      <c r="A102" s="48" t="s">
        <v>121</v>
      </c>
      <c r="B102" s="48"/>
      <c r="C102" s="18">
        <f t="shared" ref="C102:O102" si="9">SUM(C5:C101)</f>
        <v>20383045</v>
      </c>
      <c r="D102" s="18">
        <f t="shared" si="9"/>
        <v>705695</v>
      </c>
      <c r="E102" s="18">
        <f t="shared" si="9"/>
        <v>493166</v>
      </c>
      <c r="F102" s="18">
        <f t="shared" si="9"/>
        <v>314388</v>
      </c>
      <c r="G102" s="19">
        <f t="shared" si="9"/>
        <v>21896294</v>
      </c>
      <c r="H102" s="20">
        <f t="shared" si="9"/>
        <v>4137551</v>
      </c>
      <c r="I102" s="21">
        <f t="shared" si="9"/>
        <v>5748795</v>
      </c>
      <c r="J102" s="22">
        <f t="shared" si="9"/>
        <v>2014639</v>
      </c>
      <c r="K102" s="23">
        <f t="shared" si="9"/>
        <v>227530</v>
      </c>
      <c r="L102" s="23">
        <f t="shared" si="9"/>
        <v>4177810</v>
      </c>
      <c r="M102" s="23">
        <f t="shared" si="9"/>
        <v>6534421</v>
      </c>
      <c r="N102" s="24">
        <f t="shared" si="9"/>
        <v>18475665</v>
      </c>
      <c r="O102" s="12">
        <f t="shared" si="9"/>
        <v>18475665</v>
      </c>
      <c r="P102" s="46">
        <f>SUM(P5:P101)</f>
        <v>17531216</v>
      </c>
      <c r="Q102" s="78"/>
    </row>
    <row r="103" spans="1:17" s="14" customFormat="1" ht="20.399999999999999" customHeight="1">
      <c r="A103" s="25"/>
      <c r="B103" s="25"/>
      <c r="C103" s="26"/>
      <c r="D103" s="27"/>
      <c r="E103" s="27"/>
      <c r="F103" s="26"/>
      <c r="G103" s="26"/>
      <c r="H103" s="28"/>
      <c r="I103" s="28"/>
      <c r="J103" s="29"/>
      <c r="K103" s="49"/>
      <c r="L103" s="49"/>
      <c r="M103" s="49"/>
      <c r="N103" s="25"/>
      <c r="O103" s="30"/>
      <c r="P103" s="31"/>
      <c r="Q103" s="79"/>
    </row>
    <row r="104" spans="1:17" ht="16.5" customHeight="1">
      <c r="B104" s="32"/>
      <c r="C104" s="33"/>
      <c r="D104" s="34"/>
      <c r="E104" s="34"/>
      <c r="F104" s="33"/>
      <c r="G104" s="33"/>
      <c r="H104" s="35"/>
      <c r="I104" s="35"/>
      <c r="J104" s="33"/>
      <c r="K104" s="33"/>
      <c r="L104" s="33"/>
      <c r="M104" s="33"/>
    </row>
    <row r="105" spans="1:17" ht="16.5" customHeight="1">
      <c r="B105" s="37"/>
      <c r="C105" s="33"/>
      <c r="D105" s="34"/>
      <c r="E105" s="34"/>
      <c r="F105" s="33"/>
      <c r="G105" s="33"/>
      <c r="H105" s="35"/>
      <c r="I105" s="35"/>
      <c r="J105" s="33"/>
      <c r="K105" s="37"/>
      <c r="L105" s="37"/>
      <c r="M105" s="37"/>
    </row>
    <row r="106" spans="1:17" ht="16.5" customHeight="1">
      <c r="B106" s="33"/>
      <c r="C106" s="33"/>
      <c r="D106" s="34"/>
      <c r="E106" s="34"/>
      <c r="F106" s="33"/>
      <c r="G106" s="33"/>
      <c r="H106" s="35"/>
      <c r="I106" s="35"/>
      <c r="J106" s="33"/>
      <c r="K106" s="33"/>
      <c r="L106" s="33"/>
      <c r="M106" s="33"/>
    </row>
    <row r="107" spans="1:17" ht="16.5" customHeight="1">
      <c r="C107" s="38"/>
      <c r="D107" s="39"/>
      <c r="E107" s="39"/>
      <c r="F107" s="38"/>
      <c r="G107" s="38"/>
      <c r="H107" s="40"/>
      <c r="I107" s="40"/>
      <c r="J107" s="38"/>
      <c r="K107" s="41"/>
      <c r="L107" s="41"/>
      <c r="M107" s="41"/>
    </row>
    <row r="108" spans="1:17" ht="16.5" customHeight="1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</row>
    <row r="109" spans="1:17" ht="16.5" customHeight="1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</row>
    <row r="110" spans="1:17" ht="16.5" customHeight="1"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</row>
    <row r="111" spans="1:17" ht="16.5" customHeight="1"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</row>
    <row r="112" spans="1:17" ht="16.5" customHeight="1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</row>
    <row r="113" spans="2:13" ht="16.5" customHeight="1"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</row>
    <row r="114" spans="2:13" ht="16.5" customHeight="1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</row>
    <row r="115" spans="2:13" ht="16.5" customHeight="1">
      <c r="B115" s="42"/>
      <c r="C115" s="42"/>
      <c r="F115" s="42"/>
      <c r="G115" s="42"/>
      <c r="H115" s="44"/>
      <c r="I115" s="44"/>
      <c r="J115" s="42"/>
      <c r="K115" s="42"/>
      <c r="L115" s="42"/>
      <c r="M115" s="42"/>
    </row>
    <row r="116" spans="2:13" ht="16.5" customHeight="1">
      <c r="B116" s="42"/>
      <c r="C116" s="42"/>
      <c r="F116" s="42"/>
      <c r="G116" s="42"/>
      <c r="H116" s="44"/>
      <c r="I116" s="44"/>
      <c r="J116" s="42"/>
      <c r="K116" s="42"/>
      <c r="L116" s="42"/>
      <c r="M116" s="42"/>
    </row>
    <row r="117" spans="2:13" ht="16.5" customHeight="1">
      <c r="B117" s="42"/>
      <c r="C117" s="42"/>
      <c r="F117" s="42"/>
      <c r="G117" s="42"/>
      <c r="H117" s="44"/>
      <c r="I117" s="44"/>
      <c r="J117" s="42"/>
      <c r="K117" s="42"/>
      <c r="L117" s="42"/>
      <c r="M117" s="42"/>
    </row>
    <row r="118" spans="2:13" ht="16.5" customHeight="1">
      <c r="B118" s="42"/>
      <c r="C118" s="42"/>
      <c r="F118" s="42"/>
      <c r="G118" s="42"/>
      <c r="H118" s="44"/>
      <c r="I118" s="44"/>
      <c r="J118" s="42"/>
      <c r="K118" s="42"/>
      <c r="L118" s="42"/>
      <c r="M118" s="42"/>
    </row>
    <row r="119" spans="2:13" ht="16.5" customHeight="1">
      <c r="B119" s="42"/>
      <c r="C119" s="42"/>
      <c r="F119" s="42"/>
      <c r="G119" s="42"/>
      <c r="H119" s="44"/>
      <c r="I119" s="44"/>
      <c r="J119" s="42"/>
      <c r="K119" s="42"/>
      <c r="L119" s="42"/>
      <c r="M119" s="42"/>
    </row>
    <row r="120" spans="2:13" ht="16.5" customHeight="1">
      <c r="B120" s="42"/>
      <c r="C120" s="42"/>
      <c r="F120" s="42"/>
      <c r="G120" s="42"/>
      <c r="H120" s="44"/>
      <c r="I120" s="44"/>
      <c r="J120" s="42"/>
      <c r="K120" s="42"/>
      <c r="L120" s="42"/>
      <c r="M120" s="42"/>
    </row>
    <row r="121" spans="2:13" ht="16.5" customHeight="1">
      <c r="B121" s="42"/>
      <c r="C121" s="42"/>
      <c r="F121" s="42"/>
      <c r="G121" s="42"/>
      <c r="H121" s="44"/>
      <c r="I121" s="44"/>
      <c r="J121" s="42"/>
      <c r="K121" s="42"/>
      <c r="L121" s="42"/>
      <c r="M121" s="42"/>
    </row>
    <row r="122" spans="2:13" ht="16.5" customHeight="1">
      <c r="B122" s="42"/>
      <c r="C122" s="42"/>
      <c r="F122" s="42"/>
      <c r="G122" s="42"/>
      <c r="H122" s="44"/>
      <c r="I122" s="44"/>
      <c r="J122" s="42"/>
      <c r="K122" s="42"/>
      <c r="L122" s="42"/>
      <c r="M122" s="42"/>
    </row>
    <row r="123" spans="2:13" ht="16.5" customHeight="1">
      <c r="B123" s="42"/>
      <c r="C123" s="42"/>
      <c r="F123" s="42"/>
      <c r="G123" s="42"/>
      <c r="H123" s="44"/>
      <c r="I123" s="44"/>
      <c r="J123" s="42"/>
      <c r="K123" s="42"/>
      <c r="L123" s="42"/>
      <c r="M123" s="42"/>
    </row>
    <row r="124" spans="2:13" ht="16.5" customHeight="1">
      <c r="B124" s="42"/>
      <c r="C124" s="42"/>
      <c r="F124" s="42"/>
      <c r="G124" s="42"/>
      <c r="H124" s="44"/>
      <c r="I124" s="44"/>
      <c r="J124" s="42"/>
      <c r="K124" s="42"/>
      <c r="L124" s="42"/>
      <c r="M124" s="42"/>
    </row>
    <row r="125" spans="2:13" ht="16.5" customHeight="1">
      <c r="B125" s="42"/>
      <c r="C125" s="42"/>
      <c r="F125" s="42"/>
      <c r="G125" s="42"/>
      <c r="H125" s="44"/>
      <c r="I125" s="44"/>
      <c r="J125" s="42"/>
      <c r="K125" s="42"/>
      <c r="L125" s="42"/>
      <c r="M125" s="42"/>
    </row>
    <row r="126" spans="2:13" ht="16.5" customHeight="1">
      <c r="B126" s="42"/>
      <c r="C126" s="42"/>
      <c r="F126" s="42"/>
      <c r="G126" s="42"/>
      <c r="H126" s="44"/>
      <c r="I126" s="44"/>
      <c r="J126" s="42"/>
      <c r="K126" s="42"/>
      <c r="L126" s="42"/>
      <c r="M126" s="42"/>
    </row>
    <row r="127" spans="2:13" ht="16.5" customHeight="1">
      <c r="B127" s="42"/>
      <c r="C127" s="42"/>
      <c r="F127" s="42"/>
      <c r="G127" s="42"/>
      <c r="H127" s="44"/>
      <c r="I127" s="44"/>
      <c r="J127" s="42"/>
      <c r="K127" s="42"/>
      <c r="L127" s="42"/>
      <c r="M127" s="42"/>
    </row>
    <row r="128" spans="2:13" ht="16.5" customHeight="1">
      <c r="B128" s="42"/>
      <c r="C128" s="42"/>
      <c r="F128" s="42"/>
      <c r="G128" s="42"/>
      <c r="H128" s="44"/>
      <c r="I128" s="44"/>
      <c r="J128" s="42"/>
      <c r="K128" s="42"/>
      <c r="L128" s="42"/>
      <c r="M128" s="42"/>
    </row>
    <row r="129" spans="2:13" ht="16.5" customHeight="1">
      <c r="B129" s="42"/>
      <c r="C129" s="42"/>
      <c r="F129" s="42"/>
      <c r="G129" s="42"/>
      <c r="H129" s="44"/>
      <c r="I129" s="44"/>
      <c r="J129" s="42"/>
      <c r="K129" s="42"/>
      <c r="L129" s="42"/>
      <c r="M129" s="42"/>
    </row>
    <row r="130" spans="2:13" ht="16.5" customHeight="1">
      <c r="B130" s="42"/>
      <c r="C130" s="42"/>
      <c r="F130" s="42"/>
      <c r="G130" s="42"/>
      <c r="H130" s="44"/>
      <c r="I130" s="44"/>
      <c r="J130" s="42"/>
      <c r="K130" s="42"/>
      <c r="L130" s="42"/>
      <c r="M130" s="42"/>
    </row>
    <row r="131" spans="2:13" ht="16.5" customHeight="1">
      <c r="B131" s="42"/>
      <c r="C131" s="42"/>
      <c r="F131" s="42"/>
      <c r="G131" s="42"/>
      <c r="H131" s="44"/>
      <c r="I131" s="44"/>
      <c r="J131" s="42"/>
      <c r="K131" s="42"/>
      <c r="L131" s="42"/>
      <c r="M131" s="42"/>
    </row>
    <row r="132" spans="2:13" ht="16.5" customHeight="1">
      <c r="B132" s="42"/>
      <c r="C132" s="42"/>
      <c r="F132" s="42"/>
      <c r="G132" s="42"/>
      <c r="H132" s="44"/>
      <c r="I132" s="44"/>
      <c r="J132" s="42"/>
      <c r="K132" s="42"/>
      <c r="L132" s="42"/>
      <c r="M132" s="42"/>
    </row>
    <row r="133" spans="2:13" ht="16.5" customHeight="1">
      <c r="B133" s="42"/>
      <c r="C133" s="42"/>
      <c r="F133" s="42"/>
      <c r="G133" s="42"/>
      <c r="H133" s="44"/>
      <c r="I133" s="44"/>
      <c r="J133" s="42"/>
      <c r="K133" s="42"/>
      <c r="L133" s="42"/>
      <c r="M133" s="42"/>
    </row>
    <row r="134" spans="2:13" ht="16.5" customHeight="1">
      <c r="B134" s="42"/>
      <c r="C134" s="42"/>
      <c r="F134" s="42"/>
      <c r="G134" s="42"/>
      <c r="H134" s="44"/>
      <c r="I134" s="44"/>
      <c r="J134" s="42"/>
      <c r="K134" s="42"/>
      <c r="L134" s="42"/>
      <c r="M134" s="42"/>
    </row>
    <row r="135" spans="2:13" ht="16.5" customHeight="1">
      <c r="B135" s="42"/>
      <c r="C135" s="42"/>
      <c r="F135" s="42"/>
      <c r="G135" s="42"/>
      <c r="H135" s="44"/>
      <c r="I135" s="44"/>
      <c r="J135" s="42"/>
      <c r="K135" s="42"/>
      <c r="L135" s="42"/>
      <c r="M135" s="42"/>
    </row>
    <row r="136" spans="2:13" ht="16.5" customHeight="1">
      <c r="B136" s="42"/>
      <c r="C136" s="42"/>
      <c r="F136" s="42"/>
      <c r="G136" s="42"/>
      <c r="H136" s="44"/>
      <c r="I136" s="44"/>
      <c r="J136" s="42"/>
      <c r="K136" s="42"/>
      <c r="L136" s="42"/>
      <c r="M136" s="42"/>
    </row>
    <row r="137" spans="2:13" ht="16.5" customHeight="1">
      <c r="B137" s="42"/>
      <c r="C137" s="42"/>
      <c r="F137" s="42"/>
      <c r="G137" s="42"/>
      <c r="H137" s="44"/>
      <c r="I137" s="44"/>
      <c r="J137" s="42"/>
      <c r="K137" s="42"/>
      <c r="L137" s="42"/>
      <c r="M137" s="42"/>
    </row>
    <row r="138" spans="2:13" ht="16.5" customHeight="1">
      <c r="B138" s="42"/>
      <c r="C138" s="42"/>
      <c r="F138" s="42"/>
      <c r="G138" s="42"/>
      <c r="H138" s="44"/>
      <c r="I138" s="44"/>
      <c r="J138" s="42"/>
      <c r="K138" s="42"/>
      <c r="L138" s="42"/>
      <c r="M138" s="42"/>
    </row>
    <row r="139" spans="2:13" ht="16.5" customHeight="1">
      <c r="B139" s="42"/>
      <c r="C139" s="42"/>
      <c r="F139" s="42"/>
      <c r="G139" s="42"/>
      <c r="H139" s="44"/>
      <c r="I139" s="44"/>
      <c r="J139" s="42"/>
      <c r="K139" s="42"/>
      <c r="L139" s="42"/>
      <c r="M139" s="42"/>
    </row>
    <row r="140" spans="2:13" ht="16.5" customHeight="1">
      <c r="B140" s="42"/>
      <c r="C140" s="42"/>
      <c r="F140" s="42"/>
      <c r="G140" s="42"/>
      <c r="H140" s="44"/>
      <c r="I140" s="44"/>
      <c r="J140" s="42"/>
      <c r="K140" s="42"/>
      <c r="L140" s="42"/>
      <c r="M140" s="42"/>
    </row>
    <row r="141" spans="2:13" ht="16.5" customHeight="1">
      <c r="B141" s="42"/>
      <c r="C141" s="42"/>
      <c r="F141" s="42"/>
      <c r="G141" s="42"/>
      <c r="H141" s="44"/>
      <c r="I141" s="44"/>
      <c r="J141" s="42"/>
      <c r="K141" s="42"/>
      <c r="L141" s="42"/>
      <c r="M141" s="42"/>
    </row>
    <row r="142" spans="2:13" ht="16.5" customHeight="1">
      <c r="B142" s="42"/>
      <c r="C142" s="42"/>
      <c r="F142" s="42"/>
      <c r="G142" s="42"/>
      <c r="H142" s="44"/>
      <c r="I142" s="44"/>
      <c r="J142" s="42"/>
      <c r="K142" s="42"/>
      <c r="L142" s="42"/>
      <c r="M142" s="42"/>
    </row>
    <row r="143" spans="2:13" ht="16.5" customHeight="1">
      <c r="B143" s="42"/>
      <c r="C143" s="42"/>
      <c r="F143" s="42"/>
      <c r="G143" s="42"/>
      <c r="H143" s="44"/>
      <c r="I143" s="44"/>
      <c r="J143" s="42"/>
      <c r="K143" s="42"/>
      <c r="L143" s="42"/>
      <c r="M143" s="42"/>
    </row>
    <row r="144" spans="2:13" ht="16.5" customHeight="1">
      <c r="B144" s="42"/>
      <c r="C144" s="42"/>
      <c r="F144" s="42"/>
      <c r="G144" s="42"/>
      <c r="H144" s="44"/>
      <c r="I144" s="44"/>
      <c r="J144" s="42"/>
      <c r="K144" s="42"/>
      <c r="L144" s="42"/>
      <c r="M144" s="42"/>
    </row>
    <row r="145" spans="2:13" ht="16.5" customHeight="1">
      <c r="B145" s="42"/>
      <c r="C145" s="42"/>
      <c r="F145" s="42"/>
      <c r="G145" s="42"/>
      <c r="H145" s="44"/>
      <c r="I145" s="44"/>
      <c r="J145" s="42"/>
      <c r="K145" s="42"/>
      <c r="L145" s="42"/>
      <c r="M145" s="42"/>
    </row>
    <row r="146" spans="2:13" ht="16.5" customHeight="1">
      <c r="B146" s="42"/>
      <c r="C146" s="42"/>
      <c r="F146" s="42"/>
      <c r="G146" s="42"/>
      <c r="H146" s="44"/>
      <c r="I146" s="44"/>
      <c r="J146" s="42"/>
      <c r="K146" s="42"/>
      <c r="L146" s="42"/>
      <c r="M146" s="42"/>
    </row>
    <row r="147" spans="2:13" ht="16.5" customHeight="1">
      <c r="B147" s="42"/>
      <c r="C147" s="42"/>
      <c r="F147" s="42"/>
      <c r="G147" s="42"/>
      <c r="H147" s="44"/>
      <c r="I147" s="44"/>
      <c r="J147" s="42"/>
      <c r="K147" s="42"/>
      <c r="L147" s="42"/>
      <c r="M147" s="42"/>
    </row>
    <row r="148" spans="2:13" ht="16.5" customHeight="1">
      <c r="B148" s="42"/>
      <c r="C148" s="42"/>
      <c r="F148" s="42"/>
      <c r="G148" s="42"/>
      <c r="H148" s="44"/>
      <c r="I148" s="44"/>
      <c r="J148" s="42"/>
      <c r="K148" s="42"/>
      <c r="L148" s="42"/>
      <c r="M148" s="42"/>
    </row>
    <row r="149" spans="2:13" ht="16.5" customHeight="1">
      <c r="B149" s="42"/>
      <c r="C149" s="42"/>
      <c r="F149" s="42"/>
      <c r="G149" s="42"/>
      <c r="H149" s="44"/>
      <c r="I149" s="44"/>
      <c r="J149" s="42"/>
      <c r="K149" s="42"/>
      <c r="L149" s="42"/>
      <c r="M149" s="42"/>
    </row>
    <row r="150" spans="2:13" ht="16.5" customHeight="1">
      <c r="B150" s="42"/>
      <c r="C150" s="42"/>
      <c r="F150" s="42"/>
      <c r="G150" s="42"/>
      <c r="H150" s="44"/>
      <c r="I150" s="44"/>
      <c r="J150" s="42"/>
      <c r="K150" s="42"/>
      <c r="L150" s="42"/>
      <c r="M150" s="42"/>
    </row>
    <row r="151" spans="2:13" ht="16.5" customHeight="1">
      <c r="B151" s="42"/>
      <c r="C151" s="42"/>
      <c r="F151" s="42"/>
      <c r="G151" s="42"/>
      <c r="H151" s="44"/>
      <c r="I151" s="44"/>
      <c r="J151" s="42"/>
      <c r="K151" s="42"/>
      <c r="L151" s="42"/>
      <c r="M151" s="42"/>
    </row>
    <row r="152" spans="2:13" ht="16.5" customHeight="1">
      <c r="B152" s="42"/>
      <c r="C152" s="42"/>
      <c r="F152" s="42"/>
      <c r="G152" s="42"/>
      <c r="H152" s="44"/>
      <c r="I152" s="44"/>
      <c r="J152" s="42"/>
      <c r="K152" s="42"/>
      <c r="L152" s="42"/>
      <c r="M152" s="42"/>
    </row>
    <row r="153" spans="2:13" ht="16.5" customHeight="1">
      <c r="B153" s="42"/>
      <c r="C153" s="42"/>
      <c r="F153" s="42"/>
      <c r="G153" s="42"/>
      <c r="H153" s="44"/>
      <c r="I153" s="44"/>
      <c r="J153" s="42"/>
      <c r="K153" s="42"/>
      <c r="L153" s="42"/>
      <c r="M153" s="42"/>
    </row>
    <row r="154" spans="2:13" ht="16.5" customHeight="1">
      <c r="B154" s="42"/>
      <c r="C154" s="42"/>
      <c r="F154" s="42"/>
      <c r="G154" s="42"/>
      <c r="H154" s="44"/>
      <c r="I154" s="44"/>
      <c r="J154" s="42"/>
      <c r="K154" s="42"/>
      <c r="L154" s="42"/>
      <c r="M154" s="42"/>
    </row>
    <row r="155" spans="2:13" ht="16.5" customHeight="1">
      <c r="B155" s="42"/>
      <c r="C155" s="42"/>
      <c r="F155" s="42"/>
      <c r="G155" s="42"/>
      <c r="H155" s="44"/>
      <c r="I155" s="44"/>
      <c r="J155" s="42"/>
      <c r="K155" s="42"/>
      <c r="L155" s="42"/>
      <c r="M155" s="42"/>
    </row>
    <row r="156" spans="2:13" ht="16.5" customHeight="1">
      <c r="B156" s="42"/>
      <c r="C156" s="42"/>
      <c r="F156" s="42"/>
      <c r="G156" s="42"/>
      <c r="H156" s="44"/>
      <c r="I156" s="44"/>
      <c r="J156" s="42"/>
      <c r="K156" s="42"/>
      <c r="L156" s="42"/>
      <c r="M156" s="42"/>
    </row>
    <row r="157" spans="2:13" ht="16.5" customHeight="1">
      <c r="B157" s="42"/>
      <c r="C157" s="42"/>
      <c r="F157" s="42"/>
      <c r="G157" s="42"/>
      <c r="H157" s="44"/>
      <c r="I157" s="44"/>
      <c r="J157" s="42"/>
      <c r="K157" s="42"/>
      <c r="L157" s="42"/>
      <c r="M157" s="42"/>
    </row>
    <row r="158" spans="2:13" ht="16.5" customHeight="1">
      <c r="B158" s="42"/>
      <c r="C158" s="42"/>
      <c r="F158" s="42"/>
      <c r="G158" s="42"/>
      <c r="H158" s="44"/>
      <c r="I158" s="44"/>
      <c r="J158" s="42"/>
      <c r="K158" s="42"/>
      <c r="L158" s="42"/>
      <c r="M158" s="42"/>
    </row>
    <row r="159" spans="2:13" ht="16.5" customHeight="1">
      <c r="B159" s="42"/>
      <c r="C159" s="42"/>
      <c r="F159" s="42"/>
      <c r="G159" s="42"/>
      <c r="H159" s="44"/>
      <c r="I159" s="44"/>
      <c r="J159" s="42"/>
      <c r="K159" s="42"/>
      <c r="L159" s="42"/>
      <c r="M159" s="42"/>
    </row>
    <row r="160" spans="2:13" ht="16.5" customHeight="1">
      <c r="B160" s="42"/>
      <c r="C160" s="42"/>
      <c r="F160" s="42"/>
      <c r="G160" s="42"/>
      <c r="H160" s="44"/>
      <c r="I160" s="44"/>
      <c r="J160" s="42"/>
      <c r="K160" s="42"/>
      <c r="L160" s="42"/>
      <c r="M160" s="42"/>
    </row>
    <row r="161" spans="2:13" ht="16.5" customHeight="1">
      <c r="B161" s="42"/>
      <c r="C161" s="42"/>
      <c r="F161" s="42"/>
      <c r="G161" s="42"/>
      <c r="H161" s="44"/>
      <c r="I161" s="44"/>
      <c r="J161" s="42"/>
      <c r="K161" s="42"/>
      <c r="L161" s="42"/>
      <c r="M161" s="42"/>
    </row>
    <row r="162" spans="2:13" ht="16.5" customHeight="1">
      <c r="B162" s="42"/>
      <c r="C162" s="42"/>
      <c r="F162" s="42"/>
      <c r="G162" s="42"/>
      <c r="H162" s="44"/>
      <c r="I162" s="44"/>
      <c r="J162" s="42"/>
      <c r="K162" s="42"/>
      <c r="L162" s="42"/>
      <c r="M162" s="42"/>
    </row>
    <row r="163" spans="2:13" ht="16.5" customHeight="1">
      <c r="B163" s="42"/>
      <c r="C163" s="42"/>
      <c r="F163" s="42"/>
      <c r="G163" s="42"/>
      <c r="H163" s="44"/>
      <c r="I163" s="44"/>
      <c r="J163" s="42"/>
      <c r="K163" s="42"/>
      <c r="L163" s="42"/>
      <c r="M163" s="42"/>
    </row>
    <row r="164" spans="2:13" ht="16.5" customHeight="1">
      <c r="B164" s="42"/>
      <c r="C164" s="42"/>
      <c r="F164" s="42"/>
      <c r="G164" s="42"/>
      <c r="H164" s="44"/>
      <c r="I164" s="44"/>
      <c r="J164" s="42"/>
      <c r="K164" s="42"/>
      <c r="L164" s="42"/>
      <c r="M164" s="42"/>
    </row>
    <row r="165" spans="2:13" ht="16.5" customHeight="1">
      <c r="B165" s="42"/>
      <c r="C165" s="42"/>
      <c r="F165" s="42"/>
      <c r="G165" s="42"/>
      <c r="H165" s="44"/>
      <c r="I165" s="44"/>
      <c r="J165" s="42"/>
      <c r="K165" s="42"/>
      <c r="L165" s="42"/>
      <c r="M165" s="42"/>
    </row>
    <row r="166" spans="2:13" ht="16.5" customHeight="1">
      <c r="B166" s="42"/>
      <c r="C166" s="42"/>
      <c r="F166" s="42"/>
      <c r="G166" s="42"/>
      <c r="H166" s="44"/>
      <c r="I166" s="44"/>
      <c r="J166" s="42"/>
      <c r="K166" s="42"/>
      <c r="L166" s="42"/>
      <c r="M166" s="42"/>
    </row>
    <row r="167" spans="2:13" ht="16.5" customHeight="1">
      <c r="B167" s="42"/>
      <c r="C167" s="42"/>
      <c r="F167" s="42"/>
      <c r="G167" s="42"/>
      <c r="H167" s="44"/>
      <c r="I167" s="44"/>
      <c r="J167" s="42"/>
      <c r="K167" s="42"/>
      <c r="L167" s="42"/>
      <c r="M167" s="42"/>
    </row>
    <row r="168" spans="2:13" ht="16.5" customHeight="1">
      <c r="B168" s="42"/>
      <c r="C168" s="42"/>
      <c r="F168" s="42"/>
      <c r="G168" s="42"/>
      <c r="H168" s="44"/>
      <c r="I168" s="44"/>
      <c r="J168" s="42"/>
      <c r="K168" s="42"/>
      <c r="L168" s="42"/>
      <c r="M168" s="42"/>
    </row>
    <row r="169" spans="2:13" ht="16.5" customHeight="1">
      <c r="B169" s="42"/>
      <c r="C169" s="42"/>
      <c r="F169" s="42"/>
      <c r="G169" s="42"/>
      <c r="H169" s="44"/>
      <c r="I169" s="44"/>
      <c r="J169" s="42"/>
      <c r="K169" s="42"/>
      <c r="L169" s="42"/>
      <c r="M169" s="42"/>
    </row>
    <row r="170" spans="2:13" ht="16.5" customHeight="1">
      <c r="B170" s="42"/>
      <c r="C170" s="42"/>
      <c r="F170" s="42"/>
      <c r="G170" s="42"/>
      <c r="H170" s="44"/>
      <c r="I170" s="44"/>
      <c r="J170" s="42"/>
      <c r="K170" s="42"/>
      <c r="L170" s="42"/>
      <c r="M170" s="42"/>
    </row>
    <row r="171" spans="2:13" ht="16.5" customHeight="1">
      <c r="B171" s="42"/>
      <c r="C171" s="42"/>
      <c r="F171" s="42"/>
      <c r="G171" s="42"/>
      <c r="H171" s="44"/>
      <c r="I171" s="44"/>
      <c r="J171" s="42"/>
      <c r="K171" s="42"/>
      <c r="L171" s="42"/>
      <c r="M171" s="42"/>
    </row>
    <row r="172" spans="2:13" ht="16.5" customHeight="1">
      <c r="B172" s="42"/>
      <c r="C172" s="42"/>
      <c r="F172" s="42"/>
      <c r="G172" s="42"/>
      <c r="H172" s="44"/>
      <c r="I172" s="44"/>
      <c r="J172" s="42"/>
      <c r="K172" s="42"/>
      <c r="L172" s="42"/>
      <c r="M172" s="42"/>
    </row>
    <row r="173" spans="2:13" ht="16.5" customHeight="1">
      <c r="B173" s="42"/>
      <c r="C173" s="42"/>
      <c r="F173" s="42"/>
      <c r="G173" s="42"/>
      <c r="H173" s="44"/>
      <c r="I173" s="44"/>
      <c r="J173" s="42"/>
      <c r="K173" s="42"/>
      <c r="L173" s="42"/>
      <c r="M173" s="42"/>
    </row>
    <row r="174" spans="2:13" ht="16.5" customHeight="1">
      <c r="B174" s="42"/>
      <c r="C174" s="42"/>
      <c r="F174" s="42"/>
      <c r="G174" s="42"/>
      <c r="H174" s="44"/>
      <c r="I174" s="44"/>
      <c r="J174" s="42"/>
      <c r="K174" s="42"/>
      <c r="L174" s="42"/>
      <c r="M174" s="42"/>
    </row>
    <row r="175" spans="2:13" ht="16.5" customHeight="1">
      <c r="B175" s="42"/>
      <c r="C175" s="42"/>
      <c r="F175" s="42"/>
      <c r="G175" s="42"/>
      <c r="H175" s="44"/>
      <c r="I175" s="44"/>
      <c r="J175" s="42"/>
      <c r="K175" s="42"/>
      <c r="L175" s="42"/>
      <c r="M175" s="42"/>
    </row>
    <row r="176" spans="2:13" ht="16.5" customHeight="1">
      <c r="B176" s="42"/>
      <c r="C176" s="42"/>
      <c r="F176" s="42"/>
      <c r="G176" s="42"/>
      <c r="H176" s="44"/>
      <c r="I176" s="44"/>
      <c r="J176" s="42"/>
      <c r="K176" s="42"/>
      <c r="L176" s="42"/>
      <c r="M176" s="42"/>
    </row>
    <row r="177" spans="2:13" ht="16.5" customHeight="1">
      <c r="B177" s="42"/>
      <c r="C177" s="42"/>
      <c r="F177" s="42"/>
      <c r="G177" s="42"/>
      <c r="H177" s="44"/>
      <c r="I177" s="44"/>
      <c r="J177" s="42"/>
      <c r="K177" s="42"/>
      <c r="L177" s="42"/>
      <c r="M177" s="42"/>
    </row>
    <row r="178" spans="2:13" ht="16.5" customHeight="1">
      <c r="B178" s="42"/>
      <c r="C178" s="42"/>
      <c r="F178" s="42"/>
      <c r="G178" s="42"/>
      <c r="H178" s="44"/>
      <c r="I178" s="44"/>
      <c r="J178" s="42"/>
      <c r="K178" s="42"/>
      <c r="L178" s="42"/>
      <c r="M178" s="42"/>
    </row>
    <row r="179" spans="2:13" ht="16.5" customHeight="1">
      <c r="B179" s="42"/>
      <c r="C179" s="42"/>
      <c r="F179" s="42"/>
      <c r="G179" s="42"/>
      <c r="H179" s="44"/>
      <c r="I179" s="44"/>
      <c r="J179" s="42"/>
      <c r="K179" s="42"/>
      <c r="L179" s="42"/>
      <c r="M179" s="42"/>
    </row>
    <row r="180" spans="2:13" ht="16.5" customHeight="1">
      <c r="B180" s="42"/>
      <c r="C180" s="42"/>
      <c r="F180" s="42"/>
      <c r="G180" s="42"/>
      <c r="H180" s="44"/>
      <c r="I180" s="44"/>
      <c r="J180" s="42"/>
      <c r="K180" s="42"/>
      <c r="L180" s="42"/>
      <c r="M180" s="42"/>
    </row>
    <row r="181" spans="2:13" ht="16.5" customHeight="1">
      <c r="B181" s="42"/>
      <c r="C181" s="42"/>
      <c r="F181" s="42"/>
      <c r="G181" s="42"/>
      <c r="H181" s="44"/>
      <c r="I181" s="44"/>
      <c r="J181" s="42"/>
      <c r="K181" s="42"/>
      <c r="L181" s="42"/>
      <c r="M181" s="42"/>
    </row>
    <row r="182" spans="2:13" ht="16.5" customHeight="1">
      <c r="B182" s="42"/>
      <c r="C182" s="42"/>
      <c r="F182" s="42"/>
      <c r="G182" s="42"/>
      <c r="H182" s="44"/>
      <c r="I182" s="44"/>
      <c r="J182" s="42"/>
      <c r="K182" s="42"/>
      <c r="L182" s="42"/>
      <c r="M182" s="42"/>
    </row>
    <row r="183" spans="2:13" ht="16.5" customHeight="1">
      <c r="B183" s="42"/>
      <c r="C183" s="42"/>
      <c r="F183" s="42"/>
      <c r="G183" s="42"/>
      <c r="H183" s="44"/>
      <c r="I183" s="44"/>
      <c r="J183" s="42"/>
      <c r="K183" s="42"/>
      <c r="L183" s="42"/>
      <c r="M183" s="42"/>
    </row>
    <row r="184" spans="2:13" ht="16.5" customHeight="1">
      <c r="B184" s="42"/>
      <c r="C184" s="42"/>
      <c r="F184" s="42"/>
      <c r="G184" s="42"/>
      <c r="H184" s="44"/>
      <c r="I184" s="44"/>
      <c r="J184" s="42"/>
      <c r="K184" s="42"/>
      <c r="L184" s="42"/>
      <c r="M184" s="42"/>
    </row>
    <row r="185" spans="2:13" ht="16.5" customHeight="1">
      <c r="B185" s="42"/>
      <c r="C185" s="42"/>
      <c r="F185" s="42"/>
      <c r="G185" s="42"/>
      <c r="H185" s="44"/>
      <c r="I185" s="44"/>
      <c r="J185" s="42"/>
      <c r="K185" s="42"/>
      <c r="L185" s="42"/>
      <c r="M185" s="42"/>
    </row>
    <row r="186" spans="2:13" ht="16.5" customHeight="1">
      <c r="B186" s="42"/>
      <c r="C186" s="42"/>
      <c r="F186" s="42"/>
      <c r="G186" s="42"/>
      <c r="H186" s="44"/>
      <c r="I186" s="44"/>
      <c r="J186" s="42"/>
      <c r="K186" s="42"/>
      <c r="L186" s="42"/>
      <c r="M186" s="42"/>
    </row>
    <row r="187" spans="2:13" ht="16.5" customHeight="1">
      <c r="B187" s="42"/>
      <c r="C187" s="42"/>
      <c r="F187" s="42"/>
      <c r="G187" s="42"/>
      <c r="H187" s="44"/>
      <c r="I187" s="44"/>
      <c r="J187" s="42"/>
      <c r="K187" s="42"/>
      <c r="L187" s="42"/>
      <c r="M187" s="42"/>
    </row>
    <row r="188" spans="2:13" ht="16.5" customHeight="1">
      <c r="B188" s="42"/>
      <c r="C188" s="42"/>
      <c r="F188" s="42"/>
      <c r="G188" s="42"/>
      <c r="H188" s="44"/>
      <c r="I188" s="44"/>
      <c r="J188" s="42"/>
      <c r="K188" s="42"/>
      <c r="L188" s="42"/>
      <c r="M188" s="42"/>
    </row>
    <row r="189" spans="2:13" ht="16.5" customHeight="1">
      <c r="B189" s="42"/>
      <c r="C189" s="42"/>
      <c r="F189" s="42"/>
      <c r="G189" s="42"/>
      <c r="H189" s="44"/>
      <c r="I189" s="44"/>
      <c r="J189" s="42"/>
      <c r="K189" s="42"/>
      <c r="L189" s="42"/>
      <c r="M189" s="42"/>
    </row>
    <row r="190" spans="2:13" ht="16.5" customHeight="1">
      <c r="B190" s="42"/>
      <c r="C190" s="42"/>
      <c r="F190" s="42"/>
      <c r="G190" s="42"/>
      <c r="H190" s="44"/>
      <c r="I190" s="44"/>
      <c r="J190" s="42"/>
      <c r="K190" s="42"/>
      <c r="L190" s="42"/>
      <c r="M190" s="42"/>
    </row>
    <row r="191" spans="2:13" ht="16.5" customHeight="1">
      <c r="B191" s="42"/>
      <c r="C191" s="42"/>
      <c r="F191" s="42"/>
      <c r="G191" s="42"/>
      <c r="H191" s="44"/>
      <c r="I191" s="44"/>
      <c r="J191" s="42"/>
      <c r="K191" s="42"/>
      <c r="L191" s="42"/>
      <c r="M191" s="42"/>
    </row>
    <row r="192" spans="2:13" ht="16.5" customHeight="1">
      <c r="B192" s="42"/>
      <c r="C192" s="42"/>
      <c r="F192" s="42"/>
      <c r="G192" s="42"/>
      <c r="H192" s="44"/>
      <c r="I192" s="44"/>
      <c r="J192" s="42"/>
      <c r="K192" s="42"/>
      <c r="L192" s="42"/>
      <c r="M192" s="42"/>
    </row>
    <row r="193" spans="2:13" ht="16.5" customHeight="1">
      <c r="B193" s="42"/>
      <c r="C193" s="42"/>
      <c r="F193" s="42"/>
      <c r="G193" s="42"/>
      <c r="H193" s="44"/>
      <c r="I193" s="44"/>
      <c r="J193" s="42"/>
      <c r="K193" s="42"/>
      <c r="L193" s="42"/>
      <c r="M193" s="42"/>
    </row>
    <row r="194" spans="2:13" ht="16.5" customHeight="1">
      <c r="B194" s="42"/>
      <c r="C194" s="42"/>
      <c r="F194" s="42"/>
      <c r="G194" s="42"/>
      <c r="H194" s="44"/>
      <c r="I194" s="44"/>
      <c r="J194" s="42"/>
      <c r="K194" s="42"/>
      <c r="L194" s="42"/>
      <c r="M194" s="42"/>
    </row>
    <row r="195" spans="2:13" ht="16.5" customHeight="1">
      <c r="B195" s="42"/>
      <c r="C195" s="42"/>
      <c r="F195" s="42"/>
      <c r="G195" s="42"/>
      <c r="H195" s="44"/>
      <c r="I195" s="44"/>
      <c r="J195" s="42"/>
      <c r="K195" s="42"/>
      <c r="L195" s="42"/>
      <c r="M195" s="42"/>
    </row>
    <row r="196" spans="2:13" ht="16.5" customHeight="1">
      <c r="B196" s="42"/>
      <c r="C196" s="42"/>
      <c r="F196" s="42"/>
      <c r="G196" s="42"/>
      <c r="H196" s="44"/>
      <c r="I196" s="44"/>
      <c r="J196" s="42"/>
      <c r="K196" s="42"/>
      <c r="L196" s="42"/>
      <c r="M196" s="42"/>
    </row>
    <row r="197" spans="2:13" ht="16.5" customHeight="1">
      <c r="B197" s="42"/>
      <c r="C197" s="42"/>
      <c r="F197" s="42"/>
      <c r="G197" s="42"/>
      <c r="H197" s="44"/>
      <c r="I197" s="44"/>
      <c r="J197" s="42"/>
      <c r="K197" s="42"/>
      <c r="L197" s="42"/>
      <c r="M197" s="42"/>
    </row>
    <row r="198" spans="2:13" ht="16.5" customHeight="1">
      <c r="B198" s="42"/>
      <c r="C198" s="42"/>
      <c r="F198" s="42"/>
      <c r="G198" s="42"/>
      <c r="H198" s="44"/>
      <c r="I198" s="44"/>
      <c r="J198" s="42"/>
      <c r="K198" s="42"/>
      <c r="L198" s="42"/>
      <c r="M198" s="42"/>
    </row>
    <row r="199" spans="2:13" ht="16.5" customHeight="1">
      <c r="B199" s="42"/>
      <c r="C199" s="42"/>
      <c r="F199" s="42"/>
      <c r="G199" s="42"/>
      <c r="H199" s="44"/>
      <c r="I199" s="44"/>
      <c r="J199" s="42"/>
      <c r="K199" s="42"/>
      <c r="L199" s="42"/>
      <c r="M199" s="42"/>
    </row>
    <row r="200" spans="2:13" ht="16.5" customHeight="1">
      <c r="B200" s="42"/>
      <c r="C200" s="42"/>
      <c r="F200" s="42"/>
      <c r="G200" s="42"/>
      <c r="H200" s="44"/>
      <c r="I200" s="44"/>
      <c r="J200" s="42"/>
      <c r="K200" s="42"/>
      <c r="L200" s="42"/>
      <c r="M200" s="42"/>
    </row>
    <row r="201" spans="2:13" ht="16.5" customHeight="1">
      <c r="B201" s="42"/>
      <c r="C201" s="42"/>
      <c r="F201" s="42"/>
      <c r="G201" s="42"/>
      <c r="H201" s="44"/>
      <c r="I201" s="44"/>
      <c r="J201" s="42"/>
      <c r="K201" s="42"/>
      <c r="L201" s="42"/>
      <c r="M201" s="42"/>
    </row>
    <row r="202" spans="2:13" ht="16.5" customHeight="1">
      <c r="B202" s="42"/>
      <c r="C202" s="42"/>
      <c r="F202" s="42"/>
      <c r="G202" s="42"/>
      <c r="H202" s="44"/>
      <c r="I202" s="44"/>
      <c r="J202" s="42"/>
      <c r="K202" s="42"/>
      <c r="L202" s="42"/>
      <c r="M202" s="42"/>
    </row>
    <row r="203" spans="2:13" ht="16.5" customHeight="1">
      <c r="B203" s="42"/>
      <c r="C203" s="42"/>
      <c r="F203" s="42"/>
      <c r="G203" s="42"/>
      <c r="H203" s="44"/>
      <c r="I203" s="44"/>
      <c r="J203" s="42"/>
      <c r="K203" s="42"/>
      <c r="L203" s="42"/>
      <c r="M203" s="42"/>
    </row>
    <row r="204" spans="2:13" ht="16.5" customHeight="1">
      <c r="B204" s="42"/>
      <c r="C204" s="42"/>
      <c r="F204" s="42"/>
      <c r="G204" s="42"/>
      <c r="H204" s="44"/>
      <c r="I204" s="44"/>
      <c r="J204" s="42"/>
      <c r="K204" s="42"/>
      <c r="L204" s="42"/>
      <c r="M204" s="42"/>
    </row>
    <row r="205" spans="2:13" ht="16.5" customHeight="1">
      <c r="B205" s="42"/>
      <c r="C205" s="42"/>
      <c r="F205" s="42"/>
      <c r="G205" s="42"/>
      <c r="H205" s="44"/>
      <c r="I205" s="44"/>
      <c r="J205" s="42"/>
      <c r="K205" s="42"/>
      <c r="L205" s="42"/>
      <c r="M205" s="42"/>
    </row>
    <row r="206" spans="2:13" ht="16.5" customHeight="1">
      <c r="B206" s="42"/>
      <c r="C206" s="42"/>
      <c r="F206" s="42"/>
      <c r="G206" s="42"/>
      <c r="H206" s="44"/>
      <c r="I206" s="44"/>
      <c r="J206" s="42"/>
      <c r="K206" s="42"/>
      <c r="L206" s="42"/>
      <c r="M206" s="42"/>
    </row>
    <row r="207" spans="2:13" ht="16.5" customHeight="1">
      <c r="B207" s="42"/>
      <c r="C207" s="42"/>
      <c r="F207" s="42"/>
      <c r="G207" s="42"/>
      <c r="H207" s="44"/>
      <c r="I207" s="44"/>
      <c r="J207" s="42"/>
      <c r="K207" s="42"/>
      <c r="L207" s="42"/>
      <c r="M207" s="42"/>
    </row>
    <row r="208" spans="2:13" ht="16.5" customHeight="1">
      <c r="B208" s="42"/>
      <c r="C208" s="42"/>
      <c r="F208" s="42"/>
      <c r="G208" s="42"/>
      <c r="H208" s="44"/>
      <c r="I208" s="44"/>
      <c r="J208" s="42"/>
      <c r="K208" s="42"/>
      <c r="L208" s="42"/>
      <c r="M208" s="42"/>
    </row>
    <row r="209" spans="2:13" ht="16.5" customHeight="1">
      <c r="B209" s="42"/>
      <c r="C209" s="42"/>
      <c r="F209" s="42"/>
      <c r="G209" s="42"/>
      <c r="H209" s="44"/>
      <c r="I209" s="44"/>
      <c r="J209" s="42"/>
      <c r="K209" s="42"/>
      <c r="L209" s="42"/>
      <c r="M209" s="42"/>
    </row>
    <row r="210" spans="2:13" ht="16.5" customHeight="1">
      <c r="B210" s="42"/>
      <c r="C210" s="42"/>
      <c r="F210" s="42"/>
      <c r="G210" s="42"/>
      <c r="H210" s="44"/>
      <c r="I210" s="44"/>
      <c r="J210" s="42"/>
      <c r="K210" s="42"/>
      <c r="L210" s="42"/>
      <c r="M210" s="42"/>
    </row>
    <row r="211" spans="2:13" ht="16.5" customHeight="1">
      <c r="B211" s="42"/>
      <c r="C211" s="42"/>
      <c r="F211" s="42"/>
      <c r="G211" s="42"/>
      <c r="H211" s="44"/>
      <c r="I211" s="44"/>
      <c r="J211" s="42"/>
      <c r="K211" s="42"/>
      <c r="L211" s="42"/>
      <c r="M211" s="42"/>
    </row>
    <row r="212" spans="2:13" ht="16.5" customHeight="1">
      <c r="B212" s="42"/>
      <c r="C212" s="42"/>
      <c r="F212" s="42"/>
      <c r="G212" s="42"/>
      <c r="H212" s="44"/>
      <c r="I212" s="44"/>
      <c r="J212" s="42"/>
      <c r="K212" s="42"/>
      <c r="L212" s="42"/>
      <c r="M212" s="42"/>
    </row>
    <row r="213" spans="2:13" ht="16.5" customHeight="1">
      <c r="B213" s="42"/>
      <c r="C213" s="42"/>
      <c r="F213" s="42"/>
      <c r="G213" s="42"/>
      <c r="H213" s="44"/>
      <c r="I213" s="44"/>
      <c r="J213" s="42"/>
      <c r="K213" s="42"/>
      <c r="L213" s="42"/>
      <c r="M213" s="42"/>
    </row>
    <row r="214" spans="2:13" ht="16.5" customHeight="1">
      <c r="B214" s="42"/>
      <c r="C214" s="42"/>
      <c r="F214" s="42"/>
      <c r="G214" s="42"/>
      <c r="H214" s="44"/>
      <c r="I214" s="44"/>
      <c r="J214" s="42"/>
      <c r="K214" s="42"/>
      <c r="L214" s="42"/>
      <c r="M214" s="42"/>
    </row>
    <row r="215" spans="2:13" ht="16.5" customHeight="1">
      <c r="B215" s="42"/>
      <c r="C215" s="42"/>
      <c r="F215" s="42"/>
      <c r="G215" s="42"/>
      <c r="H215" s="44"/>
      <c r="I215" s="44"/>
      <c r="J215" s="42"/>
      <c r="K215" s="42"/>
      <c r="L215" s="42"/>
      <c r="M215" s="42"/>
    </row>
    <row r="216" spans="2:13" ht="16.5" customHeight="1">
      <c r="B216" s="42"/>
      <c r="C216" s="42"/>
      <c r="F216" s="42"/>
      <c r="G216" s="42"/>
      <c r="H216" s="44"/>
      <c r="I216" s="44"/>
      <c r="J216" s="42"/>
      <c r="K216" s="42"/>
      <c r="L216" s="42"/>
      <c r="M216" s="42"/>
    </row>
    <row r="217" spans="2:13" ht="16.5" customHeight="1">
      <c r="B217" s="42"/>
      <c r="C217" s="42"/>
      <c r="F217" s="42"/>
      <c r="G217" s="42"/>
      <c r="H217" s="44"/>
      <c r="I217" s="44"/>
      <c r="J217" s="42"/>
      <c r="K217" s="42"/>
      <c r="L217" s="42"/>
      <c r="M217" s="42"/>
    </row>
    <row r="218" spans="2:13" ht="16.5" customHeight="1">
      <c r="B218" s="42"/>
      <c r="C218" s="42"/>
      <c r="F218" s="42"/>
      <c r="G218" s="42"/>
      <c r="H218" s="44"/>
      <c r="I218" s="44"/>
      <c r="J218" s="42"/>
      <c r="K218" s="42"/>
      <c r="L218" s="42"/>
      <c r="M218" s="42"/>
    </row>
    <row r="219" spans="2:13" ht="16.5" customHeight="1">
      <c r="B219" s="42"/>
      <c r="C219" s="42"/>
      <c r="F219" s="42"/>
      <c r="G219" s="42"/>
      <c r="H219" s="44"/>
      <c r="I219" s="44"/>
      <c r="J219" s="42"/>
      <c r="K219" s="42"/>
      <c r="L219" s="42"/>
      <c r="M219" s="42"/>
    </row>
    <row r="220" spans="2:13" ht="16.5" customHeight="1">
      <c r="B220" s="42"/>
      <c r="C220" s="42"/>
      <c r="F220" s="42"/>
      <c r="G220" s="42"/>
      <c r="H220" s="44"/>
      <c r="I220" s="44"/>
      <c r="J220" s="42"/>
      <c r="K220" s="42"/>
      <c r="L220" s="42"/>
      <c r="M220" s="42"/>
    </row>
    <row r="221" spans="2:13" ht="16.5" customHeight="1">
      <c r="B221" s="42"/>
      <c r="C221" s="42"/>
      <c r="F221" s="42"/>
      <c r="G221" s="42"/>
      <c r="H221" s="44"/>
      <c r="I221" s="44"/>
      <c r="J221" s="42"/>
      <c r="K221" s="42"/>
      <c r="L221" s="42"/>
      <c r="M221" s="42"/>
    </row>
    <row r="222" spans="2:13" ht="16.5" customHeight="1">
      <c r="B222" s="42"/>
      <c r="C222" s="42"/>
      <c r="F222" s="42"/>
      <c r="G222" s="42"/>
      <c r="H222" s="44"/>
      <c r="I222" s="44"/>
      <c r="J222" s="42"/>
      <c r="K222" s="42"/>
      <c r="L222" s="42"/>
      <c r="M222" s="42"/>
    </row>
    <row r="223" spans="2:13" ht="16.5" customHeight="1">
      <c r="B223" s="42"/>
      <c r="C223" s="42"/>
      <c r="F223" s="42"/>
      <c r="G223" s="42"/>
      <c r="H223" s="44"/>
      <c r="I223" s="44"/>
      <c r="J223" s="42"/>
      <c r="K223" s="42"/>
      <c r="L223" s="42"/>
      <c r="M223" s="42"/>
    </row>
    <row r="224" spans="2:13" ht="16.5" customHeight="1">
      <c r="B224" s="42"/>
      <c r="C224" s="42"/>
      <c r="F224" s="42"/>
      <c r="G224" s="42"/>
      <c r="H224" s="44"/>
      <c r="I224" s="44"/>
      <c r="J224" s="42"/>
      <c r="K224" s="42"/>
      <c r="L224" s="42"/>
      <c r="M224" s="42"/>
    </row>
    <row r="225" spans="2:13" ht="16.5" customHeight="1">
      <c r="B225" s="42"/>
      <c r="C225" s="42"/>
      <c r="F225" s="42"/>
      <c r="G225" s="42"/>
      <c r="H225" s="44"/>
      <c r="I225" s="44"/>
      <c r="J225" s="42"/>
      <c r="K225" s="42"/>
      <c r="L225" s="42"/>
      <c r="M225" s="42"/>
    </row>
    <row r="226" spans="2:13" ht="16.5" customHeight="1">
      <c r="B226" s="42"/>
      <c r="C226" s="42"/>
      <c r="F226" s="42"/>
      <c r="G226" s="42"/>
      <c r="H226" s="44"/>
      <c r="I226" s="44"/>
      <c r="J226" s="42"/>
      <c r="K226" s="42"/>
      <c r="L226" s="42"/>
      <c r="M226" s="42"/>
    </row>
    <row r="227" spans="2:13" ht="16.5" customHeight="1">
      <c r="B227" s="42"/>
      <c r="C227" s="42"/>
      <c r="F227" s="42"/>
      <c r="G227" s="42"/>
      <c r="H227" s="44"/>
      <c r="I227" s="44"/>
      <c r="J227" s="42"/>
      <c r="K227" s="42"/>
      <c r="L227" s="42"/>
      <c r="M227" s="42"/>
    </row>
    <row r="228" spans="2:13" ht="16.5" customHeight="1">
      <c r="B228" s="42"/>
      <c r="C228" s="42"/>
      <c r="F228" s="42"/>
      <c r="G228" s="42"/>
      <c r="H228" s="44"/>
      <c r="I228" s="44"/>
      <c r="J228" s="42"/>
      <c r="K228" s="42"/>
      <c r="L228" s="42"/>
      <c r="M228" s="42"/>
    </row>
    <row r="229" spans="2:13" ht="16.5" customHeight="1">
      <c r="B229" s="42"/>
      <c r="C229" s="42"/>
      <c r="F229" s="42"/>
      <c r="G229" s="42"/>
      <c r="H229" s="44"/>
      <c r="I229" s="44"/>
      <c r="J229" s="42"/>
      <c r="K229" s="42"/>
      <c r="L229" s="42"/>
      <c r="M229" s="42"/>
    </row>
    <row r="230" spans="2:13" ht="16.5" customHeight="1">
      <c r="B230" s="42"/>
      <c r="C230" s="42"/>
      <c r="F230" s="42"/>
      <c r="G230" s="42"/>
      <c r="H230" s="44"/>
      <c r="I230" s="44"/>
      <c r="J230" s="42"/>
      <c r="K230" s="42"/>
      <c r="L230" s="42"/>
      <c r="M230" s="42"/>
    </row>
    <row r="231" spans="2:13" ht="16.5" customHeight="1">
      <c r="B231" s="42"/>
      <c r="C231" s="42"/>
      <c r="F231" s="42"/>
      <c r="G231" s="42"/>
      <c r="H231" s="44"/>
      <c r="I231" s="44"/>
      <c r="J231" s="42"/>
      <c r="K231" s="42"/>
      <c r="L231" s="42"/>
      <c r="M231" s="42"/>
    </row>
    <row r="232" spans="2:13" ht="16.5" customHeight="1">
      <c r="B232" s="42"/>
      <c r="C232" s="42"/>
      <c r="F232" s="42"/>
      <c r="G232" s="42"/>
      <c r="H232" s="44"/>
      <c r="I232" s="44"/>
      <c r="J232" s="42"/>
      <c r="K232" s="42"/>
      <c r="L232" s="42"/>
      <c r="M232" s="42"/>
    </row>
    <row r="233" spans="2:13" ht="16.5" customHeight="1">
      <c r="B233" s="42"/>
      <c r="C233" s="42"/>
      <c r="F233" s="42"/>
      <c r="G233" s="42"/>
      <c r="H233" s="44"/>
      <c r="I233" s="44"/>
      <c r="J233" s="42"/>
      <c r="K233" s="42"/>
      <c r="L233" s="42"/>
      <c r="M233" s="42"/>
    </row>
    <row r="234" spans="2:13" ht="16.5" customHeight="1">
      <c r="B234" s="42"/>
      <c r="C234" s="42"/>
      <c r="F234" s="42"/>
      <c r="G234" s="42"/>
      <c r="H234" s="44"/>
      <c r="I234" s="44"/>
      <c r="J234" s="42"/>
      <c r="K234" s="42"/>
      <c r="L234" s="42"/>
      <c r="M234" s="42"/>
    </row>
    <row r="235" spans="2:13" ht="16.5" customHeight="1">
      <c r="B235" s="42"/>
      <c r="C235" s="42"/>
      <c r="F235" s="42"/>
      <c r="G235" s="42"/>
      <c r="H235" s="44"/>
      <c r="I235" s="44"/>
      <c r="J235" s="42"/>
      <c r="K235" s="42"/>
      <c r="L235" s="42"/>
      <c r="M235" s="42"/>
    </row>
    <row r="236" spans="2:13" ht="16.5" customHeight="1">
      <c r="B236" s="42"/>
      <c r="C236" s="42"/>
      <c r="F236" s="42"/>
      <c r="G236" s="42"/>
      <c r="H236" s="44"/>
      <c r="I236" s="44"/>
      <c r="J236" s="42"/>
      <c r="K236" s="42"/>
      <c r="L236" s="42"/>
      <c r="M236" s="42"/>
    </row>
    <row r="237" spans="2:13" ht="16.5" customHeight="1">
      <c r="B237" s="42"/>
      <c r="C237" s="42"/>
      <c r="F237" s="42"/>
      <c r="G237" s="42"/>
      <c r="H237" s="44"/>
      <c r="I237" s="44"/>
      <c r="J237" s="42"/>
      <c r="K237" s="42"/>
      <c r="L237" s="42"/>
      <c r="M237" s="42"/>
    </row>
    <row r="238" spans="2:13" ht="16.5" customHeight="1">
      <c r="B238" s="42"/>
      <c r="C238" s="42"/>
      <c r="F238" s="42"/>
      <c r="G238" s="42"/>
      <c r="H238" s="44"/>
      <c r="I238" s="44"/>
      <c r="J238" s="42"/>
      <c r="K238" s="42"/>
      <c r="L238" s="42"/>
      <c r="M238" s="42"/>
    </row>
    <row r="239" spans="2:13" ht="16.5" customHeight="1">
      <c r="B239" s="42"/>
      <c r="C239" s="42"/>
      <c r="F239" s="42"/>
      <c r="G239" s="42"/>
      <c r="H239" s="44"/>
      <c r="I239" s="44"/>
      <c r="J239" s="42"/>
      <c r="K239" s="42"/>
      <c r="L239" s="42"/>
      <c r="M239" s="42"/>
    </row>
    <row r="240" spans="2:13" ht="16.5" customHeight="1">
      <c r="B240" s="42"/>
      <c r="C240" s="42"/>
      <c r="F240" s="42"/>
      <c r="G240" s="42"/>
      <c r="H240" s="44"/>
      <c r="I240" s="44"/>
      <c r="J240" s="42"/>
      <c r="K240" s="42"/>
      <c r="L240" s="42"/>
      <c r="M240" s="42"/>
    </row>
    <row r="241" spans="2:13" ht="16.5" customHeight="1">
      <c r="B241" s="42"/>
      <c r="C241" s="42"/>
      <c r="F241" s="42"/>
      <c r="G241" s="42"/>
      <c r="H241" s="44"/>
      <c r="I241" s="44"/>
      <c r="J241" s="42"/>
      <c r="K241" s="42"/>
      <c r="L241" s="42"/>
      <c r="M241" s="42"/>
    </row>
    <row r="242" spans="2:13" ht="16.5" customHeight="1">
      <c r="B242" s="42"/>
      <c r="C242" s="42"/>
      <c r="F242" s="42"/>
      <c r="G242" s="42"/>
      <c r="H242" s="44"/>
      <c r="I242" s="44"/>
      <c r="J242" s="42"/>
      <c r="K242" s="42"/>
      <c r="L242" s="42"/>
      <c r="M242" s="42"/>
    </row>
    <row r="243" spans="2:13" ht="16.5" customHeight="1">
      <c r="B243" s="42"/>
      <c r="C243" s="42"/>
      <c r="F243" s="42"/>
      <c r="G243" s="42"/>
      <c r="H243" s="44"/>
      <c r="I243" s="44"/>
      <c r="J243" s="42"/>
      <c r="K243" s="42"/>
      <c r="L243" s="42"/>
      <c r="M243" s="42"/>
    </row>
    <row r="244" spans="2:13" ht="16.5" customHeight="1">
      <c r="B244" s="42"/>
      <c r="C244" s="42"/>
      <c r="F244" s="42"/>
      <c r="G244" s="42"/>
      <c r="H244" s="44"/>
      <c r="I244" s="44"/>
      <c r="J244" s="42"/>
      <c r="K244" s="42"/>
      <c r="L244" s="42"/>
      <c r="M244" s="42"/>
    </row>
    <row r="245" spans="2:13" ht="16.5" customHeight="1">
      <c r="B245" s="42"/>
      <c r="C245" s="42"/>
      <c r="F245" s="42"/>
      <c r="G245" s="42"/>
      <c r="H245" s="44"/>
      <c r="I245" s="44"/>
      <c r="J245" s="42"/>
      <c r="K245" s="42"/>
      <c r="L245" s="42"/>
      <c r="M245" s="42"/>
    </row>
    <row r="246" spans="2:13" ht="16.5" customHeight="1">
      <c r="B246" s="42"/>
      <c r="C246" s="42"/>
      <c r="F246" s="42"/>
      <c r="G246" s="42"/>
      <c r="H246" s="44"/>
      <c r="I246" s="44"/>
      <c r="J246" s="42"/>
      <c r="K246" s="42"/>
      <c r="L246" s="42"/>
      <c r="M246" s="42"/>
    </row>
    <row r="247" spans="2:13" ht="16.5" customHeight="1">
      <c r="B247" s="42"/>
      <c r="C247" s="42"/>
      <c r="F247" s="42"/>
      <c r="G247" s="42"/>
      <c r="H247" s="44"/>
      <c r="I247" s="44"/>
      <c r="J247" s="42"/>
      <c r="K247" s="42"/>
      <c r="L247" s="42"/>
      <c r="M247" s="42"/>
    </row>
    <row r="248" spans="2:13" ht="16.5" customHeight="1">
      <c r="B248" s="42"/>
      <c r="C248" s="42"/>
      <c r="F248" s="42"/>
      <c r="G248" s="42"/>
      <c r="H248" s="44"/>
      <c r="I248" s="44"/>
      <c r="J248" s="42"/>
      <c r="K248" s="42"/>
      <c r="L248" s="42"/>
      <c r="M248" s="42"/>
    </row>
    <row r="249" spans="2:13" ht="16.5" customHeight="1">
      <c r="B249" s="42"/>
      <c r="C249" s="42"/>
      <c r="F249" s="42"/>
      <c r="G249" s="42"/>
      <c r="H249" s="44"/>
      <c r="I249" s="44"/>
      <c r="J249" s="42"/>
      <c r="K249" s="42"/>
      <c r="L249" s="42"/>
      <c r="M249" s="42"/>
    </row>
    <row r="250" spans="2:13" ht="16.5" customHeight="1">
      <c r="B250" s="42"/>
      <c r="C250" s="42"/>
      <c r="F250" s="42"/>
      <c r="G250" s="42"/>
      <c r="H250" s="44"/>
      <c r="I250" s="44"/>
      <c r="J250" s="42"/>
      <c r="K250" s="42"/>
      <c r="L250" s="42"/>
      <c r="M250" s="42"/>
    </row>
    <row r="251" spans="2:13" ht="16.5" customHeight="1">
      <c r="B251" s="42"/>
      <c r="C251" s="42"/>
      <c r="F251" s="42"/>
      <c r="G251" s="42"/>
      <c r="H251" s="44"/>
      <c r="I251" s="44"/>
      <c r="J251" s="42"/>
      <c r="K251" s="42"/>
      <c r="L251" s="42"/>
      <c r="M251" s="42"/>
    </row>
    <row r="252" spans="2:13" ht="16.5" customHeight="1">
      <c r="B252" s="42"/>
      <c r="C252" s="42"/>
      <c r="F252" s="42"/>
      <c r="G252" s="42"/>
      <c r="H252" s="44"/>
      <c r="I252" s="44"/>
      <c r="J252" s="42"/>
      <c r="K252" s="42"/>
      <c r="L252" s="42"/>
      <c r="M252" s="42"/>
    </row>
    <row r="253" spans="2:13" ht="16.5" customHeight="1">
      <c r="B253" s="42"/>
      <c r="C253" s="42"/>
      <c r="F253" s="42"/>
      <c r="G253" s="42"/>
      <c r="H253" s="44"/>
      <c r="I253" s="44"/>
      <c r="J253" s="42"/>
      <c r="K253" s="42"/>
      <c r="L253" s="42"/>
      <c r="M253" s="42"/>
    </row>
    <row r="254" spans="2:13" ht="16.5" customHeight="1">
      <c r="B254" s="42"/>
      <c r="C254" s="42"/>
      <c r="F254" s="42"/>
      <c r="G254" s="42"/>
      <c r="H254" s="44"/>
      <c r="I254" s="44"/>
      <c r="J254" s="42"/>
      <c r="K254" s="42"/>
      <c r="L254" s="42"/>
      <c r="M254" s="42"/>
    </row>
    <row r="255" spans="2:13" ht="16.5" customHeight="1">
      <c r="B255" s="42"/>
      <c r="C255" s="42"/>
      <c r="F255" s="42"/>
      <c r="G255" s="42"/>
      <c r="H255" s="44"/>
      <c r="I255" s="44"/>
      <c r="J255" s="42"/>
      <c r="K255" s="42"/>
      <c r="L255" s="42"/>
      <c r="M255" s="42"/>
    </row>
    <row r="256" spans="2:13" ht="16.5" customHeight="1">
      <c r="B256" s="42"/>
      <c r="C256" s="42"/>
      <c r="F256" s="42"/>
      <c r="G256" s="42"/>
      <c r="H256" s="44"/>
      <c r="I256" s="44"/>
      <c r="J256" s="42"/>
      <c r="K256" s="42"/>
      <c r="L256" s="42"/>
      <c r="M256" s="42"/>
    </row>
    <row r="257" spans="2:13" ht="16.5" customHeight="1">
      <c r="B257" s="42"/>
      <c r="C257" s="42"/>
      <c r="F257" s="42"/>
      <c r="G257" s="42"/>
      <c r="H257" s="44"/>
      <c r="I257" s="44"/>
      <c r="J257" s="42"/>
      <c r="K257" s="42"/>
      <c r="L257" s="42"/>
      <c r="M257" s="42"/>
    </row>
    <row r="258" spans="2:13" ht="16.5" customHeight="1">
      <c r="B258" s="42"/>
      <c r="C258" s="42"/>
      <c r="F258" s="42"/>
      <c r="G258" s="42"/>
      <c r="H258" s="44"/>
      <c r="I258" s="44"/>
      <c r="J258" s="42"/>
      <c r="K258" s="42"/>
      <c r="L258" s="42"/>
      <c r="M258" s="42"/>
    </row>
    <row r="259" spans="2:13" ht="16.5" customHeight="1">
      <c r="B259" s="42"/>
      <c r="C259" s="42"/>
      <c r="F259" s="42"/>
      <c r="G259" s="42"/>
      <c r="H259" s="44"/>
      <c r="I259" s="44"/>
      <c r="J259" s="42"/>
      <c r="K259" s="42"/>
      <c r="L259" s="42"/>
      <c r="M259" s="42"/>
    </row>
    <row r="260" spans="2:13" ht="16.5" customHeight="1">
      <c r="B260" s="42"/>
      <c r="C260" s="42"/>
      <c r="F260" s="42"/>
      <c r="G260" s="42"/>
      <c r="H260" s="44"/>
      <c r="I260" s="44"/>
      <c r="J260" s="42"/>
      <c r="K260" s="42"/>
      <c r="L260" s="42"/>
      <c r="M260" s="42"/>
    </row>
    <row r="261" spans="2:13" ht="16.5" customHeight="1">
      <c r="B261" s="42"/>
      <c r="C261" s="42"/>
      <c r="F261" s="42"/>
      <c r="G261" s="42"/>
      <c r="H261" s="44"/>
      <c r="I261" s="44"/>
      <c r="J261" s="42"/>
      <c r="K261" s="42"/>
      <c r="L261" s="42"/>
      <c r="M261" s="42"/>
    </row>
    <row r="262" spans="2:13" ht="16.5" customHeight="1">
      <c r="B262" s="42"/>
      <c r="C262" s="42"/>
      <c r="F262" s="42"/>
      <c r="G262" s="42"/>
      <c r="H262" s="44"/>
      <c r="I262" s="44"/>
      <c r="J262" s="42"/>
      <c r="K262" s="42"/>
      <c r="L262" s="42"/>
      <c r="M262" s="42"/>
    </row>
    <row r="263" spans="2:13" ht="16.5" customHeight="1">
      <c r="B263" s="42"/>
      <c r="C263" s="42"/>
      <c r="F263" s="42"/>
      <c r="G263" s="42"/>
      <c r="H263" s="44"/>
      <c r="I263" s="44"/>
      <c r="J263" s="42"/>
      <c r="K263" s="42"/>
      <c r="L263" s="42"/>
      <c r="M263" s="42"/>
    </row>
    <row r="264" spans="2:13" ht="16.5" customHeight="1">
      <c r="B264" s="42"/>
      <c r="C264" s="42"/>
      <c r="F264" s="42"/>
      <c r="G264" s="42"/>
      <c r="H264" s="44"/>
      <c r="I264" s="44"/>
      <c r="J264" s="42"/>
      <c r="K264" s="42"/>
      <c r="L264" s="42"/>
      <c r="M264" s="42"/>
    </row>
    <row r="265" spans="2:13" ht="16.5" customHeight="1">
      <c r="B265" s="42"/>
      <c r="C265" s="42"/>
      <c r="F265" s="42"/>
      <c r="G265" s="42"/>
      <c r="H265" s="44"/>
      <c r="I265" s="44"/>
      <c r="J265" s="42"/>
      <c r="K265" s="42"/>
      <c r="L265" s="42"/>
      <c r="M265" s="42"/>
    </row>
    <row r="266" spans="2:13" ht="16.5" customHeight="1">
      <c r="B266" s="42"/>
      <c r="C266" s="42"/>
      <c r="F266" s="42"/>
      <c r="G266" s="42"/>
      <c r="H266" s="44"/>
      <c r="I266" s="44"/>
      <c r="J266" s="42"/>
      <c r="K266" s="42"/>
      <c r="L266" s="42"/>
      <c r="M266" s="42"/>
    </row>
    <row r="267" spans="2:13" ht="16.5" customHeight="1">
      <c r="B267" s="42"/>
      <c r="C267" s="42"/>
      <c r="F267" s="42"/>
      <c r="G267" s="42"/>
      <c r="H267" s="44"/>
      <c r="I267" s="44"/>
      <c r="J267" s="42"/>
      <c r="K267" s="42"/>
      <c r="L267" s="42"/>
      <c r="M267" s="42"/>
    </row>
    <row r="268" spans="2:13" ht="16.5" customHeight="1">
      <c r="B268" s="42"/>
      <c r="C268" s="42"/>
      <c r="F268" s="42"/>
      <c r="G268" s="42"/>
      <c r="H268" s="44"/>
      <c r="I268" s="44"/>
      <c r="J268" s="42"/>
      <c r="K268" s="42"/>
      <c r="L268" s="42"/>
      <c r="M268" s="42"/>
    </row>
    <row r="269" spans="2:13" ht="16.5" customHeight="1">
      <c r="B269" s="42"/>
      <c r="C269" s="42"/>
      <c r="F269" s="42"/>
      <c r="G269" s="42"/>
      <c r="H269" s="44"/>
      <c r="I269" s="44"/>
      <c r="J269" s="42"/>
      <c r="K269" s="42"/>
      <c r="L269" s="42"/>
      <c r="M269" s="42"/>
    </row>
    <row r="270" spans="2:13" ht="16.5" customHeight="1">
      <c r="B270" s="42"/>
      <c r="C270" s="42"/>
      <c r="F270" s="42"/>
      <c r="G270" s="42"/>
      <c r="H270" s="44"/>
      <c r="I270" s="44"/>
      <c r="J270" s="42"/>
      <c r="K270" s="42"/>
      <c r="L270" s="42"/>
      <c r="M270" s="42"/>
    </row>
    <row r="271" spans="2:13" ht="16.5" customHeight="1">
      <c r="B271" s="42"/>
      <c r="C271" s="42"/>
      <c r="F271" s="42"/>
      <c r="G271" s="42"/>
      <c r="H271" s="44"/>
      <c r="I271" s="44"/>
      <c r="J271" s="42"/>
      <c r="K271" s="42"/>
      <c r="L271" s="42"/>
      <c r="M271" s="42"/>
    </row>
    <row r="272" spans="2:13" ht="16.5" customHeight="1">
      <c r="B272" s="42"/>
      <c r="C272" s="42"/>
      <c r="F272" s="42"/>
      <c r="G272" s="42"/>
      <c r="H272" s="44"/>
      <c r="I272" s="44"/>
      <c r="J272" s="42"/>
      <c r="K272" s="42"/>
      <c r="L272" s="42"/>
      <c r="M272" s="42"/>
    </row>
    <row r="273" spans="2:13" ht="16.5" customHeight="1">
      <c r="B273" s="42"/>
      <c r="C273" s="42"/>
      <c r="F273" s="42"/>
      <c r="G273" s="42"/>
      <c r="H273" s="44"/>
      <c r="I273" s="44"/>
      <c r="J273" s="42"/>
      <c r="K273" s="42"/>
      <c r="L273" s="42"/>
      <c r="M273" s="42"/>
    </row>
    <row r="274" spans="2:13" ht="16.5" customHeight="1">
      <c r="B274" s="42"/>
      <c r="C274" s="42"/>
      <c r="F274" s="42"/>
      <c r="G274" s="42"/>
      <c r="H274" s="44"/>
      <c r="I274" s="44"/>
      <c r="J274" s="42"/>
      <c r="K274" s="42"/>
      <c r="L274" s="42"/>
      <c r="M274" s="42"/>
    </row>
    <row r="275" spans="2:13" ht="16.5" customHeight="1">
      <c r="B275" s="42"/>
      <c r="C275" s="42"/>
      <c r="F275" s="42"/>
      <c r="G275" s="42"/>
      <c r="H275" s="44"/>
      <c r="I275" s="44"/>
      <c r="J275" s="42"/>
      <c r="K275" s="42"/>
      <c r="L275" s="42"/>
      <c r="M275" s="42"/>
    </row>
    <row r="276" spans="2:13" ht="16.5" customHeight="1">
      <c r="B276" s="42"/>
      <c r="C276" s="42"/>
      <c r="F276" s="42"/>
      <c r="G276" s="42"/>
      <c r="H276" s="44"/>
      <c r="I276" s="44"/>
      <c r="J276" s="42"/>
      <c r="K276" s="42"/>
      <c r="L276" s="42"/>
      <c r="M276" s="42"/>
    </row>
    <row r="277" spans="2:13" ht="16.5" customHeight="1">
      <c r="B277" s="42"/>
      <c r="C277" s="42"/>
      <c r="F277" s="42"/>
      <c r="G277" s="42"/>
      <c r="H277" s="44"/>
      <c r="I277" s="44"/>
      <c r="J277" s="42"/>
      <c r="K277" s="42"/>
      <c r="L277" s="42"/>
      <c r="M277" s="42"/>
    </row>
    <row r="278" spans="2:13" ht="16.5" customHeight="1">
      <c r="B278" s="42"/>
      <c r="C278" s="42"/>
      <c r="F278" s="42"/>
      <c r="G278" s="42"/>
      <c r="H278" s="44"/>
      <c r="I278" s="44"/>
      <c r="J278" s="42"/>
      <c r="K278" s="42"/>
      <c r="L278" s="42"/>
      <c r="M278" s="42"/>
    </row>
    <row r="279" spans="2:13" ht="16.5" customHeight="1">
      <c r="B279" s="42"/>
      <c r="C279" s="42"/>
      <c r="F279" s="42"/>
      <c r="G279" s="42"/>
      <c r="H279" s="44"/>
      <c r="I279" s="44"/>
      <c r="J279" s="42"/>
      <c r="K279" s="42"/>
      <c r="L279" s="42"/>
      <c r="M279" s="42"/>
    </row>
    <row r="280" spans="2:13" ht="16.5" customHeight="1">
      <c r="B280" s="42"/>
      <c r="C280" s="42"/>
      <c r="F280" s="42"/>
      <c r="G280" s="42"/>
      <c r="H280" s="44"/>
      <c r="I280" s="44"/>
      <c r="J280" s="42"/>
      <c r="K280" s="42"/>
      <c r="L280" s="42"/>
      <c r="M280" s="42"/>
    </row>
    <row r="281" spans="2:13" ht="16.5" customHeight="1">
      <c r="B281" s="42"/>
      <c r="C281" s="42"/>
      <c r="F281" s="42"/>
      <c r="G281" s="42"/>
      <c r="H281" s="44"/>
      <c r="I281" s="44"/>
      <c r="J281" s="42"/>
      <c r="K281" s="42"/>
      <c r="L281" s="42"/>
      <c r="M281" s="42"/>
    </row>
    <row r="282" spans="2:13" ht="16.5" customHeight="1">
      <c r="B282" s="42"/>
      <c r="C282" s="42"/>
      <c r="F282" s="42"/>
      <c r="G282" s="42"/>
      <c r="H282" s="44"/>
      <c r="I282" s="44"/>
      <c r="J282" s="42"/>
      <c r="K282" s="42"/>
      <c r="L282" s="42"/>
      <c r="M282" s="42"/>
    </row>
    <row r="283" spans="2:13" ht="16.5" customHeight="1">
      <c r="B283" s="42"/>
      <c r="C283" s="42"/>
      <c r="F283" s="42"/>
      <c r="G283" s="42"/>
      <c r="H283" s="44"/>
      <c r="I283" s="44"/>
      <c r="J283" s="42"/>
      <c r="K283" s="42"/>
      <c r="L283" s="42"/>
      <c r="M283" s="42"/>
    </row>
    <row r="284" spans="2:13" ht="16.5" customHeight="1">
      <c r="B284" s="42"/>
      <c r="C284" s="42"/>
      <c r="F284" s="42"/>
      <c r="G284" s="42"/>
      <c r="H284" s="44"/>
      <c r="I284" s="44"/>
      <c r="J284" s="42"/>
      <c r="K284" s="42"/>
      <c r="L284" s="42"/>
      <c r="M284" s="42"/>
    </row>
    <row r="285" spans="2:13" ht="16.5" customHeight="1">
      <c r="B285" s="42"/>
      <c r="C285" s="42"/>
      <c r="F285" s="42"/>
      <c r="G285" s="42"/>
      <c r="H285" s="44"/>
      <c r="I285" s="44"/>
      <c r="J285" s="42"/>
      <c r="K285" s="42"/>
      <c r="L285" s="42"/>
      <c r="M285" s="42"/>
    </row>
    <row r="286" spans="2:13" ht="16.5" customHeight="1">
      <c r="B286" s="42"/>
      <c r="C286" s="42"/>
      <c r="F286" s="42"/>
      <c r="G286" s="42"/>
      <c r="H286" s="44"/>
      <c r="I286" s="44"/>
      <c r="J286" s="42"/>
      <c r="K286" s="42"/>
      <c r="L286" s="42"/>
      <c r="M286" s="42"/>
    </row>
    <row r="287" spans="2:13" ht="16.5" customHeight="1">
      <c r="B287" s="42"/>
      <c r="C287" s="42"/>
      <c r="F287" s="42"/>
      <c r="G287" s="42"/>
      <c r="H287" s="44"/>
      <c r="I287" s="44"/>
      <c r="J287" s="42"/>
      <c r="K287" s="42"/>
      <c r="L287" s="42"/>
      <c r="M287" s="42"/>
    </row>
    <row r="288" spans="2:13" ht="16.5" customHeight="1">
      <c r="B288" s="42"/>
      <c r="C288" s="42"/>
      <c r="F288" s="42"/>
      <c r="G288" s="42"/>
      <c r="H288" s="44"/>
      <c r="I288" s="44"/>
      <c r="J288" s="42"/>
      <c r="K288" s="42"/>
      <c r="L288" s="42"/>
      <c r="M288" s="42"/>
    </row>
    <row r="289" spans="2:13" ht="16.5" customHeight="1">
      <c r="B289" s="42"/>
      <c r="C289" s="42"/>
      <c r="F289" s="42"/>
      <c r="G289" s="42"/>
      <c r="H289" s="44"/>
      <c r="I289" s="44"/>
      <c r="J289" s="42"/>
      <c r="K289" s="42"/>
      <c r="L289" s="42"/>
      <c r="M289" s="42"/>
    </row>
    <row r="290" spans="2:13" ht="16.5" customHeight="1">
      <c r="B290" s="42"/>
      <c r="C290" s="42"/>
      <c r="F290" s="42"/>
      <c r="G290" s="42"/>
      <c r="H290" s="44"/>
      <c r="I290" s="44"/>
      <c r="J290" s="42"/>
      <c r="K290" s="42"/>
      <c r="L290" s="42"/>
      <c r="M290" s="42"/>
    </row>
    <row r="291" spans="2:13" ht="16.5" customHeight="1">
      <c r="B291" s="42"/>
      <c r="C291" s="42"/>
      <c r="F291" s="42"/>
      <c r="G291" s="42"/>
      <c r="H291" s="44"/>
      <c r="I291" s="44"/>
      <c r="J291" s="42"/>
      <c r="K291" s="42"/>
      <c r="L291" s="42"/>
      <c r="M291" s="42"/>
    </row>
    <row r="292" spans="2:13" ht="16.5" customHeight="1">
      <c r="B292" s="42"/>
      <c r="C292" s="42"/>
      <c r="F292" s="42"/>
      <c r="G292" s="42"/>
      <c r="H292" s="44"/>
      <c r="I292" s="44"/>
      <c r="J292" s="42"/>
      <c r="K292" s="42"/>
      <c r="L292" s="42"/>
      <c r="M292" s="42"/>
    </row>
    <row r="293" spans="2:13" ht="16.5" customHeight="1">
      <c r="B293" s="42"/>
      <c r="C293" s="42"/>
      <c r="F293" s="42"/>
      <c r="G293" s="42"/>
      <c r="H293" s="44"/>
      <c r="I293" s="44"/>
      <c r="J293" s="42"/>
      <c r="K293" s="42"/>
      <c r="L293" s="42"/>
      <c r="M293" s="42"/>
    </row>
    <row r="294" spans="2:13" ht="16.5" customHeight="1">
      <c r="B294" s="42"/>
      <c r="C294" s="42"/>
      <c r="F294" s="42"/>
      <c r="G294" s="42"/>
      <c r="H294" s="44"/>
      <c r="I294" s="44"/>
      <c r="J294" s="42"/>
      <c r="K294" s="42"/>
      <c r="L294" s="42"/>
      <c r="M294" s="42"/>
    </row>
    <row r="295" spans="2:13" ht="16.5" customHeight="1">
      <c r="B295" s="42"/>
      <c r="C295" s="42"/>
      <c r="F295" s="42"/>
      <c r="G295" s="42"/>
      <c r="H295" s="44"/>
      <c r="I295" s="44"/>
      <c r="J295" s="42"/>
      <c r="K295" s="42"/>
      <c r="L295" s="42"/>
      <c r="M295" s="42"/>
    </row>
    <row r="296" spans="2:13" ht="16.5" customHeight="1">
      <c r="B296" s="42"/>
      <c r="C296" s="42"/>
      <c r="F296" s="42"/>
      <c r="G296" s="42"/>
      <c r="H296" s="44"/>
      <c r="I296" s="44"/>
      <c r="J296" s="42"/>
      <c r="K296" s="42"/>
      <c r="L296" s="42"/>
      <c r="M296" s="42"/>
    </row>
    <row r="297" spans="2:13" ht="16.5" customHeight="1">
      <c r="B297" s="42"/>
      <c r="C297" s="42"/>
      <c r="F297" s="42"/>
      <c r="G297" s="42"/>
      <c r="H297" s="44"/>
      <c r="I297" s="44"/>
      <c r="J297" s="42"/>
      <c r="K297" s="42"/>
      <c r="L297" s="42"/>
      <c r="M297" s="42"/>
    </row>
    <row r="298" spans="2:13" ht="16.5" customHeight="1">
      <c r="B298" s="42"/>
      <c r="C298" s="42"/>
      <c r="F298" s="42"/>
      <c r="G298" s="42"/>
      <c r="H298" s="44"/>
      <c r="I298" s="44"/>
      <c r="J298" s="42"/>
      <c r="K298" s="42"/>
      <c r="L298" s="42"/>
      <c r="M298" s="42"/>
    </row>
    <row r="299" spans="2:13" ht="16.5" customHeight="1">
      <c r="B299" s="42"/>
      <c r="C299" s="42"/>
      <c r="F299" s="42"/>
      <c r="G299" s="42"/>
      <c r="H299" s="44"/>
      <c r="I299" s="44"/>
      <c r="J299" s="42"/>
      <c r="K299" s="42"/>
      <c r="L299" s="42"/>
      <c r="M299" s="42"/>
    </row>
    <row r="300" spans="2:13" ht="16.5" customHeight="1">
      <c r="B300" s="42"/>
      <c r="C300" s="42"/>
      <c r="F300" s="42"/>
      <c r="G300" s="42"/>
      <c r="H300" s="44"/>
      <c r="I300" s="44"/>
      <c r="J300" s="42"/>
      <c r="K300" s="42"/>
      <c r="L300" s="42"/>
      <c r="M300" s="42"/>
    </row>
    <row r="301" spans="2:13" ht="16.5" customHeight="1">
      <c r="B301" s="42"/>
      <c r="C301" s="42"/>
      <c r="F301" s="42"/>
      <c r="G301" s="42"/>
      <c r="H301" s="44"/>
      <c r="I301" s="44"/>
      <c r="J301" s="42"/>
      <c r="K301" s="42"/>
      <c r="L301" s="42"/>
      <c r="M301" s="42"/>
    </row>
    <row r="302" spans="2:13" ht="16.5" customHeight="1">
      <c r="B302" s="42"/>
      <c r="C302" s="42"/>
      <c r="F302" s="42"/>
      <c r="G302" s="42"/>
      <c r="H302" s="44"/>
      <c r="I302" s="44"/>
      <c r="J302" s="42"/>
      <c r="K302" s="42"/>
      <c r="L302" s="42"/>
      <c r="M302" s="42"/>
    </row>
    <row r="303" spans="2:13" ht="16.5" customHeight="1">
      <c r="B303" s="42"/>
      <c r="C303" s="42"/>
      <c r="F303" s="42"/>
      <c r="G303" s="42"/>
      <c r="H303" s="44"/>
      <c r="I303" s="44"/>
      <c r="J303" s="42"/>
      <c r="K303" s="42"/>
      <c r="L303" s="42"/>
      <c r="M303" s="42"/>
    </row>
    <row r="304" spans="2:13" ht="16.5" customHeight="1">
      <c r="B304" s="42"/>
      <c r="C304" s="42"/>
      <c r="F304" s="42"/>
      <c r="G304" s="42"/>
      <c r="H304" s="44"/>
      <c r="I304" s="44"/>
      <c r="J304" s="42"/>
      <c r="K304" s="42"/>
      <c r="L304" s="42"/>
      <c r="M304" s="42"/>
    </row>
    <row r="305" spans="2:13" ht="16.5" customHeight="1">
      <c r="B305" s="42"/>
      <c r="C305" s="42"/>
      <c r="F305" s="42"/>
      <c r="G305" s="42"/>
      <c r="H305" s="44"/>
      <c r="I305" s="44"/>
      <c r="J305" s="42"/>
      <c r="K305" s="42"/>
      <c r="L305" s="42"/>
      <c r="M305" s="42"/>
    </row>
    <row r="306" spans="2:13" ht="16.5" customHeight="1">
      <c r="B306" s="42"/>
      <c r="C306" s="42"/>
      <c r="F306" s="42"/>
      <c r="G306" s="42"/>
      <c r="H306" s="44"/>
      <c r="I306" s="44"/>
      <c r="J306" s="42"/>
      <c r="K306" s="42"/>
      <c r="L306" s="42"/>
      <c r="M306" s="42"/>
    </row>
    <row r="307" spans="2:13" ht="16.5" customHeight="1">
      <c r="B307" s="42"/>
      <c r="C307" s="42"/>
      <c r="F307" s="42"/>
      <c r="G307" s="42"/>
      <c r="H307" s="44"/>
      <c r="I307" s="44"/>
      <c r="J307" s="42"/>
      <c r="K307" s="42"/>
      <c r="L307" s="42"/>
      <c r="M307" s="42"/>
    </row>
    <row r="308" spans="2:13" ht="16.5" customHeight="1">
      <c r="B308" s="42"/>
      <c r="C308" s="42"/>
      <c r="F308" s="42"/>
      <c r="G308" s="42"/>
      <c r="H308" s="44"/>
      <c r="I308" s="44"/>
      <c r="J308" s="42"/>
      <c r="K308" s="42"/>
      <c r="L308" s="42"/>
      <c r="M308" s="42"/>
    </row>
    <row r="309" spans="2:13" ht="16.5" customHeight="1">
      <c r="B309" s="42"/>
      <c r="C309" s="42"/>
      <c r="F309" s="42"/>
      <c r="G309" s="42"/>
      <c r="H309" s="44"/>
      <c r="I309" s="44"/>
      <c r="J309" s="42"/>
      <c r="K309" s="42"/>
      <c r="L309" s="42"/>
      <c r="M309" s="42"/>
    </row>
    <row r="310" spans="2:13" ht="16.5" customHeight="1">
      <c r="B310" s="42"/>
      <c r="C310" s="42"/>
      <c r="F310" s="42"/>
      <c r="G310" s="42"/>
      <c r="H310" s="44"/>
      <c r="I310" s="44"/>
      <c r="J310" s="42"/>
      <c r="K310" s="42"/>
      <c r="L310" s="42"/>
      <c r="M310" s="42"/>
    </row>
    <row r="311" spans="2:13" ht="16.5" customHeight="1">
      <c r="B311" s="42"/>
      <c r="C311" s="42"/>
      <c r="F311" s="42"/>
      <c r="G311" s="42"/>
      <c r="H311" s="44"/>
      <c r="I311" s="44"/>
      <c r="J311" s="42"/>
      <c r="K311" s="42"/>
      <c r="L311" s="42"/>
      <c r="M311" s="42"/>
    </row>
    <row r="312" spans="2:13" ht="16.5" customHeight="1">
      <c r="B312" s="42"/>
      <c r="C312" s="42"/>
      <c r="F312" s="42"/>
      <c r="G312" s="42"/>
      <c r="H312" s="44"/>
      <c r="I312" s="44"/>
      <c r="J312" s="42"/>
      <c r="K312" s="42"/>
      <c r="L312" s="42"/>
      <c r="M312" s="42"/>
    </row>
    <row r="313" spans="2:13" ht="16.5" customHeight="1">
      <c r="B313" s="42"/>
      <c r="C313" s="42"/>
      <c r="F313" s="42"/>
      <c r="G313" s="42"/>
      <c r="H313" s="44"/>
      <c r="I313" s="44"/>
      <c r="J313" s="42"/>
      <c r="K313" s="42"/>
      <c r="L313" s="42"/>
      <c r="M313" s="42"/>
    </row>
    <row r="314" spans="2:13" ht="16.5" customHeight="1">
      <c r="B314" s="42"/>
      <c r="C314" s="42"/>
      <c r="F314" s="42"/>
      <c r="G314" s="42"/>
      <c r="H314" s="44"/>
      <c r="I314" s="44"/>
      <c r="J314" s="42"/>
      <c r="K314" s="42"/>
      <c r="L314" s="42"/>
      <c r="M314" s="42"/>
    </row>
    <row r="315" spans="2:13" ht="16.5" customHeight="1">
      <c r="B315" s="42"/>
      <c r="C315" s="42"/>
      <c r="F315" s="42"/>
      <c r="G315" s="42"/>
      <c r="H315" s="44"/>
      <c r="I315" s="44"/>
      <c r="J315" s="42"/>
      <c r="K315" s="42"/>
      <c r="L315" s="42"/>
      <c r="M315" s="42"/>
    </row>
    <row r="316" spans="2:13" ht="16.5" customHeight="1">
      <c r="B316" s="42"/>
      <c r="C316" s="42"/>
      <c r="F316" s="42"/>
      <c r="G316" s="42"/>
      <c r="H316" s="44"/>
      <c r="I316" s="44"/>
      <c r="J316" s="42"/>
      <c r="K316" s="42"/>
      <c r="L316" s="42"/>
      <c r="M316" s="42"/>
    </row>
    <row r="317" spans="2:13" ht="16.5" customHeight="1">
      <c r="B317" s="42"/>
      <c r="C317" s="42"/>
      <c r="F317" s="42"/>
      <c r="G317" s="42"/>
      <c r="H317" s="44"/>
      <c r="I317" s="44"/>
      <c r="J317" s="42"/>
      <c r="K317" s="42"/>
      <c r="L317" s="42"/>
      <c r="M317" s="42"/>
    </row>
    <row r="318" spans="2:13" ht="16.5" customHeight="1">
      <c r="B318" s="42"/>
      <c r="C318" s="42"/>
      <c r="F318" s="42"/>
      <c r="G318" s="42"/>
      <c r="H318" s="44"/>
      <c r="I318" s="44"/>
      <c r="J318" s="42"/>
      <c r="K318" s="42"/>
      <c r="L318" s="42"/>
      <c r="M318" s="42"/>
    </row>
    <row r="319" spans="2:13" ht="16.5" customHeight="1">
      <c r="B319" s="42"/>
      <c r="C319" s="42"/>
      <c r="F319" s="42"/>
      <c r="G319" s="42"/>
      <c r="H319" s="44"/>
      <c r="I319" s="44"/>
      <c r="J319" s="42"/>
      <c r="K319" s="42"/>
      <c r="L319" s="42"/>
      <c r="M319" s="42"/>
    </row>
    <row r="320" spans="2:13" ht="16.5" customHeight="1">
      <c r="B320" s="42"/>
      <c r="C320" s="42"/>
      <c r="F320" s="42"/>
      <c r="G320" s="42"/>
      <c r="H320" s="44"/>
      <c r="I320" s="44"/>
      <c r="J320" s="42"/>
      <c r="K320" s="42"/>
      <c r="L320" s="42"/>
      <c r="M320" s="42"/>
    </row>
    <row r="321" spans="2:13" ht="16.5" customHeight="1">
      <c r="B321" s="42"/>
      <c r="C321" s="42"/>
      <c r="F321" s="42"/>
      <c r="G321" s="42"/>
      <c r="H321" s="44"/>
      <c r="I321" s="44"/>
      <c r="J321" s="42"/>
      <c r="K321" s="42"/>
      <c r="L321" s="42"/>
      <c r="M321" s="42"/>
    </row>
    <row r="322" spans="2:13" ht="16.5" customHeight="1">
      <c r="B322" s="42"/>
      <c r="C322" s="42"/>
      <c r="F322" s="42"/>
      <c r="G322" s="42"/>
      <c r="H322" s="44"/>
      <c r="I322" s="44"/>
      <c r="J322" s="42"/>
      <c r="K322" s="42"/>
      <c r="L322" s="42"/>
      <c r="M322" s="42"/>
    </row>
    <row r="323" spans="2:13" ht="16.5" customHeight="1">
      <c r="B323" s="42"/>
      <c r="C323" s="42"/>
      <c r="F323" s="42"/>
      <c r="G323" s="42"/>
      <c r="H323" s="44"/>
      <c r="I323" s="44"/>
      <c r="J323" s="42"/>
      <c r="K323" s="42"/>
      <c r="L323" s="42"/>
      <c r="M323" s="42"/>
    </row>
    <row r="324" spans="2:13" ht="16.5" customHeight="1">
      <c r="B324" s="42"/>
      <c r="C324" s="42"/>
      <c r="F324" s="42"/>
      <c r="G324" s="42"/>
      <c r="H324" s="44"/>
      <c r="I324" s="44"/>
      <c r="J324" s="42"/>
      <c r="K324" s="42"/>
      <c r="L324" s="42"/>
      <c r="M324" s="42"/>
    </row>
    <row r="325" spans="2:13" ht="16.5" customHeight="1">
      <c r="B325" s="42"/>
      <c r="C325" s="42"/>
      <c r="F325" s="42"/>
      <c r="G325" s="42"/>
      <c r="H325" s="44"/>
      <c r="I325" s="44"/>
      <c r="J325" s="42"/>
      <c r="K325" s="42"/>
      <c r="L325" s="42"/>
      <c r="M325" s="42"/>
    </row>
    <row r="326" spans="2:13" ht="16.5" customHeight="1">
      <c r="B326" s="42"/>
      <c r="C326" s="42"/>
      <c r="F326" s="42"/>
      <c r="G326" s="42"/>
      <c r="H326" s="44"/>
      <c r="I326" s="44"/>
      <c r="J326" s="42"/>
      <c r="K326" s="42"/>
      <c r="L326" s="42"/>
      <c r="M326" s="42"/>
    </row>
    <row r="327" spans="2:13" ht="16.5" customHeight="1">
      <c r="B327" s="42"/>
      <c r="C327" s="42"/>
      <c r="F327" s="42"/>
      <c r="G327" s="42"/>
      <c r="H327" s="44"/>
      <c r="I327" s="44"/>
      <c r="J327" s="42"/>
      <c r="K327" s="42"/>
      <c r="L327" s="42"/>
      <c r="M327" s="42"/>
    </row>
    <row r="328" spans="2:13" ht="16.5" customHeight="1">
      <c r="B328" s="42"/>
      <c r="C328" s="42"/>
      <c r="F328" s="42"/>
      <c r="G328" s="42"/>
      <c r="H328" s="44"/>
      <c r="I328" s="44"/>
      <c r="J328" s="42"/>
      <c r="K328" s="42"/>
      <c r="L328" s="42"/>
      <c r="M328" s="42"/>
    </row>
    <row r="329" spans="2:13" ht="16.5" customHeight="1">
      <c r="B329" s="42"/>
      <c r="C329" s="42"/>
      <c r="F329" s="42"/>
      <c r="G329" s="42"/>
      <c r="H329" s="44"/>
      <c r="I329" s="44"/>
      <c r="J329" s="42"/>
      <c r="K329" s="42"/>
      <c r="L329" s="42"/>
      <c r="M329" s="42"/>
    </row>
    <row r="330" spans="2:13" ht="16.5" customHeight="1">
      <c r="B330" s="42"/>
      <c r="C330" s="42"/>
      <c r="F330" s="42"/>
      <c r="G330" s="42"/>
      <c r="H330" s="44"/>
      <c r="I330" s="44"/>
      <c r="J330" s="42"/>
      <c r="K330" s="42"/>
      <c r="L330" s="42"/>
      <c r="M330" s="42"/>
    </row>
    <row r="331" spans="2:13" ht="16.5" customHeight="1">
      <c r="B331" s="42"/>
      <c r="C331" s="42"/>
      <c r="F331" s="42"/>
      <c r="G331" s="42"/>
      <c r="H331" s="44"/>
      <c r="I331" s="44"/>
      <c r="J331" s="42"/>
      <c r="K331" s="42"/>
      <c r="L331" s="42"/>
      <c r="M331" s="42"/>
    </row>
    <row r="332" spans="2:13" ht="16.5" customHeight="1">
      <c r="B332" s="42"/>
      <c r="C332" s="42"/>
      <c r="F332" s="42"/>
      <c r="G332" s="42"/>
      <c r="H332" s="44"/>
      <c r="I332" s="44"/>
      <c r="J332" s="42"/>
      <c r="K332" s="42"/>
      <c r="L332" s="42"/>
      <c r="M332" s="42"/>
    </row>
    <row r="333" spans="2:13" ht="16.5" customHeight="1">
      <c r="B333" s="42"/>
      <c r="C333" s="42"/>
      <c r="F333" s="42"/>
      <c r="G333" s="42"/>
      <c r="H333" s="44"/>
      <c r="I333" s="44"/>
      <c r="J333" s="42"/>
      <c r="K333" s="42"/>
      <c r="L333" s="42"/>
      <c r="M333" s="42"/>
    </row>
    <row r="334" spans="2:13" ht="16.5" customHeight="1">
      <c r="B334" s="42"/>
      <c r="C334" s="42"/>
      <c r="F334" s="42"/>
      <c r="G334" s="42"/>
      <c r="H334" s="44"/>
      <c r="I334" s="44"/>
      <c r="J334" s="42"/>
      <c r="K334" s="42"/>
      <c r="L334" s="42"/>
      <c r="M334" s="42"/>
    </row>
    <row r="335" spans="2:13" ht="16.5" customHeight="1">
      <c r="B335" s="42"/>
      <c r="C335" s="42"/>
      <c r="F335" s="42"/>
      <c r="G335" s="42"/>
      <c r="H335" s="44"/>
      <c r="I335" s="44"/>
      <c r="J335" s="42"/>
      <c r="K335" s="42"/>
      <c r="L335" s="42"/>
      <c r="M335" s="42"/>
    </row>
    <row r="336" spans="2:13" ht="16.5" customHeight="1">
      <c r="B336" s="42"/>
      <c r="C336" s="42"/>
      <c r="F336" s="42"/>
      <c r="G336" s="42"/>
      <c r="H336" s="44"/>
      <c r="I336" s="44"/>
      <c r="J336" s="42"/>
      <c r="K336" s="42"/>
      <c r="L336" s="42"/>
      <c r="M336" s="42"/>
    </row>
    <row r="337" spans="2:13" ht="16.5" customHeight="1">
      <c r="B337" s="42"/>
      <c r="C337" s="42"/>
      <c r="F337" s="42"/>
      <c r="G337" s="42"/>
      <c r="H337" s="44"/>
      <c r="I337" s="44"/>
      <c r="J337" s="42"/>
      <c r="K337" s="42"/>
      <c r="L337" s="42"/>
      <c r="M337" s="42"/>
    </row>
    <row r="338" spans="2:13" ht="16.5" customHeight="1">
      <c r="B338" s="42"/>
      <c r="C338" s="42"/>
      <c r="F338" s="42"/>
      <c r="G338" s="42"/>
      <c r="H338" s="44"/>
      <c r="I338" s="44"/>
      <c r="J338" s="42"/>
      <c r="K338" s="42"/>
      <c r="L338" s="42"/>
      <c r="M338" s="42"/>
    </row>
    <row r="339" spans="2:13" ht="16.5" customHeight="1">
      <c r="B339" s="42"/>
      <c r="C339" s="42"/>
      <c r="F339" s="42"/>
      <c r="G339" s="42"/>
      <c r="H339" s="44"/>
      <c r="I339" s="44"/>
      <c r="J339" s="42"/>
      <c r="K339" s="42"/>
      <c r="L339" s="42"/>
      <c r="M339" s="42"/>
    </row>
    <row r="340" spans="2:13" ht="16.5" customHeight="1">
      <c r="B340" s="42"/>
      <c r="C340" s="42"/>
      <c r="F340" s="42"/>
      <c r="G340" s="42"/>
      <c r="H340" s="44"/>
      <c r="I340" s="44"/>
      <c r="J340" s="42"/>
      <c r="K340" s="42"/>
      <c r="L340" s="42"/>
      <c r="M340" s="42"/>
    </row>
    <row r="341" spans="2:13" ht="16.5" customHeight="1">
      <c r="B341" s="42"/>
      <c r="C341" s="42"/>
      <c r="F341" s="42"/>
      <c r="G341" s="42"/>
      <c r="H341" s="44"/>
      <c r="I341" s="44"/>
      <c r="J341" s="42"/>
      <c r="K341" s="42"/>
      <c r="L341" s="42"/>
      <c r="M341" s="42"/>
    </row>
    <row r="342" spans="2:13" ht="16.5" customHeight="1">
      <c r="B342" s="42"/>
      <c r="C342" s="42"/>
      <c r="F342" s="42"/>
      <c r="G342" s="42"/>
      <c r="H342" s="44"/>
      <c r="I342" s="44"/>
      <c r="J342" s="42"/>
      <c r="K342" s="42"/>
      <c r="L342" s="42"/>
      <c r="M342" s="42"/>
    </row>
    <row r="343" spans="2:13" ht="16.5" customHeight="1">
      <c r="B343" s="42"/>
      <c r="C343" s="42"/>
      <c r="F343" s="42"/>
      <c r="G343" s="42"/>
      <c r="H343" s="44"/>
      <c r="I343" s="44"/>
      <c r="J343" s="42"/>
      <c r="K343" s="42"/>
      <c r="L343" s="42"/>
      <c r="M343" s="42"/>
    </row>
    <row r="344" spans="2:13" ht="16.5" customHeight="1">
      <c r="B344" s="42"/>
      <c r="C344" s="42"/>
      <c r="F344" s="42"/>
      <c r="G344" s="42"/>
      <c r="H344" s="44"/>
      <c r="I344" s="44"/>
      <c r="J344" s="42"/>
      <c r="K344" s="42"/>
      <c r="L344" s="42"/>
      <c r="M344" s="42"/>
    </row>
    <row r="345" spans="2:13" ht="16.5" customHeight="1">
      <c r="B345" s="42"/>
      <c r="C345" s="42"/>
      <c r="F345" s="42"/>
      <c r="G345" s="42"/>
      <c r="H345" s="44"/>
      <c r="I345" s="44"/>
      <c r="J345" s="42"/>
      <c r="K345" s="42"/>
      <c r="L345" s="42"/>
      <c r="M345" s="42"/>
    </row>
    <row r="346" spans="2:13" ht="16.5" customHeight="1">
      <c r="B346" s="42"/>
      <c r="C346" s="42"/>
      <c r="F346" s="42"/>
      <c r="G346" s="42"/>
      <c r="H346" s="44"/>
      <c r="I346" s="44"/>
      <c r="J346" s="42"/>
      <c r="K346" s="42"/>
      <c r="L346" s="42"/>
      <c r="M346" s="42"/>
    </row>
    <row r="347" spans="2:13" ht="16.5" customHeight="1">
      <c r="B347" s="42"/>
      <c r="C347" s="42"/>
      <c r="F347" s="42"/>
      <c r="G347" s="42"/>
      <c r="H347" s="44"/>
      <c r="I347" s="44"/>
      <c r="J347" s="42"/>
      <c r="K347" s="42"/>
      <c r="L347" s="42"/>
      <c r="M347" s="42"/>
    </row>
    <row r="348" spans="2:13" ht="16.5" customHeight="1">
      <c r="B348" s="42"/>
      <c r="C348" s="42"/>
      <c r="F348" s="42"/>
      <c r="G348" s="42"/>
      <c r="H348" s="44"/>
      <c r="I348" s="44"/>
      <c r="J348" s="42"/>
      <c r="K348" s="42"/>
      <c r="L348" s="42"/>
      <c r="M348" s="42"/>
    </row>
    <row r="349" spans="2:13" ht="16.5" customHeight="1">
      <c r="B349" s="42"/>
      <c r="C349" s="42"/>
      <c r="F349" s="42"/>
      <c r="G349" s="42"/>
      <c r="H349" s="44"/>
      <c r="I349" s="44"/>
      <c r="J349" s="42"/>
      <c r="K349" s="42"/>
      <c r="L349" s="42"/>
      <c r="M349" s="42"/>
    </row>
    <row r="350" spans="2:13" ht="16.5" customHeight="1">
      <c r="B350" s="42"/>
      <c r="C350" s="42"/>
      <c r="F350" s="42"/>
      <c r="G350" s="42"/>
      <c r="H350" s="44"/>
      <c r="I350" s="44"/>
      <c r="J350" s="42"/>
      <c r="K350" s="42"/>
      <c r="L350" s="42"/>
      <c r="M350" s="42"/>
    </row>
    <row r="351" spans="2:13" ht="16.5" customHeight="1">
      <c r="B351" s="42"/>
      <c r="C351" s="42"/>
      <c r="F351" s="42"/>
      <c r="G351" s="42"/>
      <c r="H351" s="44"/>
      <c r="I351" s="44"/>
      <c r="J351" s="42"/>
      <c r="K351" s="42"/>
      <c r="L351" s="42"/>
      <c r="M351" s="42"/>
    </row>
    <row r="352" spans="2:13" ht="16.5" customHeight="1">
      <c r="B352" s="42"/>
      <c r="C352" s="42"/>
      <c r="F352" s="42"/>
      <c r="G352" s="42"/>
      <c r="H352" s="44"/>
      <c r="I352" s="44"/>
      <c r="J352" s="42"/>
      <c r="K352" s="42"/>
      <c r="L352" s="42"/>
      <c r="M352" s="42"/>
    </row>
    <row r="353" spans="2:13" ht="16.5" customHeight="1">
      <c r="B353" s="42"/>
      <c r="C353" s="42"/>
      <c r="F353" s="42"/>
      <c r="G353" s="42"/>
      <c r="H353" s="44"/>
      <c r="I353" s="44"/>
      <c r="J353" s="42"/>
      <c r="K353" s="42"/>
      <c r="L353" s="42"/>
      <c r="M353" s="42"/>
    </row>
    <row r="354" spans="2:13" ht="16.5" customHeight="1">
      <c r="B354" s="42"/>
      <c r="C354" s="42"/>
      <c r="F354" s="42"/>
      <c r="G354" s="42"/>
      <c r="H354" s="44"/>
      <c r="I354" s="44"/>
      <c r="J354" s="42"/>
      <c r="K354" s="42"/>
      <c r="L354" s="42"/>
      <c r="M354" s="42"/>
    </row>
    <row r="355" spans="2:13" ht="16.5" customHeight="1">
      <c r="B355" s="42"/>
      <c r="C355" s="42"/>
      <c r="F355" s="42"/>
      <c r="G355" s="42"/>
      <c r="H355" s="44"/>
      <c r="I355" s="44"/>
      <c r="J355" s="42"/>
      <c r="K355" s="42"/>
      <c r="L355" s="42"/>
      <c r="M355" s="42"/>
    </row>
    <row r="356" spans="2:13" ht="16.5" customHeight="1">
      <c r="B356" s="42"/>
      <c r="C356" s="42"/>
      <c r="F356" s="42"/>
      <c r="G356" s="42"/>
      <c r="H356" s="44"/>
      <c r="I356" s="44"/>
      <c r="J356" s="42"/>
      <c r="K356" s="42"/>
      <c r="L356" s="42"/>
      <c r="M356" s="42"/>
    </row>
    <row r="357" spans="2:13" ht="16.5" customHeight="1">
      <c r="B357" s="42"/>
      <c r="C357" s="42"/>
      <c r="F357" s="42"/>
      <c r="G357" s="42"/>
      <c r="H357" s="44"/>
      <c r="I357" s="44"/>
      <c r="J357" s="42"/>
      <c r="K357" s="42"/>
      <c r="L357" s="42"/>
      <c r="M357" s="42"/>
    </row>
    <row r="358" spans="2:13" ht="16.5" customHeight="1">
      <c r="B358" s="42"/>
      <c r="C358" s="42"/>
      <c r="F358" s="42"/>
      <c r="G358" s="42"/>
      <c r="H358" s="44"/>
      <c r="I358" s="44"/>
      <c r="J358" s="42"/>
      <c r="K358" s="42"/>
      <c r="L358" s="42"/>
      <c r="M358" s="42"/>
    </row>
    <row r="359" spans="2:13" ht="16.5" customHeight="1">
      <c r="B359" s="42"/>
      <c r="C359" s="42"/>
      <c r="F359" s="42"/>
      <c r="G359" s="42"/>
      <c r="H359" s="44"/>
      <c r="I359" s="44"/>
      <c r="J359" s="42"/>
      <c r="K359" s="42"/>
      <c r="L359" s="42"/>
      <c r="M359" s="42"/>
    </row>
    <row r="360" spans="2:13" ht="16.5" customHeight="1">
      <c r="B360" s="42"/>
      <c r="C360" s="42"/>
      <c r="F360" s="42"/>
      <c r="G360" s="42"/>
      <c r="H360" s="44"/>
      <c r="I360" s="44"/>
      <c r="J360" s="42"/>
      <c r="K360" s="42"/>
      <c r="L360" s="42"/>
      <c r="M360" s="42"/>
    </row>
    <row r="361" spans="2:13" ht="16.5" customHeight="1">
      <c r="B361" s="42"/>
      <c r="C361" s="42"/>
      <c r="F361" s="42"/>
      <c r="G361" s="42"/>
      <c r="H361" s="44"/>
      <c r="I361" s="44"/>
      <c r="J361" s="42"/>
      <c r="K361" s="42"/>
      <c r="L361" s="42"/>
      <c r="M361" s="42"/>
    </row>
    <row r="362" spans="2:13" ht="16.5" customHeight="1">
      <c r="B362" s="42"/>
      <c r="C362" s="42"/>
      <c r="F362" s="42"/>
      <c r="G362" s="42"/>
      <c r="H362" s="44"/>
      <c r="I362" s="44"/>
      <c r="J362" s="42"/>
      <c r="K362" s="42"/>
      <c r="L362" s="42"/>
      <c r="M362" s="42"/>
    </row>
    <row r="363" spans="2:13" ht="16.5" customHeight="1">
      <c r="B363" s="42"/>
      <c r="C363" s="42"/>
      <c r="F363" s="42"/>
      <c r="G363" s="42"/>
      <c r="H363" s="44"/>
      <c r="I363" s="44"/>
      <c r="J363" s="42"/>
      <c r="K363" s="42"/>
      <c r="L363" s="42"/>
      <c r="M363" s="42"/>
    </row>
    <row r="364" spans="2:13" ht="16.5" customHeight="1">
      <c r="B364" s="42"/>
      <c r="C364" s="42"/>
      <c r="F364" s="42"/>
      <c r="G364" s="42"/>
      <c r="H364" s="44"/>
      <c r="I364" s="44"/>
      <c r="J364" s="42"/>
      <c r="K364" s="42"/>
      <c r="L364" s="42"/>
      <c r="M364" s="42"/>
    </row>
    <row r="365" spans="2:13" ht="16.5" customHeight="1">
      <c r="B365" s="42"/>
      <c r="C365" s="42"/>
      <c r="F365" s="42"/>
      <c r="G365" s="42"/>
      <c r="H365" s="44"/>
      <c r="I365" s="44"/>
      <c r="J365" s="42"/>
      <c r="K365" s="42"/>
      <c r="L365" s="42"/>
      <c r="M365" s="42"/>
    </row>
    <row r="366" spans="2:13" ht="16.5" customHeight="1">
      <c r="B366" s="42"/>
      <c r="C366" s="42"/>
      <c r="F366" s="42"/>
      <c r="G366" s="42"/>
      <c r="H366" s="44"/>
      <c r="I366" s="44"/>
      <c r="J366" s="42"/>
      <c r="K366" s="42"/>
      <c r="L366" s="42"/>
      <c r="M366" s="42"/>
    </row>
    <row r="367" spans="2:13" ht="16.5" customHeight="1">
      <c r="B367" s="42"/>
      <c r="C367" s="42"/>
      <c r="F367" s="42"/>
      <c r="G367" s="42"/>
      <c r="H367" s="44"/>
      <c r="I367" s="44"/>
      <c r="J367" s="42"/>
      <c r="K367" s="42"/>
      <c r="L367" s="42"/>
      <c r="M367" s="42"/>
    </row>
    <row r="368" spans="2:13" ht="16.5" customHeight="1">
      <c r="B368" s="42"/>
      <c r="C368" s="42"/>
      <c r="F368" s="42"/>
      <c r="G368" s="42"/>
      <c r="H368" s="44"/>
      <c r="I368" s="44"/>
      <c r="J368" s="42"/>
      <c r="K368" s="42"/>
      <c r="L368" s="42"/>
      <c r="M368" s="42"/>
    </row>
    <row r="369" spans="2:13" ht="16.5" customHeight="1">
      <c r="B369" s="42"/>
      <c r="C369" s="42"/>
      <c r="F369" s="42"/>
      <c r="G369" s="42"/>
      <c r="H369" s="44"/>
      <c r="I369" s="44"/>
      <c r="J369" s="42"/>
      <c r="K369" s="42"/>
      <c r="L369" s="42"/>
      <c r="M369" s="42"/>
    </row>
    <row r="370" spans="2:13" ht="16.5" customHeight="1">
      <c r="B370" s="42"/>
      <c r="C370" s="42"/>
      <c r="F370" s="42"/>
      <c r="G370" s="42"/>
      <c r="H370" s="44"/>
      <c r="I370" s="44"/>
      <c r="J370" s="42"/>
      <c r="K370" s="42"/>
      <c r="L370" s="42"/>
      <c r="M370" s="42"/>
    </row>
    <row r="371" spans="2:13" ht="16.5" customHeight="1">
      <c r="B371" s="42"/>
      <c r="C371" s="42"/>
      <c r="F371" s="42"/>
      <c r="G371" s="42"/>
      <c r="H371" s="44"/>
      <c r="I371" s="44"/>
      <c r="J371" s="42"/>
      <c r="K371" s="42"/>
      <c r="L371" s="42"/>
      <c r="M371" s="42"/>
    </row>
    <row r="372" spans="2:13" ht="16.5" customHeight="1">
      <c r="B372" s="42"/>
      <c r="C372" s="42"/>
      <c r="F372" s="42"/>
      <c r="G372" s="42"/>
      <c r="H372" s="44"/>
      <c r="I372" s="44"/>
      <c r="J372" s="42"/>
      <c r="K372" s="42"/>
      <c r="L372" s="42"/>
      <c r="M372" s="42"/>
    </row>
    <row r="373" spans="2:13" ht="16.5" customHeight="1">
      <c r="B373" s="42"/>
      <c r="C373" s="42"/>
      <c r="F373" s="42"/>
      <c r="G373" s="42"/>
      <c r="H373" s="44"/>
      <c r="I373" s="44"/>
      <c r="J373" s="42"/>
      <c r="K373" s="42"/>
      <c r="L373" s="42"/>
      <c r="M373" s="42"/>
    </row>
    <row r="374" spans="2:13" ht="16.5" customHeight="1">
      <c r="B374" s="42"/>
      <c r="C374" s="42"/>
      <c r="F374" s="42"/>
      <c r="G374" s="42"/>
      <c r="H374" s="44"/>
      <c r="I374" s="44"/>
      <c r="J374" s="42"/>
      <c r="K374" s="42"/>
      <c r="L374" s="42"/>
      <c r="M374" s="42"/>
    </row>
    <row r="375" spans="2:13" ht="16.5" customHeight="1">
      <c r="B375" s="42"/>
      <c r="C375" s="42"/>
      <c r="F375" s="42"/>
      <c r="G375" s="42"/>
      <c r="H375" s="44"/>
      <c r="I375" s="44"/>
      <c r="J375" s="42"/>
      <c r="K375" s="42"/>
      <c r="L375" s="42"/>
      <c r="M375" s="42"/>
    </row>
    <row r="376" spans="2:13" ht="16.5" customHeight="1">
      <c r="B376" s="42"/>
      <c r="C376" s="42"/>
      <c r="F376" s="42"/>
      <c r="G376" s="42"/>
      <c r="H376" s="44"/>
      <c r="I376" s="44"/>
      <c r="J376" s="42"/>
      <c r="K376" s="42"/>
      <c r="L376" s="42"/>
      <c r="M376" s="42"/>
    </row>
    <row r="377" spans="2:13" ht="16.5" customHeight="1">
      <c r="B377" s="42"/>
      <c r="C377" s="42"/>
      <c r="F377" s="42"/>
      <c r="G377" s="42"/>
      <c r="H377" s="44"/>
      <c r="I377" s="44"/>
      <c r="J377" s="42"/>
      <c r="K377" s="42"/>
      <c r="L377" s="42"/>
      <c r="M377" s="42"/>
    </row>
    <row r="378" spans="2:13" ht="16.5" customHeight="1">
      <c r="B378" s="42"/>
      <c r="C378" s="42"/>
      <c r="F378" s="42"/>
      <c r="G378" s="42"/>
      <c r="H378" s="44"/>
      <c r="I378" s="44"/>
      <c r="J378" s="42"/>
      <c r="K378" s="42"/>
      <c r="L378" s="42"/>
      <c r="M378" s="42"/>
    </row>
    <row r="379" spans="2:13" ht="16.5" customHeight="1">
      <c r="B379" s="42"/>
      <c r="C379" s="42"/>
      <c r="F379" s="42"/>
      <c r="G379" s="42"/>
      <c r="H379" s="44"/>
      <c r="I379" s="44"/>
      <c r="J379" s="42"/>
      <c r="K379" s="42"/>
      <c r="L379" s="42"/>
      <c r="M379" s="42"/>
    </row>
    <row r="380" spans="2:13" ht="16.5" customHeight="1">
      <c r="B380" s="42"/>
      <c r="C380" s="42"/>
      <c r="F380" s="42"/>
      <c r="G380" s="42"/>
      <c r="H380" s="44"/>
      <c r="I380" s="44"/>
      <c r="J380" s="42"/>
      <c r="K380" s="42"/>
      <c r="L380" s="42"/>
      <c r="M380" s="42"/>
    </row>
    <row r="381" spans="2:13" ht="16.5" customHeight="1">
      <c r="B381" s="42"/>
      <c r="C381" s="42"/>
      <c r="F381" s="42"/>
      <c r="G381" s="42"/>
      <c r="H381" s="44"/>
      <c r="I381" s="44"/>
      <c r="J381" s="42"/>
      <c r="K381" s="42"/>
      <c r="L381" s="42"/>
      <c r="M381" s="42"/>
    </row>
    <row r="382" spans="2:13" ht="16.5" customHeight="1">
      <c r="B382" s="42"/>
      <c r="C382" s="42"/>
      <c r="F382" s="42"/>
      <c r="G382" s="42"/>
      <c r="H382" s="44"/>
      <c r="I382" s="44"/>
      <c r="J382" s="42"/>
      <c r="K382" s="42"/>
      <c r="L382" s="42"/>
      <c r="M382" s="42"/>
    </row>
    <row r="383" spans="2:13" ht="16.5" customHeight="1">
      <c r="B383" s="42"/>
      <c r="C383" s="42"/>
      <c r="F383" s="42"/>
      <c r="G383" s="42"/>
      <c r="H383" s="44"/>
      <c r="I383" s="44"/>
      <c r="J383" s="42"/>
      <c r="K383" s="42"/>
      <c r="L383" s="42"/>
      <c r="M383" s="42"/>
    </row>
    <row r="384" spans="2:13" ht="16.5" customHeight="1">
      <c r="B384" s="42"/>
      <c r="C384" s="42"/>
      <c r="F384" s="42"/>
      <c r="G384" s="42"/>
      <c r="H384" s="44"/>
      <c r="I384" s="44"/>
      <c r="J384" s="42"/>
      <c r="K384" s="42"/>
      <c r="L384" s="42"/>
      <c r="M384" s="42"/>
    </row>
    <row r="385" spans="2:13" ht="16.5" customHeight="1">
      <c r="B385" s="42"/>
      <c r="C385" s="42"/>
      <c r="F385" s="42"/>
      <c r="G385" s="42"/>
      <c r="H385" s="44"/>
      <c r="I385" s="44"/>
      <c r="J385" s="42"/>
      <c r="K385" s="42"/>
      <c r="L385" s="42"/>
      <c r="M385" s="42"/>
    </row>
    <row r="386" spans="2:13" ht="16.5" customHeight="1">
      <c r="B386" s="42"/>
      <c r="C386" s="42"/>
      <c r="F386" s="42"/>
      <c r="G386" s="42"/>
      <c r="H386" s="44"/>
      <c r="I386" s="44"/>
      <c r="J386" s="42"/>
      <c r="K386" s="42"/>
      <c r="L386" s="42"/>
      <c r="M386" s="42"/>
    </row>
    <row r="387" spans="2:13" ht="16.5" customHeight="1">
      <c r="B387" s="42"/>
      <c r="C387" s="42"/>
      <c r="F387" s="42"/>
      <c r="G387" s="42"/>
      <c r="H387" s="44"/>
      <c r="I387" s="44"/>
      <c r="J387" s="42"/>
      <c r="K387" s="42"/>
      <c r="L387" s="42"/>
      <c r="M387" s="42"/>
    </row>
    <row r="388" spans="2:13" ht="16.5" customHeight="1">
      <c r="B388" s="42"/>
      <c r="C388" s="42"/>
      <c r="F388" s="42"/>
      <c r="G388" s="42"/>
      <c r="H388" s="44"/>
      <c r="I388" s="44"/>
      <c r="J388" s="42"/>
      <c r="K388" s="42"/>
      <c r="L388" s="42"/>
      <c r="M388" s="42"/>
    </row>
    <row r="389" spans="2:13" ht="16.5" customHeight="1">
      <c r="B389" s="42"/>
      <c r="C389" s="42"/>
      <c r="F389" s="42"/>
      <c r="G389" s="42"/>
      <c r="H389" s="44"/>
      <c r="I389" s="44"/>
      <c r="J389" s="42"/>
      <c r="K389" s="42"/>
      <c r="L389" s="42"/>
      <c r="M389" s="42"/>
    </row>
    <row r="390" spans="2:13" ht="16.5" customHeight="1">
      <c r="B390" s="42"/>
      <c r="C390" s="42"/>
      <c r="F390" s="42"/>
      <c r="G390" s="42"/>
      <c r="H390" s="44"/>
      <c r="I390" s="44"/>
      <c r="J390" s="42"/>
      <c r="K390" s="42"/>
      <c r="L390" s="42"/>
      <c r="M390" s="42"/>
    </row>
    <row r="391" spans="2:13" ht="16.5" customHeight="1">
      <c r="B391" s="42"/>
      <c r="C391" s="42"/>
      <c r="F391" s="42"/>
      <c r="G391" s="42"/>
      <c r="H391" s="44"/>
      <c r="I391" s="44"/>
      <c r="J391" s="42"/>
      <c r="K391" s="42"/>
      <c r="L391" s="42"/>
      <c r="M391" s="42"/>
    </row>
    <row r="392" spans="2:13" ht="16.5" customHeight="1">
      <c r="B392" s="42"/>
      <c r="C392" s="42"/>
      <c r="F392" s="42"/>
      <c r="G392" s="42"/>
      <c r="H392" s="44"/>
      <c r="I392" s="44"/>
      <c r="J392" s="42"/>
      <c r="K392" s="42"/>
      <c r="L392" s="42"/>
      <c r="M392" s="42"/>
    </row>
    <row r="393" spans="2:13" ht="16.5" customHeight="1">
      <c r="B393" s="42"/>
      <c r="C393" s="42"/>
      <c r="F393" s="42"/>
      <c r="G393" s="42"/>
      <c r="H393" s="44"/>
      <c r="I393" s="44"/>
      <c r="J393" s="42"/>
      <c r="K393" s="42"/>
      <c r="L393" s="42"/>
      <c r="M393" s="42"/>
    </row>
    <row r="394" spans="2:13" ht="16.5" customHeight="1">
      <c r="B394" s="42"/>
      <c r="C394" s="42"/>
      <c r="F394" s="42"/>
      <c r="G394" s="42"/>
      <c r="H394" s="44"/>
      <c r="I394" s="44"/>
      <c r="J394" s="42"/>
      <c r="K394" s="42"/>
      <c r="L394" s="42"/>
      <c r="M394" s="42"/>
    </row>
    <row r="395" spans="2:13" ht="16.5" customHeight="1">
      <c r="B395" s="42"/>
      <c r="C395" s="42"/>
      <c r="F395" s="42"/>
      <c r="G395" s="42"/>
      <c r="H395" s="44"/>
      <c r="I395" s="44"/>
      <c r="J395" s="42"/>
      <c r="K395" s="42"/>
      <c r="L395" s="42"/>
      <c r="M395" s="42"/>
    </row>
    <row r="396" spans="2:13" ht="16.5" customHeight="1">
      <c r="B396" s="42"/>
      <c r="C396" s="42"/>
      <c r="F396" s="42"/>
      <c r="G396" s="42"/>
      <c r="H396" s="44"/>
      <c r="I396" s="44"/>
      <c r="J396" s="42"/>
      <c r="K396" s="42"/>
      <c r="L396" s="42"/>
      <c r="M396" s="42"/>
    </row>
    <row r="397" spans="2:13" ht="16.5" customHeight="1">
      <c r="B397" s="42"/>
      <c r="C397" s="42"/>
      <c r="F397" s="42"/>
      <c r="G397" s="42"/>
      <c r="H397" s="44"/>
      <c r="I397" s="44"/>
      <c r="J397" s="42"/>
      <c r="K397" s="42"/>
      <c r="L397" s="42"/>
      <c r="M397" s="42"/>
    </row>
    <row r="398" spans="2:13" ht="16.5" customHeight="1">
      <c r="B398" s="42"/>
      <c r="C398" s="42"/>
      <c r="F398" s="42"/>
      <c r="G398" s="42"/>
      <c r="H398" s="44"/>
      <c r="I398" s="44"/>
      <c r="J398" s="42"/>
      <c r="K398" s="42"/>
      <c r="L398" s="42"/>
      <c r="M398" s="42"/>
    </row>
    <row r="399" spans="2:13" ht="16.5" customHeight="1">
      <c r="B399" s="42"/>
      <c r="C399" s="42"/>
      <c r="F399" s="42"/>
      <c r="G399" s="42"/>
      <c r="H399" s="44"/>
      <c r="I399" s="44"/>
      <c r="J399" s="42"/>
      <c r="K399" s="42"/>
      <c r="L399" s="42"/>
      <c r="M399" s="42"/>
    </row>
    <row r="400" spans="2:13" ht="16.5" customHeight="1">
      <c r="B400" s="42"/>
      <c r="C400" s="42"/>
      <c r="F400" s="42"/>
      <c r="G400" s="42"/>
      <c r="H400" s="44"/>
      <c r="I400" s="44"/>
      <c r="J400" s="42"/>
      <c r="K400" s="42"/>
      <c r="L400" s="42"/>
      <c r="M400" s="42"/>
    </row>
    <row r="401" spans="2:13" ht="16.5" customHeight="1">
      <c r="B401" s="42"/>
      <c r="C401" s="42"/>
      <c r="F401" s="42"/>
      <c r="G401" s="42"/>
      <c r="H401" s="44"/>
      <c r="I401" s="44"/>
      <c r="J401" s="42"/>
      <c r="K401" s="42"/>
      <c r="L401" s="42"/>
      <c r="M401" s="42"/>
    </row>
    <row r="402" spans="2:13" ht="16.5" customHeight="1">
      <c r="B402" s="42"/>
      <c r="C402" s="42"/>
      <c r="F402" s="42"/>
      <c r="G402" s="42"/>
      <c r="H402" s="44"/>
      <c r="I402" s="44"/>
      <c r="J402" s="42"/>
      <c r="K402" s="42"/>
      <c r="L402" s="42"/>
      <c r="M402" s="42"/>
    </row>
    <row r="403" spans="2:13" ht="16.5" customHeight="1">
      <c r="B403" s="42"/>
      <c r="C403" s="42"/>
      <c r="F403" s="42"/>
      <c r="G403" s="42"/>
      <c r="H403" s="44"/>
      <c r="I403" s="44"/>
      <c r="J403" s="42"/>
      <c r="K403" s="42"/>
      <c r="L403" s="42"/>
      <c r="M403" s="42"/>
    </row>
    <row r="404" spans="2:13" ht="16.5" customHeight="1">
      <c r="B404" s="42"/>
      <c r="C404" s="42"/>
      <c r="F404" s="42"/>
      <c r="G404" s="42"/>
      <c r="H404" s="44"/>
      <c r="I404" s="44"/>
      <c r="J404" s="42"/>
      <c r="K404" s="42"/>
      <c r="L404" s="42"/>
      <c r="M404" s="42"/>
    </row>
    <row r="405" spans="2:13" ht="16.5" customHeight="1">
      <c r="B405" s="42"/>
      <c r="C405" s="42"/>
      <c r="F405" s="42"/>
      <c r="G405" s="42"/>
      <c r="H405" s="44"/>
      <c r="I405" s="44"/>
      <c r="J405" s="42"/>
      <c r="K405" s="42"/>
      <c r="L405" s="42"/>
      <c r="M405" s="42"/>
    </row>
    <row r="406" spans="2:13" ht="16.5" customHeight="1">
      <c r="B406" s="42"/>
      <c r="C406" s="42"/>
      <c r="F406" s="42"/>
      <c r="G406" s="42"/>
      <c r="H406" s="44"/>
      <c r="I406" s="44"/>
      <c r="J406" s="42"/>
      <c r="K406" s="42"/>
      <c r="L406" s="42"/>
      <c r="M406" s="42"/>
    </row>
    <row r="407" spans="2:13" ht="16.5" customHeight="1">
      <c r="B407" s="42"/>
      <c r="C407" s="42"/>
      <c r="F407" s="42"/>
      <c r="G407" s="42"/>
      <c r="H407" s="44"/>
      <c r="I407" s="44"/>
      <c r="J407" s="42"/>
      <c r="K407" s="42"/>
      <c r="L407" s="42"/>
      <c r="M407" s="42"/>
    </row>
    <row r="408" spans="2:13" ht="16.5" customHeight="1">
      <c r="B408" s="42"/>
      <c r="C408" s="42"/>
      <c r="F408" s="42"/>
      <c r="G408" s="42"/>
      <c r="H408" s="44"/>
      <c r="I408" s="44"/>
      <c r="J408" s="42"/>
      <c r="K408" s="42"/>
      <c r="L408" s="42"/>
      <c r="M408" s="42"/>
    </row>
    <row r="409" spans="2:13" ht="16.5" customHeight="1">
      <c r="B409" s="42"/>
      <c r="C409" s="42"/>
      <c r="F409" s="42"/>
      <c r="G409" s="42"/>
      <c r="H409" s="44"/>
      <c r="I409" s="44"/>
      <c r="J409" s="42"/>
      <c r="K409" s="42"/>
      <c r="L409" s="42"/>
      <c r="M409" s="42"/>
    </row>
    <row r="410" spans="2:13" ht="16.5" customHeight="1">
      <c r="B410" s="42"/>
      <c r="C410" s="42"/>
      <c r="F410" s="42"/>
      <c r="G410" s="42"/>
      <c r="H410" s="44"/>
      <c r="I410" s="44"/>
      <c r="J410" s="42"/>
      <c r="K410" s="42"/>
      <c r="L410" s="42"/>
      <c r="M410" s="42"/>
    </row>
    <row r="411" spans="2:13" ht="16.5" customHeight="1">
      <c r="B411" s="42"/>
      <c r="C411" s="42"/>
      <c r="F411" s="42"/>
      <c r="G411" s="42"/>
      <c r="H411" s="44"/>
      <c r="I411" s="44"/>
      <c r="J411" s="42"/>
      <c r="K411" s="42"/>
      <c r="L411" s="42"/>
      <c r="M411" s="42"/>
    </row>
    <row r="412" spans="2:13" ht="16.5" customHeight="1">
      <c r="B412" s="42"/>
      <c r="C412" s="42"/>
      <c r="F412" s="42"/>
      <c r="G412" s="42"/>
      <c r="H412" s="44"/>
      <c r="I412" s="44"/>
      <c r="J412" s="42"/>
      <c r="K412" s="42"/>
      <c r="L412" s="42"/>
      <c r="M412" s="42"/>
    </row>
    <row r="413" spans="2:13" ht="16.5" customHeight="1">
      <c r="B413" s="42"/>
      <c r="C413" s="42"/>
      <c r="F413" s="42"/>
      <c r="G413" s="42"/>
      <c r="H413" s="44"/>
      <c r="I413" s="44"/>
      <c r="J413" s="42"/>
      <c r="K413" s="42"/>
      <c r="L413" s="42"/>
      <c r="M413" s="42"/>
    </row>
    <row r="414" spans="2:13" ht="16.5" customHeight="1">
      <c r="B414" s="42"/>
      <c r="C414" s="42"/>
      <c r="F414" s="42"/>
      <c r="G414" s="42"/>
      <c r="H414" s="44"/>
      <c r="I414" s="44"/>
      <c r="J414" s="42"/>
      <c r="K414" s="42"/>
      <c r="L414" s="42"/>
      <c r="M414" s="42"/>
    </row>
    <row r="415" spans="2:13" ht="16.5" customHeight="1">
      <c r="B415" s="42"/>
      <c r="C415" s="42"/>
      <c r="F415" s="42"/>
      <c r="G415" s="42"/>
      <c r="H415" s="44"/>
      <c r="I415" s="44"/>
      <c r="J415" s="42"/>
      <c r="K415" s="42"/>
      <c r="L415" s="42"/>
      <c r="M415" s="42"/>
    </row>
    <row r="416" spans="2:13" ht="16.5" customHeight="1">
      <c r="B416" s="42"/>
      <c r="C416" s="42"/>
      <c r="F416" s="42"/>
      <c r="G416" s="42"/>
      <c r="H416" s="44"/>
      <c r="I416" s="44"/>
      <c r="J416" s="42"/>
      <c r="K416" s="42"/>
      <c r="L416" s="42"/>
      <c r="M416" s="42"/>
    </row>
    <row r="417" spans="2:13" ht="16.5" customHeight="1">
      <c r="B417" s="42"/>
      <c r="C417" s="42"/>
      <c r="F417" s="42"/>
      <c r="G417" s="42"/>
      <c r="H417" s="44"/>
      <c r="I417" s="44"/>
      <c r="J417" s="42"/>
      <c r="K417" s="42"/>
      <c r="L417" s="42"/>
      <c r="M417" s="42"/>
    </row>
    <row r="418" spans="2:13" ht="16.5" customHeight="1">
      <c r="B418" s="42"/>
      <c r="C418" s="42"/>
      <c r="F418" s="42"/>
      <c r="G418" s="42"/>
      <c r="H418" s="44"/>
      <c r="I418" s="44"/>
      <c r="J418" s="42"/>
      <c r="K418" s="42"/>
      <c r="L418" s="42"/>
      <c r="M418" s="42"/>
    </row>
    <row r="419" spans="2:13" ht="16.5" customHeight="1">
      <c r="B419" s="42"/>
      <c r="C419" s="42"/>
      <c r="F419" s="42"/>
      <c r="G419" s="42"/>
      <c r="H419" s="44"/>
      <c r="I419" s="44"/>
      <c r="J419" s="42"/>
      <c r="K419" s="42"/>
      <c r="L419" s="42"/>
      <c r="M419" s="42"/>
    </row>
    <row r="420" spans="2:13" ht="16.5" customHeight="1">
      <c r="B420" s="42"/>
      <c r="C420" s="42"/>
      <c r="F420" s="42"/>
      <c r="G420" s="42"/>
      <c r="H420" s="44"/>
      <c r="I420" s="44"/>
      <c r="J420" s="42"/>
      <c r="K420" s="42"/>
      <c r="L420" s="42"/>
      <c r="M420" s="42"/>
    </row>
    <row r="421" spans="2:13" ht="16.5" customHeight="1">
      <c r="B421" s="42"/>
      <c r="C421" s="42"/>
      <c r="F421" s="42"/>
      <c r="G421" s="42"/>
      <c r="H421" s="44"/>
      <c r="I421" s="44"/>
      <c r="J421" s="42"/>
      <c r="K421" s="42"/>
      <c r="L421" s="42"/>
      <c r="M421" s="42"/>
    </row>
    <row r="422" spans="2:13" ht="16.5" customHeight="1">
      <c r="B422" s="42"/>
      <c r="C422" s="42"/>
      <c r="F422" s="42"/>
      <c r="G422" s="42"/>
      <c r="H422" s="44"/>
      <c r="I422" s="44"/>
      <c r="J422" s="42"/>
      <c r="K422" s="42"/>
      <c r="L422" s="42"/>
      <c r="M422" s="42"/>
    </row>
    <row r="423" spans="2:13" ht="16.5" customHeight="1">
      <c r="B423" s="42"/>
      <c r="C423" s="42"/>
      <c r="F423" s="42"/>
      <c r="G423" s="42"/>
      <c r="H423" s="44"/>
      <c r="I423" s="44"/>
      <c r="J423" s="42"/>
      <c r="K423" s="42"/>
      <c r="L423" s="42"/>
      <c r="M423" s="42"/>
    </row>
    <row r="424" spans="2:13" ht="16.5" customHeight="1">
      <c r="B424" s="42"/>
      <c r="C424" s="42"/>
      <c r="F424" s="42"/>
      <c r="G424" s="42"/>
      <c r="H424" s="44"/>
      <c r="I424" s="44"/>
      <c r="J424" s="42"/>
      <c r="K424" s="42"/>
      <c r="L424" s="42"/>
      <c r="M424" s="42"/>
    </row>
    <row r="425" spans="2:13" ht="16.5" customHeight="1">
      <c r="B425" s="42"/>
      <c r="C425" s="42"/>
      <c r="F425" s="42"/>
      <c r="G425" s="42"/>
      <c r="H425" s="44"/>
      <c r="I425" s="44"/>
      <c r="J425" s="42"/>
      <c r="K425" s="42"/>
      <c r="L425" s="42"/>
      <c r="M425" s="42"/>
    </row>
    <row r="426" spans="2:13" ht="16.5" customHeight="1">
      <c r="B426" s="42"/>
      <c r="C426" s="42"/>
      <c r="F426" s="42"/>
      <c r="G426" s="42"/>
      <c r="H426" s="44"/>
      <c r="I426" s="44"/>
      <c r="J426" s="42"/>
      <c r="K426" s="42"/>
      <c r="L426" s="42"/>
      <c r="M426" s="42"/>
    </row>
    <row r="427" spans="2:13" ht="16.5" customHeight="1">
      <c r="B427" s="42"/>
      <c r="C427" s="42"/>
      <c r="F427" s="42"/>
      <c r="G427" s="42"/>
      <c r="H427" s="44"/>
      <c r="I427" s="44"/>
      <c r="J427" s="42"/>
      <c r="K427" s="42"/>
      <c r="L427" s="42"/>
      <c r="M427" s="42"/>
    </row>
    <row r="428" spans="2:13" ht="16.5" customHeight="1">
      <c r="B428" s="42"/>
      <c r="C428" s="42"/>
      <c r="F428" s="42"/>
      <c r="G428" s="42"/>
      <c r="H428" s="44"/>
      <c r="I428" s="44"/>
      <c r="J428" s="42"/>
      <c r="K428" s="42"/>
      <c r="L428" s="42"/>
      <c r="M428" s="42"/>
    </row>
    <row r="429" spans="2:13" ht="16.5" customHeight="1">
      <c r="B429" s="42"/>
      <c r="C429" s="42"/>
      <c r="F429" s="42"/>
      <c r="G429" s="42"/>
      <c r="H429" s="44"/>
      <c r="I429" s="44"/>
      <c r="J429" s="42"/>
      <c r="K429" s="42"/>
      <c r="L429" s="42"/>
      <c r="M429" s="42"/>
    </row>
    <row r="430" spans="2:13" ht="16.5" customHeight="1">
      <c r="B430" s="42"/>
      <c r="C430" s="42"/>
      <c r="F430" s="42"/>
      <c r="G430" s="42"/>
      <c r="H430" s="44"/>
      <c r="I430" s="44"/>
      <c r="J430" s="42"/>
      <c r="K430" s="42"/>
      <c r="L430" s="42"/>
      <c r="M430" s="42"/>
    </row>
    <row r="431" spans="2:13" ht="16.5" customHeight="1">
      <c r="B431" s="42"/>
      <c r="C431" s="42"/>
      <c r="F431" s="42"/>
      <c r="G431" s="42"/>
      <c r="H431" s="44"/>
      <c r="I431" s="44"/>
      <c r="J431" s="42"/>
      <c r="K431" s="42"/>
      <c r="L431" s="42"/>
      <c r="M431" s="42"/>
    </row>
    <row r="432" spans="2:13" ht="16.5" customHeight="1">
      <c r="B432" s="42"/>
      <c r="C432" s="42"/>
      <c r="F432" s="42"/>
      <c r="G432" s="42"/>
      <c r="H432" s="44"/>
      <c r="I432" s="44"/>
      <c r="J432" s="42"/>
      <c r="K432" s="42"/>
      <c r="L432" s="42"/>
      <c r="M432" s="42"/>
    </row>
    <row r="433" spans="2:13" ht="16.5" customHeight="1">
      <c r="B433" s="42"/>
      <c r="C433" s="42"/>
      <c r="F433" s="42"/>
      <c r="G433" s="42"/>
      <c r="H433" s="44"/>
      <c r="I433" s="44"/>
      <c r="J433" s="42"/>
      <c r="K433" s="42"/>
      <c r="L433" s="42"/>
      <c r="M433" s="42"/>
    </row>
    <row r="434" spans="2:13" ht="16.5" customHeight="1">
      <c r="B434" s="42"/>
      <c r="C434" s="42"/>
      <c r="F434" s="42"/>
      <c r="G434" s="42"/>
      <c r="H434" s="44"/>
      <c r="I434" s="44"/>
      <c r="J434" s="42"/>
      <c r="K434" s="42"/>
      <c r="L434" s="42"/>
      <c r="M434" s="42"/>
    </row>
    <row r="435" spans="2:13" ht="16.5" customHeight="1">
      <c r="B435" s="42"/>
      <c r="C435" s="42"/>
      <c r="F435" s="42"/>
      <c r="G435" s="42"/>
      <c r="H435" s="44"/>
      <c r="I435" s="44"/>
      <c r="J435" s="42"/>
      <c r="K435" s="42"/>
      <c r="L435" s="42"/>
      <c r="M435" s="42"/>
    </row>
    <row r="436" spans="2:13" ht="16.5" customHeight="1">
      <c r="B436" s="42"/>
      <c r="C436" s="42"/>
      <c r="F436" s="42"/>
      <c r="G436" s="42"/>
      <c r="H436" s="44"/>
      <c r="I436" s="44"/>
      <c r="J436" s="42"/>
      <c r="K436" s="42"/>
      <c r="L436" s="42"/>
      <c r="M436" s="42"/>
    </row>
    <row r="437" spans="2:13" ht="16.5" customHeight="1">
      <c r="B437" s="42"/>
      <c r="C437" s="42"/>
      <c r="F437" s="42"/>
      <c r="G437" s="42"/>
      <c r="H437" s="44"/>
      <c r="I437" s="44"/>
      <c r="J437" s="42"/>
      <c r="K437" s="42"/>
      <c r="L437" s="42"/>
      <c r="M437" s="42"/>
    </row>
    <row r="438" spans="2:13" ht="16.5" customHeight="1">
      <c r="B438" s="42"/>
      <c r="C438" s="42"/>
      <c r="F438" s="42"/>
      <c r="G438" s="42"/>
      <c r="H438" s="44"/>
      <c r="I438" s="44"/>
      <c r="J438" s="42"/>
      <c r="K438" s="42"/>
      <c r="L438" s="42"/>
      <c r="M438" s="42"/>
    </row>
    <row r="439" spans="2:13" ht="16.5" customHeight="1">
      <c r="B439" s="42"/>
      <c r="C439" s="42"/>
      <c r="F439" s="42"/>
      <c r="G439" s="42"/>
      <c r="H439" s="44"/>
      <c r="I439" s="44"/>
      <c r="J439" s="42"/>
      <c r="K439" s="42"/>
      <c r="L439" s="42"/>
      <c r="M439" s="42"/>
    </row>
    <row r="440" spans="2:13" ht="16.5" customHeight="1">
      <c r="B440" s="42"/>
      <c r="C440" s="42"/>
      <c r="F440" s="42"/>
      <c r="G440" s="42"/>
      <c r="H440" s="44"/>
      <c r="I440" s="44"/>
      <c r="J440" s="42"/>
      <c r="K440" s="42"/>
      <c r="L440" s="42"/>
      <c r="M440" s="42"/>
    </row>
    <row r="441" spans="2:13" ht="16.5" customHeight="1">
      <c r="B441" s="42"/>
      <c r="C441" s="42"/>
      <c r="F441" s="42"/>
      <c r="G441" s="42"/>
      <c r="H441" s="44"/>
      <c r="I441" s="44"/>
      <c r="J441" s="42"/>
      <c r="K441" s="42"/>
      <c r="L441" s="42"/>
      <c r="M441" s="42"/>
    </row>
    <row r="442" spans="2:13" ht="16.5" customHeight="1">
      <c r="B442" s="42"/>
      <c r="C442" s="42"/>
      <c r="F442" s="42"/>
      <c r="G442" s="42"/>
      <c r="H442" s="44"/>
      <c r="I442" s="44"/>
      <c r="J442" s="42"/>
      <c r="K442" s="42"/>
      <c r="L442" s="42"/>
      <c r="M442" s="42"/>
    </row>
    <row r="443" spans="2:13" ht="16.5" customHeight="1">
      <c r="B443" s="42"/>
      <c r="C443" s="42"/>
      <c r="F443" s="42"/>
      <c r="G443" s="42"/>
      <c r="H443" s="44"/>
      <c r="I443" s="44"/>
      <c r="J443" s="42"/>
      <c r="K443" s="42"/>
      <c r="L443" s="42"/>
      <c r="M443" s="42"/>
    </row>
    <row r="444" spans="2:13" ht="16.5" customHeight="1">
      <c r="B444" s="42"/>
      <c r="C444" s="42"/>
      <c r="F444" s="42"/>
      <c r="G444" s="42"/>
      <c r="H444" s="44"/>
      <c r="I444" s="44"/>
      <c r="J444" s="42"/>
      <c r="K444" s="42"/>
      <c r="L444" s="42"/>
      <c r="M444" s="42"/>
    </row>
    <row r="445" spans="2:13" ht="16.5" customHeight="1">
      <c r="B445" s="42"/>
      <c r="C445" s="42"/>
      <c r="F445" s="42"/>
      <c r="G445" s="42"/>
      <c r="H445" s="44"/>
      <c r="I445" s="44"/>
      <c r="J445" s="42"/>
      <c r="K445" s="42"/>
      <c r="L445" s="42"/>
      <c r="M445" s="42"/>
    </row>
    <row r="446" spans="2:13" ht="16.5" customHeight="1">
      <c r="B446" s="42"/>
      <c r="C446" s="42"/>
      <c r="F446" s="42"/>
      <c r="G446" s="42"/>
      <c r="H446" s="44"/>
      <c r="I446" s="44"/>
      <c r="J446" s="42"/>
      <c r="K446" s="42"/>
      <c r="L446" s="42"/>
      <c r="M446" s="42"/>
    </row>
    <row r="447" spans="2:13" ht="16.5" customHeight="1">
      <c r="B447" s="42"/>
      <c r="C447" s="42"/>
      <c r="F447" s="42"/>
      <c r="G447" s="42"/>
      <c r="H447" s="44"/>
      <c r="I447" s="44"/>
      <c r="J447" s="42"/>
      <c r="K447" s="42"/>
      <c r="L447" s="42"/>
      <c r="M447" s="42"/>
    </row>
    <row r="448" spans="2:13" ht="16.5" customHeight="1">
      <c r="B448" s="42"/>
      <c r="C448" s="42"/>
      <c r="F448" s="42"/>
      <c r="G448" s="42"/>
      <c r="H448" s="44"/>
      <c r="I448" s="44"/>
      <c r="J448" s="42"/>
      <c r="K448" s="42"/>
      <c r="L448" s="42"/>
      <c r="M448" s="42"/>
    </row>
    <row r="449" spans="2:13" ht="16.5" customHeight="1">
      <c r="B449" s="42"/>
      <c r="C449" s="42"/>
      <c r="F449" s="42"/>
      <c r="G449" s="42"/>
      <c r="H449" s="44"/>
      <c r="I449" s="44"/>
      <c r="J449" s="42"/>
      <c r="K449" s="42"/>
      <c r="L449" s="42"/>
      <c r="M449" s="42"/>
    </row>
    <row r="450" spans="2:13" ht="16.5" customHeight="1">
      <c r="B450" s="42"/>
      <c r="C450" s="42"/>
      <c r="F450" s="42"/>
      <c r="G450" s="42"/>
      <c r="H450" s="44"/>
      <c r="I450" s="44"/>
      <c r="J450" s="42"/>
      <c r="K450" s="42"/>
      <c r="L450" s="42"/>
      <c r="M450" s="42"/>
    </row>
    <row r="451" spans="2:13" ht="16.5" customHeight="1">
      <c r="B451" s="42"/>
      <c r="C451" s="42"/>
      <c r="F451" s="42"/>
      <c r="G451" s="42"/>
      <c r="H451" s="44"/>
      <c r="I451" s="44"/>
      <c r="J451" s="42"/>
      <c r="K451" s="42"/>
      <c r="L451" s="42"/>
      <c r="M451" s="42"/>
    </row>
    <row r="452" spans="2:13" ht="16.5" customHeight="1">
      <c r="B452" s="42"/>
      <c r="C452" s="42"/>
      <c r="F452" s="42"/>
      <c r="G452" s="42"/>
      <c r="H452" s="44"/>
      <c r="I452" s="44"/>
      <c r="J452" s="42"/>
      <c r="K452" s="42"/>
      <c r="L452" s="42"/>
      <c r="M452" s="42"/>
    </row>
    <row r="453" spans="2:13" ht="16.5" customHeight="1">
      <c r="B453" s="42"/>
      <c r="C453" s="42"/>
      <c r="F453" s="42"/>
      <c r="G453" s="42"/>
      <c r="H453" s="44"/>
      <c r="I453" s="44"/>
      <c r="J453" s="42"/>
      <c r="K453" s="42"/>
      <c r="L453" s="42"/>
      <c r="M453" s="42"/>
    </row>
    <row r="454" spans="2:13" ht="16.5" customHeight="1">
      <c r="B454" s="42"/>
      <c r="C454" s="42"/>
      <c r="F454" s="42"/>
      <c r="G454" s="42"/>
      <c r="H454" s="44"/>
      <c r="I454" s="44"/>
      <c r="J454" s="42"/>
      <c r="K454" s="42"/>
      <c r="L454" s="42"/>
      <c r="M454" s="42"/>
    </row>
    <row r="455" spans="2:13" ht="16.5" customHeight="1">
      <c r="B455" s="42"/>
      <c r="C455" s="42"/>
      <c r="F455" s="42"/>
      <c r="G455" s="42"/>
      <c r="H455" s="44"/>
      <c r="I455" s="44"/>
      <c r="J455" s="42"/>
      <c r="K455" s="42"/>
      <c r="L455" s="42"/>
      <c r="M455" s="42"/>
    </row>
    <row r="456" spans="2:13" ht="16.5" customHeight="1">
      <c r="B456" s="42"/>
      <c r="C456" s="42"/>
      <c r="F456" s="42"/>
      <c r="G456" s="42"/>
      <c r="H456" s="44"/>
      <c r="I456" s="44"/>
      <c r="J456" s="42"/>
      <c r="K456" s="42"/>
      <c r="L456" s="42"/>
      <c r="M456" s="42"/>
    </row>
    <row r="457" spans="2:13" ht="16.5" customHeight="1">
      <c r="B457" s="42"/>
      <c r="C457" s="42"/>
      <c r="F457" s="42"/>
      <c r="G457" s="42"/>
      <c r="H457" s="44"/>
      <c r="I457" s="44"/>
      <c r="J457" s="42"/>
      <c r="K457" s="42"/>
      <c r="L457" s="42"/>
      <c r="M457" s="42"/>
    </row>
    <row r="458" spans="2:13" ht="16.5" customHeight="1">
      <c r="B458" s="42"/>
      <c r="C458" s="42"/>
      <c r="F458" s="42"/>
      <c r="G458" s="42"/>
      <c r="H458" s="44"/>
      <c r="I458" s="44"/>
      <c r="J458" s="42"/>
      <c r="K458" s="42"/>
      <c r="L458" s="42"/>
      <c r="M458" s="42"/>
    </row>
    <row r="459" spans="2:13" ht="16.5" customHeight="1">
      <c r="B459" s="42"/>
      <c r="C459" s="42"/>
      <c r="F459" s="42"/>
      <c r="G459" s="42"/>
      <c r="H459" s="44"/>
      <c r="I459" s="44"/>
      <c r="J459" s="42"/>
      <c r="K459" s="42"/>
      <c r="L459" s="42"/>
      <c r="M459" s="42"/>
    </row>
    <row r="460" spans="2:13" ht="16.5" customHeight="1">
      <c r="B460" s="42"/>
      <c r="C460" s="42"/>
      <c r="F460" s="42"/>
      <c r="G460" s="42"/>
      <c r="H460" s="44"/>
      <c r="I460" s="44"/>
      <c r="J460" s="42"/>
      <c r="K460" s="42"/>
      <c r="L460" s="42"/>
      <c r="M460" s="42"/>
    </row>
    <row r="461" spans="2:13" ht="16.5" customHeight="1">
      <c r="B461" s="42"/>
      <c r="C461" s="42"/>
      <c r="F461" s="42"/>
      <c r="G461" s="42"/>
      <c r="H461" s="44"/>
      <c r="I461" s="44"/>
      <c r="J461" s="42"/>
      <c r="K461" s="42"/>
      <c r="L461" s="42"/>
      <c r="M461" s="42"/>
    </row>
    <row r="462" spans="2:13" ht="16.5" customHeight="1">
      <c r="B462" s="42"/>
      <c r="C462" s="42"/>
      <c r="F462" s="42"/>
      <c r="G462" s="42"/>
      <c r="H462" s="44"/>
      <c r="I462" s="44"/>
      <c r="J462" s="42"/>
      <c r="K462" s="42"/>
      <c r="L462" s="42"/>
      <c r="M462" s="42"/>
    </row>
    <row r="463" spans="2:13" ht="16.5" customHeight="1">
      <c r="B463" s="42"/>
      <c r="C463" s="42"/>
      <c r="F463" s="42"/>
      <c r="G463" s="42"/>
      <c r="H463" s="44"/>
      <c r="I463" s="44"/>
      <c r="J463" s="42"/>
      <c r="K463" s="42"/>
      <c r="L463" s="42"/>
      <c r="M463" s="42"/>
    </row>
    <row r="464" spans="2:13" ht="16.5" customHeight="1">
      <c r="B464" s="42"/>
      <c r="C464" s="42"/>
      <c r="F464" s="42"/>
      <c r="G464" s="42"/>
      <c r="H464" s="44"/>
      <c r="I464" s="44"/>
      <c r="J464" s="42"/>
      <c r="K464" s="42"/>
      <c r="L464" s="42"/>
      <c r="M464" s="42"/>
    </row>
    <row r="465" spans="2:13" ht="16.5" customHeight="1">
      <c r="B465" s="42"/>
      <c r="C465" s="42"/>
      <c r="F465" s="42"/>
      <c r="G465" s="42"/>
      <c r="H465" s="44"/>
      <c r="I465" s="44"/>
      <c r="J465" s="42"/>
      <c r="K465" s="42"/>
      <c r="L465" s="42"/>
      <c r="M465" s="42"/>
    </row>
    <row r="466" spans="2:13" ht="16.5" customHeight="1">
      <c r="B466" s="42"/>
      <c r="C466" s="42"/>
      <c r="F466" s="42"/>
      <c r="G466" s="42"/>
      <c r="H466" s="44"/>
      <c r="I466" s="44"/>
      <c r="J466" s="42"/>
      <c r="K466" s="42"/>
      <c r="L466" s="42"/>
      <c r="M466" s="42"/>
    </row>
    <row r="467" spans="2:13" ht="16.5" customHeight="1">
      <c r="B467" s="42"/>
      <c r="C467" s="42"/>
      <c r="F467" s="42"/>
      <c r="G467" s="42"/>
      <c r="H467" s="44"/>
      <c r="I467" s="44"/>
      <c r="J467" s="42"/>
      <c r="K467" s="42"/>
      <c r="L467" s="42"/>
      <c r="M467" s="42"/>
    </row>
    <row r="468" spans="2:13" ht="16.5" customHeight="1">
      <c r="B468" s="42"/>
      <c r="C468" s="42"/>
      <c r="F468" s="42"/>
      <c r="G468" s="42"/>
      <c r="H468" s="44"/>
      <c r="I468" s="44"/>
      <c r="J468" s="42"/>
      <c r="K468" s="42"/>
      <c r="L468" s="42"/>
      <c r="M468" s="42"/>
    </row>
    <row r="469" spans="2:13" ht="16.5" customHeight="1">
      <c r="B469" s="42"/>
      <c r="C469" s="42"/>
      <c r="F469" s="42"/>
      <c r="G469" s="42"/>
      <c r="H469" s="44"/>
      <c r="I469" s="44"/>
      <c r="J469" s="42"/>
      <c r="K469" s="42"/>
      <c r="L469" s="42"/>
      <c r="M469" s="42"/>
    </row>
    <row r="470" spans="2:13" ht="16.5" customHeight="1">
      <c r="B470" s="42"/>
      <c r="C470" s="42"/>
      <c r="F470" s="42"/>
      <c r="G470" s="42"/>
      <c r="H470" s="44"/>
      <c r="I470" s="44"/>
      <c r="J470" s="42"/>
      <c r="K470" s="42"/>
      <c r="L470" s="42"/>
      <c r="M470" s="42"/>
    </row>
    <row r="471" spans="2:13" ht="16.5" customHeight="1">
      <c r="B471" s="42"/>
      <c r="C471" s="42"/>
      <c r="F471" s="42"/>
      <c r="G471" s="42"/>
      <c r="H471" s="44"/>
      <c r="I471" s="44"/>
      <c r="J471" s="42"/>
      <c r="K471" s="42"/>
      <c r="L471" s="42"/>
      <c r="M471" s="42"/>
    </row>
    <row r="472" spans="2:13" ht="16.5" customHeight="1">
      <c r="B472" s="42"/>
      <c r="C472" s="42"/>
      <c r="F472" s="42"/>
      <c r="G472" s="42"/>
      <c r="H472" s="44"/>
      <c r="I472" s="44"/>
      <c r="J472" s="42"/>
      <c r="K472" s="42"/>
      <c r="L472" s="42"/>
      <c r="M472" s="42"/>
    </row>
    <row r="473" spans="2:13" ht="16.5" customHeight="1">
      <c r="B473" s="42"/>
      <c r="C473" s="42"/>
      <c r="F473" s="42"/>
      <c r="G473" s="42"/>
      <c r="H473" s="44"/>
      <c r="I473" s="44"/>
      <c r="J473" s="42"/>
      <c r="K473" s="42"/>
      <c r="L473" s="42"/>
      <c r="M473" s="42"/>
    </row>
    <row r="474" spans="2:13" ht="16.5" customHeight="1">
      <c r="B474" s="42"/>
      <c r="C474" s="42"/>
      <c r="F474" s="42"/>
      <c r="G474" s="42"/>
      <c r="H474" s="44"/>
      <c r="I474" s="44"/>
      <c r="J474" s="42"/>
      <c r="K474" s="42"/>
      <c r="L474" s="42"/>
      <c r="M474" s="42"/>
    </row>
    <row r="475" spans="2:13" ht="16.5" customHeight="1">
      <c r="B475" s="42"/>
      <c r="C475" s="42"/>
      <c r="F475" s="42"/>
      <c r="G475" s="42"/>
      <c r="H475" s="44"/>
      <c r="I475" s="44"/>
      <c r="J475" s="42"/>
      <c r="K475" s="42"/>
      <c r="L475" s="42"/>
      <c r="M475" s="42"/>
    </row>
    <row r="476" spans="2:13" ht="16.5" customHeight="1">
      <c r="B476" s="42"/>
      <c r="C476" s="42"/>
      <c r="F476" s="42"/>
      <c r="G476" s="42"/>
      <c r="H476" s="44"/>
      <c r="I476" s="44"/>
      <c r="J476" s="42"/>
      <c r="K476" s="42"/>
      <c r="L476" s="42"/>
      <c r="M476" s="42"/>
    </row>
    <row r="477" spans="2:13" ht="16.5" customHeight="1">
      <c r="B477" s="42"/>
      <c r="C477" s="42"/>
      <c r="F477" s="42"/>
      <c r="G477" s="42"/>
      <c r="H477" s="44"/>
      <c r="I477" s="44"/>
      <c r="J477" s="42"/>
      <c r="K477" s="42"/>
      <c r="L477" s="42"/>
      <c r="M477" s="42"/>
    </row>
    <row r="478" spans="2:13" ht="16.5" customHeight="1">
      <c r="B478" s="42"/>
      <c r="C478" s="42"/>
      <c r="F478" s="42"/>
      <c r="G478" s="42"/>
      <c r="H478" s="44"/>
      <c r="I478" s="44"/>
      <c r="J478" s="42"/>
      <c r="K478" s="42"/>
      <c r="L478" s="42"/>
      <c r="M478" s="42"/>
    </row>
    <row r="479" spans="2:13" ht="16.5" customHeight="1">
      <c r="B479" s="42"/>
      <c r="C479" s="42"/>
      <c r="F479" s="42"/>
      <c r="G479" s="42"/>
      <c r="H479" s="44"/>
      <c r="I479" s="44"/>
      <c r="J479" s="42"/>
      <c r="K479" s="42"/>
      <c r="L479" s="42"/>
      <c r="M479" s="42"/>
    </row>
    <row r="480" spans="2:13" ht="16.5" customHeight="1">
      <c r="B480" s="42"/>
      <c r="C480" s="42"/>
      <c r="F480" s="42"/>
      <c r="G480" s="42"/>
      <c r="H480" s="44"/>
      <c r="I480" s="44"/>
      <c r="J480" s="42"/>
      <c r="K480" s="42"/>
      <c r="L480" s="42"/>
      <c r="M480" s="42"/>
    </row>
    <row r="481" spans="2:13" ht="16.5" customHeight="1">
      <c r="B481" s="42"/>
      <c r="C481" s="42"/>
      <c r="F481" s="42"/>
      <c r="G481" s="42"/>
      <c r="H481" s="44"/>
      <c r="I481" s="44"/>
      <c r="J481" s="42"/>
      <c r="K481" s="42"/>
      <c r="L481" s="42"/>
      <c r="M481" s="42"/>
    </row>
    <row r="482" spans="2:13" ht="16.5" customHeight="1">
      <c r="B482" s="42"/>
      <c r="C482" s="42"/>
      <c r="F482" s="42"/>
      <c r="G482" s="42"/>
      <c r="H482" s="44"/>
      <c r="I482" s="44"/>
      <c r="J482" s="42"/>
      <c r="K482" s="42"/>
      <c r="L482" s="42"/>
      <c r="M482" s="42"/>
    </row>
    <row r="483" spans="2:13" ht="16.5" customHeight="1">
      <c r="B483" s="42"/>
      <c r="C483" s="42"/>
      <c r="F483" s="42"/>
      <c r="G483" s="42"/>
      <c r="H483" s="44"/>
      <c r="I483" s="44"/>
      <c r="J483" s="42"/>
      <c r="K483" s="42"/>
      <c r="L483" s="42"/>
      <c r="M483" s="42"/>
    </row>
    <row r="484" spans="2:13" ht="16.5" customHeight="1">
      <c r="B484" s="42"/>
      <c r="C484" s="42"/>
      <c r="F484" s="42"/>
      <c r="G484" s="42"/>
      <c r="H484" s="44"/>
      <c r="I484" s="44"/>
      <c r="J484" s="42"/>
      <c r="K484" s="42"/>
      <c r="L484" s="42"/>
      <c r="M484" s="42"/>
    </row>
    <row r="485" spans="2:13" ht="16.5" customHeight="1">
      <c r="B485" s="42"/>
      <c r="C485" s="42"/>
      <c r="F485" s="42"/>
      <c r="G485" s="42"/>
      <c r="H485" s="44"/>
      <c r="I485" s="44"/>
      <c r="J485" s="42"/>
      <c r="K485" s="42"/>
      <c r="L485" s="42"/>
      <c r="M485" s="42"/>
    </row>
    <row r="486" spans="2:13" ht="16.5" customHeight="1">
      <c r="B486" s="42"/>
      <c r="C486" s="42"/>
      <c r="F486" s="42"/>
      <c r="G486" s="42"/>
      <c r="H486" s="44"/>
      <c r="I486" s="44"/>
      <c r="J486" s="42"/>
      <c r="K486" s="42"/>
      <c r="L486" s="42"/>
      <c r="M486" s="42"/>
    </row>
    <row r="487" spans="2:13" ht="16.5" customHeight="1">
      <c r="B487" s="42"/>
      <c r="C487" s="42"/>
      <c r="F487" s="42"/>
      <c r="G487" s="42"/>
      <c r="H487" s="44"/>
      <c r="I487" s="44"/>
      <c r="J487" s="42"/>
      <c r="K487" s="42"/>
      <c r="L487" s="42"/>
      <c r="M487" s="42"/>
    </row>
    <row r="488" spans="2:13" ht="16.5" customHeight="1">
      <c r="B488" s="42"/>
      <c r="C488" s="42"/>
      <c r="F488" s="42"/>
      <c r="G488" s="42"/>
      <c r="H488" s="44"/>
      <c r="I488" s="44"/>
      <c r="J488" s="42"/>
      <c r="K488" s="42"/>
      <c r="L488" s="42"/>
      <c r="M488" s="42"/>
    </row>
    <row r="489" spans="2:13" ht="16.5" customHeight="1">
      <c r="B489" s="42"/>
      <c r="C489" s="42"/>
      <c r="F489" s="42"/>
      <c r="G489" s="42"/>
      <c r="H489" s="44"/>
      <c r="I489" s="44"/>
      <c r="J489" s="42"/>
      <c r="K489" s="42"/>
      <c r="L489" s="42"/>
      <c r="M489" s="42"/>
    </row>
    <row r="490" spans="2:13" ht="16.5" customHeight="1">
      <c r="B490" s="42"/>
      <c r="C490" s="42"/>
      <c r="F490" s="42"/>
      <c r="G490" s="42"/>
      <c r="H490" s="44"/>
      <c r="I490" s="44"/>
      <c r="J490" s="42"/>
      <c r="K490" s="42"/>
      <c r="L490" s="42"/>
      <c r="M490" s="42"/>
    </row>
    <row r="491" spans="2:13" ht="16.5" customHeight="1">
      <c r="B491" s="42"/>
      <c r="C491" s="42"/>
      <c r="F491" s="42"/>
      <c r="G491" s="42"/>
      <c r="H491" s="44"/>
      <c r="I491" s="44"/>
      <c r="J491" s="42"/>
      <c r="K491" s="42"/>
      <c r="L491" s="42"/>
      <c r="M491" s="42"/>
    </row>
    <row r="492" spans="2:13" ht="16.5" customHeight="1">
      <c r="B492" s="42"/>
      <c r="C492" s="42"/>
      <c r="F492" s="42"/>
      <c r="G492" s="42"/>
      <c r="H492" s="44"/>
      <c r="I492" s="44"/>
      <c r="J492" s="42"/>
      <c r="K492" s="42"/>
      <c r="L492" s="42"/>
      <c r="M492" s="42"/>
    </row>
    <row r="493" spans="2:13" ht="16.5" customHeight="1">
      <c r="B493" s="42"/>
      <c r="C493" s="42"/>
      <c r="F493" s="42"/>
      <c r="G493" s="42"/>
      <c r="H493" s="44"/>
      <c r="I493" s="44"/>
      <c r="J493" s="42"/>
      <c r="K493" s="42"/>
      <c r="L493" s="42"/>
      <c r="M493" s="42"/>
    </row>
    <row r="494" spans="2:13" ht="16.5" customHeight="1">
      <c r="B494" s="42"/>
      <c r="C494" s="42"/>
      <c r="F494" s="42"/>
      <c r="G494" s="42"/>
      <c r="H494" s="44"/>
      <c r="I494" s="44"/>
      <c r="J494" s="42"/>
      <c r="K494" s="42"/>
      <c r="L494" s="42"/>
      <c r="M494" s="42"/>
    </row>
    <row r="495" spans="2:13" ht="16.5" customHeight="1">
      <c r="B495" s="42"/>
      <c r="C495" s="42"/>
      <c r="F495" s="42"/>
      <c r="G495" s="42"/>
      <c r="H495" s="44"/>
      <c r="I495" s="44"/>
      <c r="J495" s="42"/>
      <c r="K495" s="42"/>
      <c r="L495" s="42"/>
      <c r="M495" s="42"/>
    </row>
    <row r="496" spans="2:13" ht="16.5" customHeight="1">
      <c r="B496" s="42"/>
      <c r="C496" s="42"/>
      <c r="F496" s="42"/>
      <c r="G496" s="42"/>
      <c r="H496" s="44"/>
      <c r="I496" s="44"/>
      <c r="J496" s="42"/>
      <c r="K496" s="42"/>
      <c r="L496" s="42"/>
      <c r="M496" s="42"/>
    </row>
    <row r="497" spans="2:13" ht="16.5" customHeight="1">
      <c r="B497" s="42"/>
      <c r="C497" s="42"/>
      <c r="F497" s="42"/>
      <c r="G497" s="42"/>
      <c r="H497" s="44"/>
      <c r="I497" s="44"/>
      <c r="J497" s="42"/>
      <c r="K497" s="42"/>
      <c r="L497" s="42"/>
      <c r="M497" s="42"/>
    </row>
    <row r="498" spans="2:13" ht="16.5" customHeight="1">
      <c r="B498" s="42"/>
      <c r="C498" s="42"/>
      <c r="F498" s="42"/>
      <c r="G498" s="42"/>
      <c r="H498" s="44"/>
      <c r="I498" s="44"/>
      <c r="J498" s="42"/>
      <c r="K498" s="42"/>
      <c r="L498" s="42"/>
      <c r="M498" s="42"/>
    </row>
    <row r="499" spans="2:13" ht="16.5" customHeight="1">
      <c r="B499" s="42"/>
      <c r="C499" s="42"/>
      <c r="F499" s="42"/>
      <c r="G499" s="42"/>
      <c r="H499" s="44"/>
      <c r="I499" s="44"/>
      <c r="J499" s="42"/>
      <c r="K499" s="42"/>
      <c r="L499" s="42"/>
      <c r="M499" s="42"/>
    </row>
    <row r="500" spans="2:13" ht="16.5" customHeight="1">
      <c r="B500" s="42"/>
      <c r="C500" s="42"/>
      <c r="F500" s="42"/>
      <c r="G500" s="42"/>
      <c r="H500" s="44"/>
      <c r="I500" s="44"/>
      <c r="J500" s="42"/>
      <c r="K500" s="42"/>
      <c r="L500" s="42"/>
      <c r="M500" s="42"/>
    </row>
    <row r="501" spans="2:13" ht="16.5" customHeight="1">
      <c r="B501" s="42"/>
      <c r="C501" s="42"/>
      <c r="F501" s="42"/>
      <c r="G501" s="42"/>
      <c r="H501" s="44"/>
      <c r="I501" s="44"/>
      <c r="J501" s="42"/>
      <c r="K501" s="42"/>
      <c r="L501" s="42"/>
      <c r="M501" s="42"/>
    </row>
    <row r="502" spans="2:13" ht="16.5" customHeight="1">
      <c r="B502" s="42"/>
      <c r="C502" s="42"/>
      <c r="F502" s="42"/>
      <c r="G502" s="42"/>
      <c r="H502" s="44"/>
      <c r="I502" s="44"/>
      <c r="J502" s="42"/>
      <c r="K502" s="42"/>
      <c r="L502" s="42"/>
      <c r="M502" s="42"/>
    </row>
    <row r="503" spans="2:13" ht="16.5" customHeight="1">
      <c r="B503" s="42"/>
      <c r="C503" s="42"/>
      <c r="F503" s="42"/>
      <c r="G503" s="42"/>
      <c r="H503" s="44"/>
      <c r="I503" s="44"/>
      <c r="J503" s="42"/>
      <c r="K503" s="42"/>
      <c r="L503" s="42"/>
      <c r="M503" s="42"/>
    </row>
    <row r="504" spans="2:13" ht="16.5" customHeight="1">
      <c r="B504" s="42"/>
      <c r="C504" s="42"/>
      <c r="F504" s="42"/>
      <c r="G504" s="42"/>
      <c r="H504" s="44"/>
      <c r="I504" s="44"/>
      <c r="J504" s="42"/>
      <c r="K504" s="42"/>
      <c r="L504" s="42"/>
      <c r="M504" s="42"/>
    </row>
    <row r="505" spans="2:13" ht="16.5" customHeight="1">
      <c r="B505" s="42"/>
      <c r="C505" s="42"/>
      <c r="F505" s="42"/>
      <c r="G505" s="42"/>
      <c r="H505" s="44"/>
      <c r="I505" s="44"/>
      <c r="J505" s="42"/>
      <c r="K505" s="42"/>
      <c r="L505" s="42"/>
      <c r="M505" s="42"/>
    </row>
    <row r="506" spans="2:13" ht="16.5" customHeight="1">
      <c r="B506" s="42"/>
      <c r="C506" s="42"/>
      <c r="F506" s="42"/>
      <c r="G506" s="42"/>
      <c r="H506" s="44"/>
      <c r="I506" s="44"/>
      <c r="J506" s="42"/>
      <c r="K506" s="42"/>
      <c r="L506" s="42"/>
      <c r="M506" s="42"/>
    </row>
    <row r="507" spans="2:13" ht="16.5" customHeight="1">
      <c r="B507" s="42"/>
      <c r="C507" s="42"/>
      <c r="F507" s="42"/>
      <c r="G507" s="42"/>
      <c r="H507" s="44"/>
      <c r="I507" s="44"/>
      <c r="J507" s="42"/>
      <c r="K507" s="42"/>
      <c r="L507" s="42"/>
      <c r="M507" s="42"/>
    </row>
    <row r="508" spans="2:13" ht="16.5" customHeight="1">
      <c r="B508" s="42"/>
      <c r="C508" s="42"/>
      <c r="F508" s="42"/>
      <c r="G508" s="42"/>
      <c r="H508" s="44"/>
      <c r="I508" s="44"/>
      <c r="J508" s="42"/>
      <c r="K508" s="42"/>
      <c r="L508" s="42"/>
      <c r="M508" s="42"/>
    </row>
    <row r="509" spans="2:13" ht="16.5" customHeight="1">
      <c r="B509" s="42"/>
      <c r="C509" s="42"/>
      <c r="F509" s="42"/>
      <c r="G509" s="42"/>
      <c r="H509" s="44"/>
      <c r="I509" s="44"/>
      <c r="J509" s="42"/>
      <c r="K509" s="42"/>
      <c r="L509" s="42"/>
      <c r="M509" s="42"/>
    </row>
    <row r="510" spans="2:13" ht="16.5" customHeight="1">
      <c r="B510" s="42"/>
      <c r="C510" s="42"/>
      <c r="F510" s="42"/>
      <c r="G510" s="42"/>
      <c r="H510" s="44"/>
      <c r="I510" s="44"/>
      <c r="J510" s="42"/>
      <c r="K510" s="42"/>
      <c r="L510" s="42"/>
      <c r="M510" s="42"/>
    </row>
    <row r="511" spans="2:13" ht="16.5" customHeight="1">
      <c r="B511" s="42"/>
      <c r="C511" s="42"/>
      <c r="F511" s="42"/>
      <c r="G511" s="42"/>
      <c r="H511" s="44"/>
      <c r="I511" s="44"/>
      <c r="J511" s="42"/>
      <c r="K511" s="42"/>
      <c r="L511" s="42"/>
      <c r="M511" s="42"/>
    </row>
    <row r="512" spans="2:13" ht="16.5" customHeight="1">
      <c r="B512" s="42"/>
      <c r="C512" s="42"/>
      <c r="F512" s="42"/>
      <c r="G512" s="42"/>
      <c r="H512" s="44"/>
      <c r="I512" s="44"/>
      <c r="J512" s="42"/>
      <c r="K512" s="42"/>
      <c r="L512" s="42"/>
      <c r="M512" s="42"/>
    </row>
    <row r="513" spans="2:13" ht="16.5" customHeight="1">
      <c r="B513" s="42"/>
      <c r="C513" s="42"/>
      <c r="F513" s="42"/>
      <c r="G513" s="42"/>
      <c r="H513" s="44"/>
      <c r="I513" s="44"/>
      <c r="J513" s="42"/>
      <c r="K513" s="42"/>
      <c r="L513" s="42"/>
      <c r="M513" s="42"/>
    </row>
    <row r="514" spans="2:13" ht="16.5" customHeight="1">
      <c r="B514" s="42"/>
      <c r="C514" s="42"/>
      <c r="F514" s="42"/>
      <c r="G514" s="42"/>
      <c r="H514" s="44"/>
      <c r="I514" s="44"/>
      <c r="J514" s="42"/>
      <c r="K514" s="42"/>
      <c r="L514" s="42"/>
      <c r="M514" s="42"/>
    </row>
    <row r="515" spans="2:13" ht="16.5" customHeight="1">
      <c r="B515" s="42"/>
      <c r="C515" s="42"/>
      <c r="F515" s="42"/>
      <c r="G515" s="42"/>
      <c r="H515" s="44"/>
      <c r="I515" s="44"/>
      <c r="J515" s="42"/>
      <c r="K515" s="42"/>
      <c r="L515" s="42"/>
      <c r="M515" s="42"/>
    </row>
    <row r="516" spans="2:13" ht="16.5" customHeight="1">
      <c r="B516" s="42"/>
      <c r="C516" s="42"/>
      <c r="F516" s="42"/>
      <c r="G516" s="42"/>
      <c r="H516" s="44"/>
      <c r="I516" s="44"/>
      <c r="J516" s="42"/>
      <c r="K516" s="42"/>
      <c r="L516" s="42"/>
      <c r="M516" s="42"/>
    </row>
    <row r="517" spans="2:13" ht="16.5" customHeight="1">
      <c r="B517" s="42"/>
      <c r="C517" s="42"/>
      <c r="F517" s="42"/>
      <c r="G517" s="42"/>
      <c r="H517" s="44"/>
      <c r="I517" s="44"/>
      <c r="J517" s="42"/>
      <c r="K517" s="42"/>
      <c r="L517" s="42"/>
      <c r="M517" s="42"/>
    </row>
    <row r="518" spans="2:13" ht="16.5" customHeight="1">
      <c r="B518" s="42"/>
      <c r="C518" s="42"/>
      <c r="F518" s="42"/>
      <c r="G518" s="42"/>
      <c r="H518" s="44"/>
      <c r="I518" s="44"/>
      <c r="J518" s="42"/>
      <c r="K518" s="42"/>
      <c r="L518" s="42"/>
      <c r="M518" s="42"/>
    </row>
    <row r="519" spans="2:13" ht="16.5" customHeight="1">
      <c r="B519" s="42"/>
      <c r="C519" s="42"/>
      <c r="F519" s="42"/>
      <c r="G519" s="42"/>
      <c r="H519" s="44"/>
      <c r="I519" s="44"/>
      <c r="J519" s="42"/>
      <c r="K519" s="42"/>
      <c r="L519" s="42"/>
      <c r="M519" s="42"/>
    </row>
    <row r="520" spans="2:13" ht="16.5" customHeight="1">
      <c r="B520" s="42"/>
      <c r="C520" s="42"/>
      <c r="F520" s="42"/>
      <c r="G520" s="42"/>
      <c r="H520" s="44"/>
      <c r="I520" s="44"/>
      <c r="J520" s="42"/>
      <c r="K520" s="42"/>
      <c r="L520" s="42"/>
      <c r="M520" s="42"/>
    </row>
    <row r="521" spans="2:13" ht="16.5" customHeight="1">
      <c r="B521" s="42"/>
      <c r="C521" s="42"/>
      <c r="F521" s="42"/>
      <c r="G521" s="42"/>
      <c r="H521" s="44"/>
      <c r="I521" s="44"/>
      <c r="J521" s="42"/>
      <c r="K521" s="42"/>
      <c r="L521" s="42"/>
      <c r="M521" s="42"/>
    </row>
    <row r="522" spans="2:13" ht="16.5" customHeight="1">
      <c r="B522" s="42"/>
      <c r="C522" s="42"/>
      <c r="F522" s="42"/>
      <c r="G522" s="42"/>
      <c r="H522" s="44"/>
      <c r="I522" s="44"/>
      <c r="J522" s="42"/>
      <c r="K522" s="42"/>
      <c r="L522" s="42"/>
      <c r="M522" s="42"/>
    </row>
    <row r="523" spans="2:13" ht="16.5" customHeight="1">
      <c r="B523" s="42"/>
      <c r="C523" s="42"/>
      <c r="F523" s="42"/>
      <c r="G523" s="42"/>
      <c r="H523" s="44"/>
      <c r="I523" s="44"/>
      <c r="J523" s="42"/>
      <c r="K523" s="42"/>
      <c r="L523" s="42"/>
      <c r="M523" s="42"/>
    </row>
    <row r="524" spans="2:13" ht="16.5" customHeight="1">
      <c r="B524" s="42"/>
      <c r="C524" s="42"/>
      <c r="F524" s="42"/>
      <c r="G524" s="42"/>
      <c r="H524" s="44"/>
      <c r="I524" s="44"/>
      <c r="J524" s="42"/>
      <c r="K524" s="42"/>
      <c r="L524" s="42"/>
      <c r="M524" s="42"/>
    </row>
    <row r="525" spans="2:13" ht="16.5" customHeight="1">
      <c r="B525" s="42"/>
      <c r="C525" s="42"/>
      <c r="F525" s="42"/>
      <c r="G525" s="42"/>
      <c r="H525" s="44"/>
      <c r="I525" s="44"/>
      <c r="J525" s="42"/>
      <c r="K525" s="42"/>
      <c r="L525" s="42"/>
      <c r="M525" s="42"/>
    </row>
    <row r="526" spans="2:13" ht="16.5" customHeight="1">
      <c r="B526" s="42"/>
      <c r="C526" s="42"/>
      <c r="F526" s="42"/>
      <c r="G526" s="42"/>
      <c r="H526" s="44"/>
      <c r="I526" s="44"/>
      <c r="J526" s="42"/>
      <c r="K526" s="42"/>
      <c r="L526" s="42"/>
      <c r="M526" s="42"/>
    </row>
    <row r="527" spans="2:13" ht="16.5" customHeight="1">
      <c r="B527" s="42"/>
      <c r="C527" s="42"/>
      <c r="F527" s="42"/>
      <c r="G527" s="42"/>
      <c r="H527" s="44"/>
      <c r="I527" s="44"/>
      <c r="J527" s="42"/>
      <c r="K527" s="42"/>
      <c r="L527" s="42"/>
      <c r="M527" s="42"/>
    </row>
    <row r="528" spans="2:13" ht="16.5" customHeight="1">
      <c r="B528" s="42"/>
      <c r="C528" s="42"/>
      <c r="F528" s="42"/>
      <c r="G528" s="42"/>
      <c r="H528" s="44"/>
      <c r="I528" s="44"/>
      <c r="J528" s="42"/>
      <c r="K528" s="42"/>
      <c r="L528" s="42"/>
      <c r="M528" s="42"/>
    </row>
    <row r="529" spans="2:13" ht="16.5" customHeight="1">
      <c r="B529" s="42"/>
      <c r="C529" s="42"/>
      <c r="F529" s="42"/>
      <c r="G529" s="42"/>
      <c r="H529" s="44"/>
      <c r="I529" s="44"/>
      <c r="J529" s="42"/>
      <c r="K529" s="42"/>
      <c r="L529" s="42"/>
      <c r="M529" s="42"/>
    </row>
    <row r="530" spans="2:13" ht="16.5" customHeight="1">
      <c r="B530" s="42"/>
      <c r="C530" s="42"/>
      <c r="F530" s="42"/>
      <c r="G530" s="42"/>
      <c r="H530" s="44"/>
      <c r="I530" s="44"/>
      <c r="J530" s="42"/>
      <c r="K530" s="42"/>
      <c r="L530" s="42"/>
      <c r="M530" s="42"/>
    </row>
    <row r="531" spans="2:13" ht="16.5" customHeight="1">
      <c r="B531" s="42"/>
      <c r="C531" s="42"/>
      <c r="F531" s="42"/>
      <c r="G531" s="42"/>
      <c r="H531" s="44"/>
      <c r="I531" s="44"/>
      <c r="J531" s="42"/>
      <c r="K531" s="42"/>
      <c r="L531" s="42"/>
      <c r="M531" s="42"/>
    </row>
    <row r="532" spans="2:13" ht="16.5" customHeight="1">
      <c r="B532" s="42"/>
      <c r="C532" s="42"/>
      <c r="F532" s="42"/>
      <c r="G532" s="42"/>
      <c r="H532" s="44"/>
      <c r="I532" s="44"/>
      <c r="J532" s="42"/>
      <c r="K532" s="42"/>
      <c r="L532" s="42"/>
      <c r="M532" s="42"/>
    </row>
    <row r="533" spans="2:13" ht="16.5" customHeight="1">
      <c r="B533" s="42"/>
      <c r="C533" s="42"/>
      <c r="F533" s="42"/>
      <c r="G533" s="42"/>
      <c r="H533" s="44"/>
      <c r="I533" s="44"/>
      <c r="J533" s="42"/>
      <c r="K533" s="42"/>
      <c r="L533" s="42"/>
      <c r="M533" s="42"/>
    </row>
    <row r="534" spans="2:13" ht="16.5" customHeight="1">
      <c r="B534" s="42"/>
      <c r="C534" s="42"/>
      <c r="F534" s="42"/>
      <c r="G534" s="42"/>
      <c r="H534" s="44"/>
      <c r="I534" s="44"/>
      <c r="J534" s="42"/>
      <c r="K534" s="42"/>
      <c r="L534" s="42"/>
      <c r="M534" s="42"/>
    </row>
    <row r="535" spans="2:13" ht="16.5" customHeight="1">
      <c r="B535" s="42"/>
      <c r="C535" s="42"/>
      <c r="F535" s="42"/>
      <c r="G535" s="42"/>
      <c r="H535" s="44"/>
      <c r="I535" s="44"/>
      <c r="J535" s="42"/>
      <c r="K535" s="42"/>
      <c r="L535" s="42"/>
      <c r="M535" s="42"/>
    </row>
    <row r="536" spans="2:13" ht="16.5" customHeight="1">
      <c r="B536" s="42"/>
      <c r="C536" s="42"/>
      <c r="F536" s="42"/>
      <c r="G536" s="42"/>
      <c r="H536" s="44"/>
      <c r="I536" s="44"/>
      <c r="J536" s="42"/>
      <c r="K536" s="42"/>
      <c r="L536" s="42"/>
      <c r="M536" s="42"/>
    </row>
    <row r="537" spans="2:13" ht="16.5" customHeight="1">
      <c r="B537" s="42"/>
      <c r="C537" s="42"/>
      <c r="F537" s="42"/>
      <c r="G537" s="42"/>
      <c r="H537" s="44"/>
      <c r="I537" s="44"/>
      <c r="J537" s="42"/>
      <c r="K537" s="42"/>
      <c r="L537" s="42"/>
      <c r="M537" s="42"/>
    </row>
    <row r="538" spans="2:13" ht="16.5" customHeight="1">
      <c r="B538" s="42"/>
      <c r="C538" s="42"/>
      <c r="F538" s="42"/>
      <c r="G538" s="42"/>
      <c r="H538" s="44"/>
      <c r="I538" s="44"/>
      <c r="J538" s="42"/>
      <c r="K538" s="42"/>
      <c r="L538" s="42"/>
      <c r="M538" s="42"/>
    </row>
    <row r="539" spans="2:13" ht="16.5" customHeight="1">
      <c r="B539" s="42"/>
      <c r="C539" s="42"/>
      <c r="F539" s="42"/>
      <c r="G539" s="42"/>
      <c r="H539" s="44"/>
      <c r="I539" s="44"/>
      <c r="J539" s="42"/>
      <c r="K539" s="42"/>
      <c r="L539" s="42"/>
      <c r="M539" s="42"/>
    </row>
    <row r="540" spans="2:13" ht="16.5" customHeight="1">
      <c r="B540" s="42"/>
      <c r="C540" s="42"/>
      <c r="F540" s="42"/>
      <c r="G540" s="42"/>
      <c r="H540" s="44"/>
      <c r="I540" s="44"/>
      <c r="J540" s="42"/>
      <c r="K540" s="42"/>
      <c r="L540" s="42"/>
      <c r="M540" s="42"/>
    </row>
    <row r="541" spans="2:13" ht="16.5" customHeight="1">
      <c r="B541" s="42"/>
      <c r="C541" s="42"/>
      <c r="F541" s="42"/>
      <c r="G541" s="42"/>
      <c r="H541" s="44"/>
      <c r="I541" s="44"/>
      <c r="J541" s="42"/>
      <c r="K541" s="42"/>
      <c r="L541" s="42"/>
      <c r="M541" s="42"/>
    </row>
    <row r="542" spans="2:13" ht="16.5" customHeight="1">
      <c r="B542" s="42"/>
      <c r="C542" s="42"/>
      <c r="F542" s="42"/>
      <c r="G542" s="42"/>
      <c r="H542" s="44"/>
      <c r="I542" s="44"/>
      <c r="J542" s="42"/>
      <c r="K542" s="42"/>
      <c r="L542" s="42"/>
      <c r="M542" s="42"/>
    </row>
    <row r="543" spans="2:13" ht="16.5" customHeight="1">
      <c r="B543" s="42"/>
      <c r="C543" s="42"/>
      <c r="F543" s="42"/>
      <c r="G543" s="42"/>
      <c r="H543" s="44"/>
      <c r="I543" s="44"/>
      <c r="J543" s="42"/>
      <c r="K543" s="42"/>
      <c r="L543" s="42"/>
      <c r="M543" s="42"/>
    </row>
    <row r="544" spans="2:13" ht="16.5" customHeight="1">
      <c r="B544" s="42"/>
      <c r="C544" s="42"/>
      <c r="F544" s="42"/>
      <c r="G544" s="42"/>
      <c r="H544" s="44"/>
      <c r="I544" s="44"/>
      <c r="J544" s="42"/>
      <c r="K544" s="42"/>
      <c r="L544" s="42"/>
      <c r="M544" s="42"/>
    </row>
    <row r="545" spans="2:13" ht="16.5" customHeight="1">
      <c r="B545" s="42"/>
      <c r="C545" s="42"/>
      <c r="F545" s="42"/>
      <c r="G545" s="42"/>
      <c r="H545" s="44"/>
      <c r="I545" s="44"/>
      <c r="J545" s="42"/>
      <c r="K545" s="42"/>
      <c r="L545" s="42"/>
      <c r="M545" s="42"/>
    </row>
    <row r="546" spans="2:13" ht="16.5" customHeight="1">
      <c r="B546" s="42"/>
      <c r="C546" s="42"/>
      <c r="F546" s="42"/>
      <c r="G546" s="42"/>
      <c r="H546" s="44"/>
      <c r="I546" s="44"/>
      <c r="J546" s="42"/>
      <c r="K546" s="42"/>
      <c r="L546" s="42"/>
      <c r="M546" s="42"/>
    </row>
    <row r="547" spans="2:13" ht="16.5" customHeight="1">
      <c r="B547" s="42"/>
      <c r="C547" s="42"/>
      <c r="F547" s="42"/>
      <c r="G547" s="42"/>
      <c r="H547" s="44"/>
      <c r="I547" s="44"/>
      <c r="J547" s="42"/>
      <c r="K547" s="42"/>
      <c r="L547" s="42"/>
      <c r="M547" s="42"/>
    </row>
    <row r="548" spans="2:13" ht="16.5" customHeight="1">
      <c r="B548" s="42"/>
      <c r="C548" s="42"/>
      <c r="F548" s="42"/>
      <c r="G548" s="42"/>
      <c r="H548" s="44"/>
      <c r="I548" s="44"/>
      <c r="J548" s="42"/>
      <c r="K548" s="42"/>
      <c r="L548" s="42"/>
      <c r="M548" s="42"/>
    </row>
    <row r="549" spans="2:13" ht="16.5" customHeight="1">
      <c r="B549" s="42"/>
      <c r="C549" s="42"/>
      <c r="F549" s="42"/>
      <c r="G549" s="42"/>
      <c r="H549" s="44"/>
      <c r="I549" s="44"/>
      <c r="J549" s="42"/>
      <c r="K549" s="42"/>
      <c r="L549" s="42"/>
      <c r="M549" s="42"/>
    </row>
    <row r="550" spans="2:13" ht="16.5" customHeight="1">
      <c r="B550" s="42"/>
      <c r="C550" s="42"/>
      <c r="F550" s="42"/>
      <c r="G550" s="42"/>
      <c r="H550" s="44"/>
      <c r="I550" s="44"/>
      <c r="J550" s="42"/>
      <c r="K550" s="42"/>
      <c r="L550" s="42"/>
      <c r="M550" s="42"/>
    </row>
    <row r="551" spans="2:13" ht="16.5" customHeight="1">
      <c r="B551" s="42"/>
      <c r="C551" s="42"/>
      <c r="F551" s="42"/>
      <c r="G551" s="42"/>
      <c r="H551" s="44"/>
      <c r="I551" s="44"/>
      <c r="J551" s="42"/>
      <c r="K551" s="42"/>
      <c r="L551" s="42"/>
      <c r="M551" s="42"/>
    </row>
    <row r="552" spans="2:13" ht="16.5" customHeight="1">
      <c r="B552" s="42"/>
      <c r="C552" s="42"/>
      <c r="F552" s="42"/>
      <c r="G552" s="42"/>
      <c r="H552" s="44"/>
      <c r="I552" s="44"/>
      <c r="J552" s="42"/>
      <c r="K552" s="42"/>
      <c r="L552" s="42"/>
      <c r="M552" s="42"/>
    </row>
    <row r="553" spans="2:13" ht="16.5" customHeight="1">
      <c r="B553" s="42"/>
      <c r="C553" s="42"/>
      <c r="F553" s="42"/>
      <c r="G553" s="42"/>
      <c r="H553" s="44"/>
      <c r="I553" s="44"/>
      <c r="J553" s="42"/>
      <c r="K553" s="42"/>
      <c r="L553" s="42"/>
      <c r="M553" s="42"/>
    </row>
    <row r="554" spans="2:13" ht="16.5" customHeight="1">
      <c r="B554" s="42"/>
      <c r="C554" s="42"/>
      <c r="F554" s="42"/>
      <c r="G554" s="42"/>
      <c r="H554" s="44"/>
      <c r="I554" s="44"/>
      <c r="J554" s="42"/>
      <c r="K554" s="42"/>
      <c r="L554" s="42"/>
      <c r="M554" s="42"/>
    </row>
    <row r="555" spans="2:13" ht="16.5" customHeight="1">
      <c r="B555" s="42"/>
      <c r="C555" s="42"/>
      <c r="F555" s="42"/>
      <c r="G555" s="42"/>
      <c r="H555" s="44"/>
      <c r="I555" s="44"/>
      <c r="J555" s="42"/>
      <c r="K555" s="42"/>
      <c r="L555" s="42"/>
      <c r="M555" s="42"/>
    </row>
    <row r="556" spans="2:13" ht="16.5" customHeight="1">
      <c r="B556" s="42"/>
      <c r="C556" s="42"/>
      <c r="F556" s="42"/>
      <c r="G556" s="42"/>
      <c r="H556" s="44"/>
      <c r="I556" s="44"/>
      <c r="J556" s="42"/>
      <c r="K556" s="42"/>
      <c r="L556" s="42"/>
      <c r="M556" s="42"/>
    </row>
    <row r="557" spans="2:13" ht="16.5" customHeight="1">
      <c r="B557" s="42"/>
      <c r="C557" s="42"/>
      <c r="F557" s="42"/>
      <c r="G557" s="42"/>
      <c r="H557" s="44"/>
      <c r="I557" s="44"/>
      <c r="J557" s="42"/>
      <c r="K557" s="42"/>
      <c r="L557" s="42"/>
      <c r="M557" s="42"/>
    </row>
    <row r="558" spans="2:13" ht="16.5" customHeight="1">
      <c r="B558" s="42"/>
      <c r="C558" s="42"/>
      <c r="F558" s="42"/>
      <c r="G558" s="42"/>
      <c r="H558" s="44"/>
      <c r="I558" s="44"/>
      <c r="J558" s="42"/>
      <c r="K558" s="42"/>
      <c r="L558" s="42"/>
      <c r="M558" s="42"/>
    </row>
    <row r="559" spans="2:13" ht="16.5" customHeight="1">
      <c r="B559" s="42"/>
      <c r="C559" s="42"/>
      <c r="F559" s="42"/>
      <c r="G559" s="42"/>
      <c r="H559" s="44"/>
      <c r="I559" s="44"/>
      <c r="J559" s="42"/>
      <c r="K559" s="42"/>
      <c r="L559" s="42"/>
      <c r="M559" s="42"/>
    </row>
    <row r="560" spans="2:13" ht="16.5" customHeight="1">
      <c r="B560" s="42"/>
      <c r="C560" s="42"/>
      <c r="F560" s="42"/>
      <c r="G560" s="42"/>
      <c r="H560" s="44"/>
      <c r="I560" s="44"/>
      <c r="J560" s="42"/>
      <c r="K560" s="42"/>
      <c r="L560" s="42"/>
      <c r="M560" s="42"/>
    </row>
    <row r="561" spans="2:13" ht="16.5" customHeight="1">
      <c r="B561" s="42"/>
      <c r="C561" s="42"/>
      <c r="F561" s="42"/>
      <c r="G561" s="42"/>
      <c r="H561" s="44"/>
      <c r="I561" s="44"/>
      <c r="J561" s="42"/>
      <c r="K561" s="42"/>
      <c r="L561" s="42"/>
      <c r="M561" s="42"/>
    </row>
    <row r="562" spans="2:13" ht="16.5" customHeight="1">
      <c r="B562" s="42"/>
      <c r="C562" s="42"/>
      <c r="F562" s="42"/>
      <c r="G562" s="42"/>
      <c r="H562" s="44"/>
      <c r="I562" s="44"/>
      <c r="J562" s="42"/>
      <c r="K562" s="42"/>
      <c r="L562" s="42"/>
      <c r="M562" s="42"/>
    </row>
    <row r="563" spans="2:13" ht="16.5" customHeight="1">
      <c r="B563" s="42"/>
      <c r="C563" s="42"/>
      <c r="F563" s="42"/>
      <c r="G563" s="42"/>
      <c r="H563" s="44"/>
      <c r="I563" s="44"/>
      <c r="J563" s="42"/>
      <c r="K563" s="42"/>
      <c r="L563" s="42"/>
      <c r="M563" s="42"/>
    </row>
    <row r="564" spans="2:13" ht="16.5" customHeight="1">
      <c r="B564" s="42"/>
      <c r="C564" s="42"/>
      <c r="F564" s="42"/>
      <c r="G564" s="42"/>
      <c r="H564" s="44"/>
      <c r="I564" s="44"/>
      <c r="J564" s="42"/>
      <c r="K564" s="42"/>
      <c r="L564" s="42"/>
      <c r="M564" s="42"/>
    </row>
    <row r="565" spans="2:13" ht="16.5" customHeight="1">
      <c r="B565" s="42"/>
      <c r="C565" s="42"/>
      <c r="F565" s="42"/>
      <c r="G565" s="42"/>
      <c r="H565" s="44"/>
      <c r="I565" s="44"/>
      <c r="J565" s="42"/>
      <c r="K565" s="42"/>
      <c r="L565" s="42"/>
      <c r="M565" s="42"/>
    </row>
    <row r="566" spans="2:13" ht="16.5" customHeight="1">
      <c r="B566" s="42"/>
      <c r="C566" s="42"/>
      <c r="F566" s="42"/>
      <c r="G566" s="42"/>
      <c r="H566" s="44"/>
      <c r="I566" s="44"/>
      <c r="J566" s="42"/>
      <c r="K566" s="42"/>
      <c r="L566" s="42"/>
      <c r="M566" s="42"/>
    </row>
    <row r="567" spans="2:13" ht="16.5" customHeight="1">
      <c r="B567" s="42"/>
      <c r="C567" s="42"/>
      <c r="F567" s="42"/>
      <c r="G567" s="42"/>
      <c r="H567" s="44"/>
      <c r="I567" s="44"/>
      <c r="J567" s="42"/>
      <c r="K567" s="42"/>
      <c r="L567" s="42"/>
      <c r="M567" s="42"/>
    </row>
    <row r="568" spans="2:13" ht="16.5" customHeight="1">
      <c r="B568" s="42"/>
      <c r="C568" s="42"/>
      <c r="F568" s="42"/>
      <c r="G568" s="42"/>
      <c r="H568" s="44"/>
      <c r="I568" s="44"/>
      <c r="J568" s="42"/>
      <c r="K568" s="42"/>
      <c r="L568" s="42"/>
      <c r="M568" s="42"/>
    </row>
    <row r="569" spans="2:13" ht="16.5" customHeight="1">
      <c r="B569" s="42"/>
      <c r="C569" s="42"/>
      <c r="F569" s="42"/>
      <c r="G569" s="42"/>
      <c r="H569" s="44"/>
      <c r="I569" s="44"/>
      <c r="J569" s="42"/>
      <c r="K569" s="42"/>
      <c r="L569" s="42"/>
      <c r="M569" s="42"/>
    </row>
    <row r="570" spans="2:13" ht="16.5" customHeight="1">
      <c r="B570" s="42"/>
      <c r="C570" s="42"/>
      <c r="F570" s="42"/>
      <c r="G570" s="42"/>
      <c r="H570" s="44"/>
      <c r="I570" s="44"/>
      <c r="J570" s="42"/>
      <c r="K570" s="42"/>
      <c r="L570" s="42"/>
      <c r="M570" s="42"/>
    </row>
    <row r="571" spans="2:13" ht="16.5" customHeight="1">
      <c r="B571" s="42"/>
      <c r="C571" s="42"/>
      <c r="F571" s="42"/>
      <c r="G571" s="42"/>
      <c r="H571" s="44"/>
      <c r="I571" s="44"/>
      <c r="J571" s="42"/>
      <c r="K571" s="42"/>
      <c r="L571" s="42"/>
      <c r="M571" s="42"/>
    </row>
    <row r="572" spans="2:13" ht="16.5" customHeight="1">
      <c r="B572" s="42"/>
      <c r="C572" s="42"/>
      <c r="F572" s="42"/>
      <c r="G572" s="42"/>
      <c r="H572" s="44"/>
      <c r="I572" s="44"/>
      <c r="J572" s="42"/>
      <c r="K572" s="42"/>
      <c r="L572" s="42"/>
      <c r="M572" s="42"/>
    </row>
    <row r="573" spans="2:13" ht="16.5" customHeight="1">
      <c r="B573" s="42"/>
      <c r="C573" s="42"/>
      <c r="F573" s="42"/>
      <c r="G573" s="42"/>
      <c r="H573" s="44"/>
      <c r="I573" s="44"/>
      <c r="J573" s="42"/>
      <c r="K573" s="42"/>
      <c r="L573" s="42"/>
      <c r="M573" s="42"/>
    </row>
    <row r="574" spans="2:13" ht="16.5" customHeight="1">
      <c r="B574" s="42"/>
      <c r="C574" s="42"/>
      <c r="F574" s="42"/>
      <c r="G574" s="42"/>
      <c r="H574" s="44"/>
      <c r="I574" s="44"/>
      <c r="J574" s="42"/>
      <c r="K574" s="42"/>
      <c r="L574" s="42"/>
      <c r="M574" s="42"/>
    </row>
    <row r="575" spans="2:13" ht="16.5" customHeight="1">
      <c r="B575" s="42"/>
      <c r="C575" s="42"/>
      <c r="F575" s="42"/>
      <c r="G575" s="42"/>
      <c r="H575" s="44"/>
      <c r="I575" s="44"/>
      <c r="J575" s="42"/>
      <c r="K575" s="42"/>
      <c r="L575" s="42"/>
      <c r="M575" s="42"/>
    </row>
    <row r="576" spans="2:13" ht="16.5" customHeight="1">
      <c r="B576" s="42"/>
      <c r="C576" s="42"/>
      <c r="F576" s="42"/>
      <c r="G576" s="42"/>
      <c r="H576" s="44"/>
      <c r="I576" s="44"/>
      <c r="J576" s="42"/>
      <c r="K576" s="42"/>
      <c r="L576" s="42"/>
      <c r="M576" s="42"/>
    </row>
    <row r="577" spans="2:13" ht="16.5" customHeight="1">
      <c r="B577" s="42"/>
      <c r="C577" s="42"/>
      <c r="F577" s="42"/>
      <c r="G577" s="42"/>
      <c r="H577" s="44"/>
      <c r="I577" s="44"/>
      <c r="J577" s="42"/>
      <c r="K577" s="42"/>
      <c r="L577" s="42"/>
      <c r="M577" s="42"/>
    </row>
    <row r="578" spans="2:13" ht="16.5" customHeight="1">
      <c r="B578" s="42"/>
      <c r="C578" s="42"/>
      <c r="F578" s="42"/>
      <c r="G578" s="42"/>
      <c r="H578" s="44"/>
      <c r="I578" s="44"/>
      <c r="J578" s="42"/>
      <c r="K578" s="42"/>
      <c r="L578" s="42"/>
      <c r="M578" s="42"/>
    </row>
    <row r="579" spans="2:13" ht="16.5" customHeight="1">
      <c r="B579" s="42"/>
      <c r="C579" s="42"/>
      <c r="F579" s="42"/>
      <c r="G579" s="42"/>
      <c r="H579" s="44"/>
      <c r="I579" s="44"/>
      <c r="J579" s="42"/>
      <c r="K579" s="42"/>
      <c r="L579" s="42"/>
      <c r="M579" s="42"/>
    </row>
    <row r="580" spans="2:13" ht="16.5" customHeight="1">
      <c r="B580" s="42"/>
      <c r="C580" s="42"/>
      <c r="F580" s="42"/>
      <c r="G580" s="42"/>
      <c r="H580" s="44"/>
      <c r="I580" s="44"/>
      <c r="J580" s="42"/>
      <c r="K580" s="42"/>
      <c r="L580" s="42"/>
      <c r="M580" s="42"/>
    </row>
    <row r="581" spans="2:13" ht="16.5" customHeight="1">
      <c r="B581" s="42"/>
      <c r="C581" s="42"/>
      <c r="F581" s="42"/>
      <c r="G581" s="42"/>
      <c r="H581" s="44"/>
      <c r="I581" s="44"/>
      <c r="J581" s="42"/>
      <c r="K581" s="42"/>
      <c r="L581" s="42"/>
      <c r="M581" s="42"/>
    </row>
    <row r="582" spans="2:13" ht="16.5" customHeight="1">
      <c r="B582" s="42"/>
      <c r="C582" s="42"/>
      <c r="F582" s="42"/>
      <c r="G582" s="42"/>
      <c r="H582" s="44"/>
      <c r="I582" s="44"/>
      <c r="J582" s="42"/>
      <c r="K582" s="42"/>
      <c r="L582" s="42"/>
      <c r="M582" s="42"/>
    </row>
    <row r="583" spans="2:13" ht="16.5" customHeight="1">
      <c r="B583" s="42"/>
      <c r="C583" s="42"/>
      <c r="F583" s="42"/>
      <c r="G583" s="42"/>
      <c r="H583" s="44"/>
      <c r="I583" s="44"/>
      <c r="J583" s="42"/>
      <c r="K583" s="42"/>
      <c r="L583" s="42"/>
      <c r="M583" s="42"/>
    </row>
    <row r="584" spans="2:13" ht="16.5" customHeight="1">
      <c r="B584" s="42"/>
      <c r="C584" s="42"/>
      <c r="F584" s="42"/>
      <c r="G584" s="42"/>
      <c r="H584" s="44"/>
      <c r="I584" s="44"/>
      <c r="J584" s="42"/>
      <c r="K584" s="42"/>
      <c r="L584" s="42"/>
      <c r="M584" s="42"/>
    </row>
    <row r="585" spans="2:13" ht="16.5" customHeight="1">
      <c r="B585" s="42"/>
      <c r="C585" s="42"/>
      <c r="F585" s="42"/>
      <c r="G585" s="42"/>
      <c r="H585" s="44"/>
      <c r="I585" s="44"/>
      <c r="J585" s="42"/>
      <c r="K585" s="42"/>
      <c r="L585" s="42"/>
      <c r="M585" s="42"/>
    </row>
    <row r="586" spans="2:13" ht="16.5" customHeight="1">
      <c r="B586" s="42"/>
      <c r="C586" s="42"/>
      <c r="F586" s="42"/>
      <c r="G586" s="42"/>
      <c r="H586" s="44"/>
      <c r="I586" s="44"/>
      <c r="J586" s="42"/>
      <c r="K586" s="42"/>
      <c r="L586" s="42"/>
      <c r="M586" s="42"/>
    </row>
    <row r="587" spans="2:13" ht="16.5" customHeight="1">
      <c r="B587" s="42"/>
      <c r="C587" s="42"/>
      <c r="F587" s="42"/>
      <c r="G587" s="42"/>
      <c r="H587" s="44"/>
      <c r="I587" s="44"/>
      <c r="J587" s="42"/>
      <c r="K587" s="42"/>
      <c r="L587" s="42"/>
      <c r="M587" s="42"/>
    </row>
    <row r="588" spans="2:13" ht="16.5" customHeight="1">
      <c r="B588" s="42"/>
      <c r="C588" s="42"/>
      <c r="F588" s="42"/>
      <c r="G588" s="42"/>
      <c r="H588" s="44"/>
      <c r="I588" s="44"/>
      <c r="J588" s="42"/>
      <c r="K588" s="42"/>
      <c r="L588" s="42"/>
      <c r="M588" s="42"/>
    </row>
    <row r="589" spans="2:13" ht="16.5" customHeight="1">
      <c r="B589" s="42"/>
      <c r="C589" s="42"/>
      <c r="F589" s="42"/>
      <c r="G589" s="42"/>
      <c r="H589" s="44"/>
      <c r="I589" s="44"/>
      <c r="J589" s="42"/>
      <c r="K589" s="42"/>
      <c r="L589" s="42"/>
      <c r="M589" s="42"/>
    </row>
    <row r="590" spans="2:13" ht="16.5" customHeight="1">
      <c r="B590" s="42"/>
      <c r="C590" s="42"/>
      <c r="F590" s="42"/>
      <c r="G590" s="42"/>
      <c r="H590" s="44"/>
      <c r="I590" s="44"/>
      <c r="J590" s="42"/>
      <c r="K590" s="42"/>
      <c r="L590" s="42"/>
      <c r="M590" s="42"/>
    </row>
    <row r="591" spans="2:13" ht="16.5" customHeight="1">
      <c r="B591" s="42"/>
      <c r="C591" s="42"/>
      <c r="F591" s="42"/>
      <c r="G591" s="42"/>
      <c r="H591" s="44"/>
      <c r="I591" s="44"/>
      <c r="J591" s="42"/>
      <c r="K591" s="42"/>
      <c r="L591" s="42"/>
      <c r="M591" s="42"/>
    </row>
    <row r="592" spans="2:13" ht="16.5" customHeight="1">
      <c r="B592" s="42"/>
      <c r="C592" s="42"/>
      <c r="F592" s="42"/>
      <c r="G592" s="42"/>
      <c r="H592" s="44"/>
      <c r="I592" s="44"/>
      <c r="J592" s="42"/>
      <c r="K592" s="42"/>
      <c r="L592" s="42"/>
      <c r="M592" s="42"/>
    </row>
    <row r="593" spans="2:13" ht="16.5" customHeight="1">
      <c r="B593" s="42"/>
      <c r="C593" s="42"/>
      <c r="F593" s="42"/>
      <c r="G593" s="42"/>
      <c r="H593" s="44"/>
      <c r="I593" s="44"/>
      <c r="J593" s="42"/>
      <c r="K593" s="42"/>
      <c r="L593" s="42"/>
      <c r="M593" s="42"/>
    </row>
    <row r="594" spans="2:13" ht="16.5" customHeight="1">
      <c r="B594" s="42"/>
      <c r="C594" s="42"/>
      <c r="F594" s="42"/>
      <c r="G594" s="42"/>
      <c r="H594" s="44"/>
      <c r="I594" s="44"/>
      <c r="J594" s="42"/>
      <c r="K594" s="42"/>
      <c r="L594" s="42"/>
      <c r="M594" s="42"/>
    </row>
    <row r="595" spans="2:13" ht="16.5" customHeight="1">
      <c r="B595" s="42"/>
      <c r="C595" s="42"/>
      <c r="F595" s="42"/>
      <c r="G595" s="42"/>
      <c r="H595" s="44"/>
      <c r="I595" s="44"/>
      <c r="J595" s="42"/>
      <c r="K595" s="42"/>
      <c r="L595" s="42"/>
      <c r="M595" s="42"/>
    </row>
    <row r="596" spans="2:13" ht="16.5" customHeight="1">
      <c r="B596" s="42"/>
      <c r="C596" s="42"/>
      <c r="F596" s="42"/>
      <c r="G596" s="42"/>
      <c r="H596" s="44"/>
      <c r="I596" s="44"/>
      <c r="J596" s="42"/>
      <c r="K596" s="42"/>
      <c r="L596" s="42"/>
      <c r="M596" s="42"/>
    </row>
    <row r="597" spans="2:13" ht="16.5" customHeight="1">
      <c r="B597" s="42"/>
      <c r="C597" s="42"/>
      <c r="F597" s="42"/>
      <c r="G597" s="42"/>
      <c r="H597" s="44"/>
      <c r="I597" s="44"/>
      <c r="J597" s="42"/>
      <c r="K597" s="42"/>
      <c r="L597" s="42"/>
      <c r="M597" s="42"/>
    </row>
    <row r="598" spans="2:13" ht="16.5" customHeight="1">
      <c r="B598" s="42"/>
      <c r="C598" s="42"/>
      <c r="F598" s="42"/>
      <c r="G598" s="42"/>
      <c r="H598" s="44"/>
      <c r="I598" s="44"/>
      <c r="J598" s="42"/>
      <c r="K598" s="42"/>
      <c r="L598" s="42"/>
      <c r="M598" s="42"/>
    </row>
    <row r="599" spans="2:13" ht="16.5" customHeight="1">
      <c r="B599" s="42"/>
      <c r="C599" s="42"/>
      <c r="F599" s="42"/>
      <c r="G599" s="42"/>
      <c r="H599" s="44"/>
      <c r="I599" s="44"/>
      <c r="J599" s="42"/>
      <c r="K599" s="42"/>
      <c r="L599" s="42"/>
      <c r="M599" s="42"/>
    </row>
    <row r="600" spans="2:13" ht="16.5" customHeight="1">
      <c r="B600" s="42"/>
      <c r="C600" s="42"/>
      <c r="F600" s="42"/>
      <c r="G600" s="42"/>
      <c r="H600" s="44"/>
      <c r="I600" s="44"/>
      <c r="J600" s="42"/>
      <c r="K600" s="42"/>
      <c r="L600" s="42"/>
      <c r="M600" s="42"/>
    </row>
    <row r="601" spans="2:13" ht="16.5" customHeight="1">
      <c r="B601" s="42"/>
      <c r="C601" s="42"/>
      <c r="F601" s="42"/>
      <c r="G601" s="42"/>
      <c r="H601" s="44"/>
      <c r="I601" s="44"/>
      <c r="J601" s="42"/>
      <c r="K601" s="42"/>
      <c r="L601" s="42"/>
      <c r="M601" s="42"/>
    </row>
    <row r="602" spans="2:13" ht="16.5" customHeight="1">
      <c r="B602" s="42"/>
      <c r="C602" s="42"/>
      <c r="F602" s="42"/>
      <c r="G602" s="42"/>
      <c r="H602" s="44"/>
      <c r="I602" s="44"/>
      <c r="J602" s="42"/>
      <c r="K602" s="42"/>
      <c r="L602" s="42"/>
      <c r="M602" s="42"/>
    </row>
    <row r="603" spans="2:13" ht="16.5" customHeight="1">
      <c r="B603" s="42"/>
      <c r="C603" s="42"/>
      <c r="F603" s="42"/>
      <c r="G603" s="42"/>
      <c r="H603" s="44"/>
      <c r="I603" s="44"/>
      <c r="J603" s="42"/>
      <c r="K603" s="42"/>
      <c r="L603" s="42"/>
      <c r="M603" s="42"/>
    </row>
    <row r="604" spans="2:13" ht="16.5" customHeight="1">
      <c r="B604" s="42"/>
      <c r="C604" s="42"/>
      <c r="F604" s="42"/>
      <c r="G604" s="42"/>
      <c r="H604" s="44"/>
      <c r="I604" s="44"/>
      <c r="J604" s="42"/>
      <c r="K604" s="42"/>
      <c r="L604" s="42"/>
      <c r="M604" s="42"/>
    </row>
    <row r="605" spans="2:13" ht="16.5" customHeight="1">
      <c r="B605" s="42"/>
      <c r="C605" s="42"/>
      <c r="F605" s="42"/>
      <c r="G605" s="42"/>
      <c r="H605" s="44"/>
      <c r="I605" s="44"/>
      <c r="J605" s="42"/>
      <c r="K605" s="42"/>
      <c r="L605" s="42"/>
      <c r="M605" s="42"/>
    </row>
    <row r="606" spans="2:13" ht="16.5" customHeight="1">
      <c r="B606" s="42"/>
      <c r="C606" s="42"/>
      <c r="F606" s="42"/>
      <c r="G606" s="42"/>
      <c r="H606" s="44"/>
      <c r="I606" s="44"/>
      <c r="J606" s="42"/>
      <c r="K606" s="42"/>
      <c r="L606" s="42"/>
      <c r="M606" s="42"/>
    </row>
    <row r="607" spans="2:13" ht="16.5" customHeight="1">
      <c r="B607" s="42"/>
      <c r="C607" s="42"/>
      <c r="F607" s="42"/>
      <c r="G607" s="42"/>
      <c r="H607" s="44"/>
      <c r="I607" s="44"/>
      <c r="J607" s="42"/>
      <c r="K607" s="42"/>
      <c r="L607" s="42"/>
      <c r="M607" s="42"/>
    </row>
    <row r="608" spans="2:13" ht="16.5" customHeight="1">
      <c r="B608" s="42"/>
      <c r="C608" s="42"/>
      <c r="F608" s="42"/>
      <c r="G608" s="42"/>
      <c r="H608" s="44"/>
      <c r="I608" s="44"/>
      <c r="J608" s="42"/>
      <c r="K608" s="42"/>
      <c r="L608" s="42"/>
      <c r="M608" s="42"/>
    </row>
    <row r="609" spans="2:13" ht="16.5" customHeight="1">
      <c r="B609" s="42"/>
      <c r="C609" s="42"/>
      <c r="F609" s="42"/>
      <c r="G609" s="42"/>
      <c r="H609" s="44"/>
      <c r="I609" s="44"/>
      <c r="J609" s="42"/>
      <c r="K609" s="42"/>
      <c r="L609" s="42"/>
      <c r="M609" s="42"/>
    </row>
    <row r="610" spans="2:13" ht="16.5" customHeight="1">
      <c r="B610" s="42"/>
      <c r="C610" s="42"/>
      <c r="F610" s="42"/>
      <c r="G610" s="42"/>
      <c r="H610" s="44"/>
      <c r="I610" s="44"/>
      <c r="J610" s="42"/>
      <c r="K610" s="42"/>
      <c r="L610" s="42"/>
      <c r="M610" s="42"/>
    </row>
    <row r="611" spans="2:13" ht="16.5" customHeight="1">
      <c r="B611" s="42"/>
      <c r="C611" s="42"/>
      <c r="F611" s="42"/>
      <c r="G611" s="42"/>
      <c r="H611" s="44"/>
      <c r="I611" s="44"/>
      <c r="J611" s="42"/>
      <c r="K611" s="42"/>
      <c r="L611" s="42"/>
      <c r="M611" s="42"/>
    </row>
    <row r="612" spans="2:13" ht="16.5" customHeight="1">
      <c r="B612" s="42"/>
      <c r="C612" s="42"/>
      <c r="F612" s="42"/>
      <c r="G612" s="42"/>
      <c r="H612" s="44"/>
      <c r="I612" s="44"/>
      <c r="J612" s="42"/>
      <c r="K612" s="42"/>
      <c r="L612" s="42"/>
      <c r="M612" s="42"/>
    </row>
    <row r="613" spans="2:13" ht="16.5" customHeight="1">
      <c r="B613" s="42"/>
      <c r="C613" s="42"/>
      <c r="F613" s="42"/>
      <c r="G613" s="42"/>
      <c r="H613" s="44"/>
      <c r="I613" s="44"/>
      <c r="J613" s="42"/>
      <c r="K613" s="42"/>
      <c r="L613" s="42"/>
      <c r="M613" s="42"/>
    </row>
    <row r="614" spans="2:13" ht="16.5" customHeight="1">
      <c r="B614" s="42"/>
      <c r="C614" s="42"/>
      <c r="F614" s="42"/>
      <c r="G614" s="42"/>
      <c r="H614" s="44"/>
      <c r="I614" s="44"/>
      <c r="J614" s="42"/>
      <c r="K614" s="42"/>
      <c r="L614" s="42"/>
      <c r="M614" s="42"/>
    </row>
    <row r="615" spans="2:13" ht="16.5" customHeight="1">
      <c r="B615" s="42"/>
      <c r="C615" s="42"/>
      <c r="F615" s="42"/>
      <c r="G615" s="42"/>
      <c r="H615" s="44"/>
      <c r="I615" s="44"/>
      <c r="J615" s="42"/>
      <c r="K615" s="42"/>
      <c r="L615" s="42"/>
      <c r="M615" s="42"/>
    </row>
    <row r="616" spans="2:13" ht="16.5" customHeight="1">
      <c r="B616" s="42"/>
      <c r="C616" s="42"/>
      <c r="F616" s="42"/>
      <c r="G616" s="42"/>
      <c r="H616" s="44"/>
      <c r="I616" s="44"/>
      <c r="J616" s="42"/>
      <c r="K616" s="42"/>
      <c r="L616" s="42"/>
      <c r="M616" s="42"/>
    </row>
    <row r="617" spans="2:13" ht="16.5" customHeight="1">
      <c r="B617" s="42"/>
      <c r="C617" s="42"/>
      <c r="F617" s="42"/>
      <c r="G617" s="42"/>
      <c r="H617" s="44"/>
      <c r="I617" s="44"/>
      <c r="J617" s="42"/>
      <c r="K617" s="42"/>
      <c r="L617" s="42"/>
      <c r="M617" s="42"/>
    </row>
    <row r="618" spans="2:13" ht="16.5" customHeight="1">
      <c r="B618" s="42"/>
      <c r="C618" s="42"/>
      <c r="F618" s="42"/>
      <c r="G618" s="42"/>
      <c r="H618" s="44"/>
      <c r="I618" s="44"/>
      <c r="J618" s="42"/>
      <c r="K618" s="42"/>
      <c r="L618" s="42"/>
      <c r="M618" s="42"/>
    </row>
    <row r="619" spans="2:13" ht="16.5" customHeight="1">
      <c r="B619" s="42"/>
      <c r="C619" s="42"/>
      <c r="F619" s="42"/>
      <c r="G619" s="42"/>
      <c r="H619" s="44"/>
      <c r="I619" s="44"/>
      <c r="J619" s="42"/>
      <c r="K619" s="42"/>
      <c r="L619" s="42"/>
      <c r="M619" s="42"/>
    </row>
    <row r="620" spans="2:13" ht="16.5" customHeight="1">
      <c r="B620" s="42"/>
      <c r="C620" s="42"/>
      <c r="F620" s="42"/>
      <c r="G620" s="42"/>
      <c r="H620" s="44"/>
      <c r="I620" s="44"/>
      <c r="J620" s="42"/>
      <c r="K620" s="42"/>
      <c r="L620" s="42"/>
      <c r="M620" s="42"/>
    </row>
    <row r="621" spans="2:13" ht="16.5" customHeight="1">
      <c r="B621" s="42"/>
      <c r="C621" s="42"/>
      <c r="F621" s="42"/>
      <c r="G621" s="42"/>
      <c r="H621" s="44"/>
      <c r="I621" s="44"/>
      <c r="J621" s="42"/>
      <c r="K621" s="42"/>
      <c r="L621" s="42"/>
      <c r="M621" s="42"/>
    </row>
    <row r="622" spans="2:13" ht="16.5" customHeight="1">
      <c r="B622" s="42"/>
      <c r="C622" s="42"/>
      <c r="F622" s="42"/>
      <c r="G622" s="42"/>
      <c r="H622" s="44"/>
      <c r="I622" s="44"/>
      <c r="J622" s="42"/>
      <c r="K622" s="42"/>
      <c r="L622" s="42"/>
      <c r="M622" s="42"/>
    </row>
    <row r="623" spans="2:13" ht="16.5" customHeight="1">
      <c r="B623" s="42"/>
      <c r="C623" s="42"/>
      <c r="F623" s="42"/>
      <c r="G623" s="42"/>
      <c r="H623" s="44"/>
      <c r="I623" s="44"/>
      <c r="J623" s="42"/>
      <c r="K623" s="42"/>
      <c r="L623" s="42"/>
      <c r="M623" s="42"/>
    </row>
    <row r="624" spans="2:13" ht="16.5" customHeight="1">
      <c r="B624" s="42"/>
      <c r="C624" s="42"/>
      <c r="F624" s="42"/>
      <c r="G624" s="42"/>
      <c r="H624" s="44"/>
      <c r="I624" s="44"/>
      <c r="J624" s="42"/>
      <c r="K624" s="42"/>
      <c r="L624" s="42"/>
      <c r="M624" s="42"/>
    </row>
    <row r="625" spans="2:13" ht="16.5" customHeight="1">
      <c r="B625" s="42"/>
      <c r="C625" s="42"/>
      <c r="F625" s="42"/>
      <c r="G625" s="42"/>
      <c r="H625" s="44"/>
      <c r="I625" s="44"/>
      <c r="J625" s="42"/>
      <c r="K625" s="42"/>
      <c r="L625" s="42"/>
      <c r="M625" s="42"/>
    </row>
    <row r="626" spans="2:13" ht="16.5" customHeight="1">
      <c r="B626" s="42"/>
      <c r="C626" s="42"/>
      <c r="F626" s="42"/>
      <c r="G626" s="42"/>
      <c r="H626" s="44"/>
      <c r="I626" s="44"/>
      <c r="J626" s="42"/>
      <c r="K626" s="42"/>
      <c r="L626" s="42"/>
      <c r="M626" s="42"/>
    </row>
    <row r="627" spans="2:13" ht="16.5" customHeight="1">
      <c r="B627" s="42"/>
      <c r="C627" s="42"/>
      <c r="F627" s="42"/>
      <c r="G627" s="42"/>
      <c r="H627" s="44"/>
      <c r="I627" s="44"/>
      <c r="J627" s="42"/>
      <c r="K627" s="42"/>
      <c r="L627" s="42"/>
      <c r="M627" s="42"/>
    </row>
    <row r="628" spans="2:13" ht="16.5" customHeight="1">
      <c r="B628" s="42"/>
      <c r="C628" s="42"/>
      <c r="F628" s="42"/>
      <c r="G628" s="42"/>
      <c r="H628" s="44"/>
      <c r="I628" s="44"/>
      <c r="J628" s="42"/>
      <c r="K628" s="42"/>
      <c r="L628" s="42"/>
      <c r="M628" s="42"/>
    </row>
    <row r="629" spans="2:13" ht="16.5" customHeight="1">
      <c r="B629" s="42"/>
      <c r="C629" s="42"/>
      <c r="F629" s="42"/>
      <c r="G629" s="42"/>
      <c r="H629" s="44"/>
      <c r="I629" s="44"/>
      <c r="J629" s="42"/>
      <c r="K629" s="42"/>
      <c r="L629" s="42"/>
      <c r="M629" s="42"/>
    </row>
    <row r="630" spans="2:13" ht="16.5" customHeight="1">
      <c r="B630" s="42"/>
      <c r="C630" s="42"/>
      <c r="F630" s="42"/>
      <c r="G630" s="42"/>
      <c r="H630" s="44"/>
      <c r="I630" s="44"/>
      <c r="J630" s="42"/>
      <c r="K630" s="42"/>
      <c r="L630" s="42"/>
      <c r="M630" s="42"/>
    </row>
    <row r="631" spans="2:13" ht="16.5" customHeight="1">
      <c r="B631" s="42"/>
      <c r="C631" s="42"/>
      <c r="F631" s="42"/>
      <c r="G631" s="42"/>
      <c r="H631" s="44"/>
      <c r="I631" s="44"/>
      <c r="J631" s="42"/>
      <c r="K631" s="42"/>
      <c r="L631" s="42"/>
      <c r="M631" s="42"/>
    </row>
    <row r="632" spans="2:13" ht="16.5" customHeight="1">
      <c r="B632" s="42"/>
      <c r="C632" s="42"/>
      <c r="F632" s="42"/>
      <c r="G632" s="42"/>
      <c r="H632" s="44"/>
      <c r="I632" s="44"/>
      <c r="J632" s="42"/>
      <c r="K632" s="42"/>
      <c r="L632" s="42"/>
      <c r="M632" s="42"/>
    </row>
    <row r="633" spans="2:13" ht="16.5" customHeight="1">
      <c r="B633" s="42"/>
      <c r="C633" s="42"/>
      <c r="F633" s="42"/>
      <c r="G633" s="42"/>
      <c r="H633" s="44"/>
      <c r="I633" s="44"/>
      <c r="J633" s="42"/>
      <c r="K633" s="42"/>
      <c r="L633" s="42"/>
      <c r="M633" s="42"/>
    </row>
    <row r="634" spans="2:13" ht="16.5" customHeight="1">
      <c r="B634" s="42"/>
      <c r="C634" s="42"/>
      <c r="F634" s="42"/>
      <c r="G634" s="42"/>
      <c r="H634" s="44"/>
      <c r="I634" s="44"/>
      <c r="J634" s="42"/>
      <c r="K634" s="42"/>
      <c r="L634" s="42"/>
      <c r="M634" s="42"/>
    </row>
    <row r="635" spans="2:13" ht="16.5" customHeight="1">
      <c r="B635" s="42"/>
      <c r="C635" s="42"/>
      <c r="F635" s="42"/>
      <c r="G635" s="42"/>
      <c r="H635" s="44"/>
      <c r="I635" s="44"/>
      <c r="J635" s="42"/>
      <c r="K635" s="42"/>
      <c r="L635" s="42"/>
      <c r="M635" s="42"/>
    </row>
    <row r="636" spans="2:13" ht="16.5" customHeight="1">
      <c r="B636" s="42"/>
      <c r="C636" s="42"/>
      <c r="F636" s="42"/>
      <c r="G636" s="42"/>
      <c r="H636" s="44"/>
      <c r="I636" s="44"/>
      <c r="J636" s="42"/>
      <c r="K636" s="42"/>
      <c r="L636" s="42"/>
      <c r="M636" s="42"/>
    </row>
    <row r="637" spans="2:13" ht="16.5" customHeight="1">
      <c r="B637" s="42"/>
      <c r="C637" s="42"/>
      <c r="F637" s="42"/>
      <c r="G637" s="42"/>
      <c r="H637" s="44"/>
      <c r="I637" s="44"/>
      <c r="J637" s="42"/>
      <c r="K637" s="42"/>
      <c r="L637" s="42"/>
      <c r="M637" s="42"/>
    </row>
    <row r="638" spans="2:13" ht="16.5" customHeight="1">
      <c r="B638" s="42"/>
      <c r="C638" s="42"/>
      <c r="F638" s="42"/>
      <c r="G638" s="42"/>
      <c r="H638" s="44"/>
      <c r="I638" s="44"/>
      <c r="J638" s="42"/>
      <c r="K638" s="42"/>
      <c r="L638" s="42"/>
      <c r="M638" s="42"/>
    </row>
    <row r="639" spans="2:13" ht="16.5" customHeight="1">
      <c r="B639" s="42"/>
      <c r="C639" s="42"/>
      <c r="F639" s="42"/>
      <c r="G639" s="42"/>
      <c r="H639" s="44"/>
      <c r="I639" s="44"/>
      <c r="J639" s="42"/>
      <c r="K639" s="42"/>
      <c r="L639" s="42"/>
      <c r="M639" s="42"/>
    </row>
    <row r="640" spans="2:13" ht="16.5" customHeight="1">
      <c r="B640" s="42"/>
      <c r="C640" s="42"/>
      <c r="F640" s="42"/>
      <c r="G640" s="42"/>
      <c r="H640" s="44"/>
      <c r="I640" s="44"/>
      <c r="J640" s="42"/>
      <c r="K640" s="42"/>
      <c r="L640" s="42"/>
      <c r="M640" s="42"/>
    </row>
    <row r="641" spans="2:13" ht="16.5" customHeight="1">
      <c r="B641" s="42"/>
      <c r="C641" s="42"/>
      <c r="F641" s="42"/>
      <c r="G641" s="42"/>
      <c r="H641" s="44"/>
      <c r="I641" s="44"/>
      <c r="J641" s="42"/>
      <c r="K641" s="42"/>
      <c r="L641" s="42"/>
      <c r="M641" s="42"/>
    </row>
    <row r="642" spans="2:13" ht="16.5" customHeight="1">
      <c r="B642" s="42"/>
      <c r="C642" s="42"/>
      <c r="F642" s="42"/>
      <c r="G642" s="42"/>
      <c r="H642" s="44"/>
      <c r="I642" s="44"/>
      <c r="J642" s="42"/>
      <c r="K642" s="42"/>
      <c r="L642" s="42"/>
      <c r="M642" s="42"/>
    </row>
    <row r="643" spans="2:13" ht="16.5" customHeight="1">
      <c r="B643" s="42"/>
      <c r="C643" s="42"/>
      <c r="F643" s="42"/>
      <c r="G643" s="42"/>
      <c r="H643" s="44"/>
      <c r="I643" s="44"/>
      <c r="J643" s="42"/>
      <c r="K643" s="42"/>
      <c r="L643" s="42"/>
      <c r="M643" s="42"/>
    </row>
    <row r="644" spans="2:13" ht="16.5" customHeight="1">
      <c r="B644" s="42"/>
      <c r="C644" s="42"/>
      <c r="F644" s="42"/>
      <c r="G644" s="42"/>
      <c r="H644" s="44"/>
      <c r="I644" s="44"/>
      <c r="J644" s="42"/>
      <c r="K644" s="42"/>
      <c r="L644" s="42"/>
      <c r="M644" s="42"/>
    </row>
    <row r="645" spans="2:13" ht="16.5" customHeight="1">
      <c r="B645" s="42"/>
      <c r="C645" s="42"/>
      <c r="F645" s="42"/>
      <c r="G645" s="42"/>
      <c r="H645" s="44"/>
      <c r="I645" s="44"/>
      <c r="J645" s="42"/>
      <c r="K645" s="42"/>
      <c r="L645" s="42"/>
      <c r="M645" s="42"/>
    </row>
    <row r="646" spans="2:13" ht="16.5" customHeight="1">
      <c r="B646" s="42"/>
      <c r="C646" s="42"/>
      <c r="F646" s="42"/>
      <c r="G646" s="42"/>
      <c r="H646" s="44"/>
      <c r="I646" s="44"/>
      <c r="J646" s="42"/>
      <c r="K646" s="42"/>
      <c r="L646" s="42"/>
      <c r="M646" s="42"/>
    </row>
    <row r="647" spans="2:13" ht="16.5" customHeight="1">
      <c r="B647" s="42"/>
      <c r="C647" s="42"/>
      <c r="F647" s="42"/>
      <c r="G647" s="42"/>
      <c r="H647" s="44"/>
      <c r="I647" s="44"/>
      <c r="J647" s="42"/>
      <c r="K647" s="42"/>
      <c r="L647" s="42"/>
      <c r="M647" s="42"/>
    </row>
    <row r="648" spans="2:13" ht="16.5" customHeight="1">
      <c r="B648" s="42"/>
      <c r="C648" s="42"/>
      <c r="F648" s="42"/>
      <c r="G648" s="42"/>
      <c r="H648" s="44"/>
      <c r="I648" s="44"/>
      <c r="J648" s="42"/>
      <c r="K648" s="42"/>
      <c r="L648" s="42"/>
      <c r="M648" s="42"/>
    </row>
    <row r="649" spans="2:13" ht="16.5" customHeight="1">
      <c r="B649" s="42"/>
      <c r="C649" s="42"/>
      <c r="F649" s="42"/>
      <c r="G649" s="42"/>
      <c r="H649" s="44"/>
      <c r="I649" s="44"/>
      <c r="J649" s="42"/>
      <c r="K649" s="42"/>
      <c r="L649" s="42"/>
      <c r="M649" s="42"/>
    </row>
    <row r="650" spans="2:13" ht="16.5" customHeight="1">
      <c r="B650" s="42"/>
      <c r="C650" s="42"/>
      <c r="F650" s="42"/>
      <c r="G650" s="42"/>
      <c r="H650" s="44"/>
      <c r="I650" s="44"/>
      <c r="J650" s="42"/>
      <c r="K650" s="42"/>
      <c r="L650" s="42"/>
      <c r="M650" s="42"/>
    </row>
    <row r="651" spans="2:13" ht="16.5" customHeight="1">
      <c r="B651" s="42"/>
      <c r="C651" s="42"/>
      <c r="F651" s="42"/>
      <c r="G651" s="42"/>
      <c r="H651" s="44"/>
      <c r="I651" s="44"/>
      <c r="J651" s="42"/>
      <c r="K651" s="42"/>
      <c r="L651" s="42"/>
      <c r="M651" s="42"/>
    </row>
    <row r="652" spans="2:13" ht="16.5" customHeight="1">
      <c r="B652" s="42"/>
      <c r="C652" s="42"/>
      <c r="F652" s="42"/>
      <c r="G652" s="42"/>
      <c r="H652" s="44"/>
      <c r="I652" s="44"/>
      <c r="J652" s="42"/>
      <c r="K652" s="42"/>
      <c r="L652" s="42"/>
      <c r="M652" s="42"/>
    </row>
    <row r="653" spans="2:13" ht="16.5" customHeight="1">
      <c r="B653" s="42"/>
      <c r="C653" s="42"/>
      <c r="F653" s="42"/>
      <c r="G653" s="42"/>
      <c r="H653" s="44"/>
      <c r="I653" s="44"/>
      <c r="J653" s="42"/>
      <c r="K653" s="42"/>
      <c r="L653" s="42"/>
      <c r="M653" s="42"/>
    </row>
    <row r="654" spans="2:13" ht="16.5" customHeight="1">
      <c r="B654" s="42"/>
      <c r="C654" s="42"/>
      <c r="F654" s="42"/>
      <c r="G654" s="42"/>
      <c r="H654" s="44"/>
      <c r="I654" s="44"/>
      <c r="J654" s="42"/>
      <c r="K654" s="42"/>
      <c r="L654" s="42"/>
      <c r="M654" s="42"/>
    </row>
    <row r="655" spans="2:13" ht="16.5" customHeight="1">
      <c r="B655" s="42"/>
      <c r="C655" s="42"/>
      <c r="F655" s="42"/>
      <c r="G655" s="42"/>
      <c r="H655" s="44"/>
      <c r="I655" s="44"/>
      <c r="J655" s="42"/>
      <c r="K655" s="42"/>
      <c r="L655" s="42"/>
      <c r="M655" s="42"/>
    </row>
    <row r="656" spans="2:13" ht="16.5" customHeight="1">
      <c r="B656" s="42"/>
      <c r="C656" s="42"/>
      <c r="F656" s="42"/>
      <c r="G656" s="42"/>
      <c r="H656" s="44"/>
      <c r="I656" s="44"/>
      <c r="J656" s="42"/>
      <c r="K656" s="42"/>
      <c r="L656" s="42"/>
      <c r="M656" s="42"/>
    </row>
    <row r="657" spans="2:13" ht="16.5" customHeight="1">
      <c r="B657" s="42"/>
      <c r="C657" s="42"/>
      <c r="F657" s="42"/>
      <c r="G657" s="42"/>
      <c r="H657" s="44"/>
      <c r="I657" s="44"/>
      <c r="J657" s="42"/>
      <c r="K657" s="42"/>
      <c r="L657" s="42"/>
      <c r="M657" s="42"/>
    </row>
    <row r="658" spans="2:13" ht="16.5" customHeight="1">
      <c r="B658" s="42"/>
      <c r="C658" s="42"/>
      <c r="F658" s="42"/>
      <c r="G658" s="42"/>
      <c r="H658" s="44"/>
      <c r="I658" s="44"/>
      <c r="J658" s="42"/>
      <c r="K658" s="42"/>
      <c r="L658" s="42"/>
      <c r="M658" s="42"/>
    </row>
    <row r="659" spans="2:13" ht="16.5" customHeight="1">
      <c r="B659" s="42"/>
      <c r="C659" s="42"/>
      <c r="F659" s="42"/>
      <c r="G659" s="42"/>
      <c r="H659" s="44"/>
      <c r="I659" s="44"/>
      <c r="J659" s="42"/>
      <c r="K659" s="42"/>
      <c r="L659" s="42"/>
      <c r="M659" s="42"/>
    </row>
    <row r="660" spans="2:13" ht="16.5" customHeight="1">
      <c r="B660" s="42"/>
      <c r="C660" s="42"/>
      <c r="F660" s="42"/>
      <c r="G660" s="42"/>
      <c r="H660" s="44"/>
      <c r="I660" s="44"/>
      <c r="J660" s="42"/>
      <c r="K660" s="42"/>
      <c r="L660" s="42"/>
      <c r="M660" s="42"/>
    </row>
    <row r="661" spans="2:13" ht="16.5" customHeight="1">
      <c r="B661" s="42"/>
      <c r="C661" s="42"/>
      <c r="F661" s="42"/>
      <c r="G661" s="42"/>
      <c r="H661" s="44"/>
      <c r="I661" s="44"/>
      <c r="J661" s="42"/>
      <c r="K661" s="42"/>
      <c r="L661" s="42"/>
      <c r="M661" s="42"/>
    </row>
    <row r="662" spans="2:13" ht="16.5" customHeight="1">
      <c r="B662" s="42"/>
      <c r="C662" s="42"/>
      <c r="F662" s="42"/>
      <c r="G662" s="42"/>
      <c r="H662" s="44"/>
      <c r="I662" s="44"/>
      <c r="J662" s="42"/>
      <c r="K662" s="42"/>
      <c r="L662" s="42"/>
      <c r="M662" s="42"/>
    </row>
    <row r="663" spans="2:13" ht="16.5" customHeight="1">
      <c r="B663" s="42"/>
      <c r="C663" s="42"/>
      <c r="F663" s="42"/>
      <c r="G663" s="42"/>
      <c r="H663" s="44"/>
      <c r="I663" s="44"/>
      <c r="J663" s="42"/>
      <c r="K663" s="42"/>
      <c r="L663" s="42"/>
      <c r="M663" s="42"/>
    </row>
    <row r="664" spans="2:13" ht="16.5" customHeight="1">
      <c r="B664" s="42"/>
      <c r="C664" s="42"/>
      <c r="F664" s="42"/>
      <c r="G664" s="42"/>
      <c r="H664" s="44"/>
      <c r="I664" s="44"/>
      <c r="J664" s="42"/>
      <c r="K664" s="42"/>
      <c r="L664" s="42"/>
      <c r="M664" s="42"/>
    </row>
    <row r="665" spans="2:13" ht="16.5" customHeight="1">
      <c r="B665" s="42"/>
      <c r="C665" s="42"/>
      <c r="F665" s="42"/>
      <c r="G665" s="42"/>
      <c r="H665" s="44"/>
      <c r="I665" s="44"/>
      <c r="J665" s="42"/>
      <c r="K665" s="42"/>
      <c r="L665" s="42"/>
      <c r="M665" s="42"/>
    </row>
    <row r="666" spans="2:13" ht="16.5" customHeight="1">
      <c r="B666" s="42"/>
      <c r="C666" s="42"/>
      <c r="F666" s="42"/>
      <c r="G666" s="42"/>
      <c r="H666" s="44"/>
      <c r="I666" s="44"/>
      <c r="J666" s="42"/>
      <c r="K666" s="42"/>
      <c r="L666" s="42"/>
      <c r="M666" s="42"/>
    </row>
    <row r="667" spans="2:13" ht="16.5" customHeight="1">
      <c r="B667" s="42"/>
      <c r="C667" s="42"/>
      <c r="F667" s="42"/>
      <c r="G667" s="42"/>
      <c r="H667" s="44"/>
      <c r="I667" s="44"/>
      <c r="J667" s="42"/>
      <c r="K667" s="42"/>
      <c r="L667" s="42"/>
      <c r="M667" s="42"/>
    </row>
    <row r="668" spans="2:13" ht="16.5" customHeight="1">
      <c r="B668" s="42"/>
      <c r="C668" s="42"/>
      <c r="F668" s="42"/>
      <c r="G668" s="42"/>
      <c r="H668" s="44"/>
      <c r="I668" s="44"/>
      <c r="J668" s="42"/>
      <c r="K668" s="42"/>
      <c r="L668" s="42"/>
      <c r="M668" s="42"/>
    </row>
    <row r="669" spans="2:13" ht="16.5" customHeight="1">
      <c r="B669" s="42"/>
      <c r="C669" s="42"/>
      <c r="F669" s="42"/>
      <c r="G669" s="42"/>
      <c r="H669" s="44"/>
      <c r="I669" s="44"/>
      <c r="J669" s="42"/>
      <c r="K669" s="42"/>
      <c r="L669" s="42"/>
      <c r="M669" s="42"/>
    </row>
    <row r="670" spans="2:13" ht="16.5" customHeight="1">
      <c r="B670" s="42"/>
      <c r="C670" s="42"/>
      <c r="F670" s="42"/>
      <c r="G670" s="42"/>
      <c r="H670" s="44"/>
      <c r="I670" s="44"/>
      <c r="J670" s="42"/>
      <c r="K670" s="42"/>
      <c r="L670" s="42"/>
      <c r="M670" s="42"/>
    </row>
    <row r="671" spans="2:13" ht="16.5" customHeight="1">
      <c r="B671" s="42"/>
      <c r="C671" s="42"/>
      <c r="F671" s="42"/>
      <c r="G671" s="42"/>
      <c r="H671" s="44"/>
      <c r="I671" s="44"/>
      <c r="J671" s="42"/>
      <c r="K671" s="42"/>
      <c r="L671" s="42"/>
      <c r="M671" s="42"/>
    </row>
    <row r="672" spans="2:13" ht="16.5" customHeight="1">
      <c r="B672" s="42"/>
      <c r="C672" s="42"/>
      <c r="F672" s="42"/>
      <c r="G672" s="42"/>
      <c r="H672" s="44"/>
      <c r="I672" s="44"/>
      <c r="J672" s="42"/>
      <c r="K672" s="42"/>
      <c r="L672" s="42"/>
      <c r="M672" s="42"/>
    </row>
    <row r="673" spans="2:13" ht="16.5" customHeight="1">
      <c r="B673" s="42"/>
      <c r="C673" s="42"/>
      <c r="F673" s="42"/>
      <c r="G673" s="42"/>
      <c r="H673" s="44"/>
      <c r="I673" s="44"/>
      <c r="J673" s="42"/>
      <c r="K673" s="42"/>
      <c r="L673" s="42"/>
      <c r="M673" s="42"/>
    </row>
    <row r="674" spans="2:13" ht="16.5" customHeight="1">
      <c r="B674" s="42"/>
      <c r="C674" s="42"/>
      <c r="F674" s="42"/>
      <c r="G674" s="42"/>
      <c r="H674" s="44"/>
      <c r="I674" s="44"/>
      <c r="J674" s="42"/>
      <c r="K674" s="42"/>
      <c r="L674" s="42"/>
      <c r="M674" s="42"/>
    </row>
    <row r="675" spans="2:13" ht="16.5" customHeight="1">
      <c r="B675" s="42"/>
      <c r="C675" s="42"/>
      <c r="F675" s="42"/>
      <c r="G675" s="42"/>
      <c r="H675" s="44"/>
      <c r="I675" s="44"/>
      <c r="J675" s="42"/>
      <c r="K675" s="42"/>
      <c r="L675" s="42"/>
      <c r="M675" s="42"/>
    </row>
    <row r="676" spans="2:13" ht="16.5" customHeight="1">
      <c r="B676" s="42"/>
      <c r="C676" s="42"/>
      <c r="F676" s="42"/>
      <c r="G676" s="42"/>
      <c r="H676" s="44"/>
      <c r="I676" s="44"/>
      <c r="J676" s="42"/>
      <c r="K676" s="42"/>
      <c r="L676" s="42"/>
      <c r="M676" s="42"/>
    </row>
    <row r="677" spans="2:13" ht="16.5" customHeight="1">
      <c r="B677" s="42"/>
      <c r="C677" s="42"/>
      <c r="F677" s="42"/>
      <c r="G677" s="42"/>
      <c r="H677" s="44"/>
      <c r="I677" s="44"/>
      <c r="J677" s="42"/>
      <c r="K677" s="42"/>
      <c r="L677" s="42"/>
      <c r="M677" s="42"/>
    </row>
    <row r="678" spans="2:13" ht="16.5" customHeight="1">
      <c r="B678" s="42"/>
      <c r="C678" s="42"/>
      <c r="F678" s="42"/>
      <c r="G678" s="42"/>
      <c r="H678" s="44"/>
      <c r="I678" s="44"/>
      <c r="J678" s="42"/>
      <c r="K678" s="42"/>
      <c r="L678" s="42"/>
      <c r="M678" s="42"/>
    </row>
    <row r="679" spans="2:13" ht="16.5" customHeight="1">
      <c r="B679" s="42"/>
      <c r="C679" s="42"/>
      <c r="F679" s="42"/>
      <c r="G679" s="42"/>
      <c r="H679" s="44"/>
      <c r="I679" s="44"/>
      <c r="J679" s="42"/>
      <c r="K679" s="42"/>
      <c r="L679" s="42"/>
      <c r="M679" s="42"/>
    </row>
    <row r="680" spans="2:13" ht="16.5" customHeight="1">
      <c r="B680" s="42"/>
      <c r="C680" s="42"/>
      <c r="F680" s="42"/>
      <c r="G680" s="42"/>
      <c r="H680" s="44"/>
      <c r="I680" s="44"/>
      <c r="J680" s="42"/>
      <c r="K680" s="42"/>
      <c r="L680" s="42"/>
      <c r="M680" s="42"/>
    </row>
    <row r="681" spans="2:13" ht="16.5" customHeight="1">
      <c r="B681" s="42"/>
      <c r="C681" s="42"/>
      <c r="F681" s="42"/>
      <c r="G681" s="42"/>
      <c r="H681" s="44"/>
      <c r="I681" s="44"/>
      <c r="J681" s="42"/>
      <c r="K681" s="42"/>
      <c r="L681" s="42"/>
      <c r="M681" s="42"/>
    </row>
    <row r="682" spans="2:13" ht="16.5" customHeight="1">
      <c r="B682" s="42"/>
      <c r="C682" s="42"/>
      <c r="F682" s="42"/>
      <c r="G682" s="42"/>
      <c r="H682" s="44"/>
      <c r="I682" s="44"/>
      <c r="J682" s="42"/>
      <c r="K682" s="42"/>
      <c r="L682" s="42"/>
      <c r="M682" s="42"/>
    </row>
    <row r="683" spans="2:13" ht="16.5" customHeight="1">
      <c r="B683" s="42"/>
      <c r="C683" s="42"/>
      <c r="F683" s="42"/>
      <c r="G683" s="42"/>
      <c r="H683" s="44"/>
      <c r="I683" s="44"/>
      <c r="J683" s="42"/>
      <c r="K683" s="42"/>
      <c r="L683" s="42"/>
      <c r="M683" s="42"/>
    </row>
    <row r="684" spans="2:13" ht="16.5" customHeight="1">
      <c r="B684" s="42"/>
      <c r="C684" s="42"/>
      <c r="F684" s="42"/>
      <c r="G684" s="42"/>
      <c r="H684" s="44"/>
      <c r="I684" s="44"/>
      <c r="J684" s="42"/>
      <c r="K684" s="42"/>
      <c r="L684" s="42"/>
      <c r="M684" s="42"/>
    </row>
    <row r="685" spans="2:13" ht="16.5" customHeight="1">
      <c r="B685" s="42"/>
      <c r="C685" s="42"/>
      <c r="F685" s="42"/>
      <c r="G685" s="42"/>
      <c r="H685" s="44"/>
      <c r="I685" s="44"/>
      <c r="J685" s="42"/>
      <c r="K685" s="42"/>
      <c r="L685" s="42"/>
      <c r="M685" s="42"/>
    </row>
    <row r="686" spans="2:13" ht="16.5" customHeight="1">
      <c r="B686" s="42"/>
      <c r="C686" s="42"/>
      <c r="F686" s="42"/>
      <c r="G686" s="42"/>
      <c r="H686" s="44"/>
      <c r="I686" s="44"/>
      <c r="J686" s="42"/>
      <c r="K686" s="42"/>
      <c r="L686" s="42"/>
      <c r="M686" s="42"/>
    </row>
    <row r="687" spans="2:13" ht="16.5" customHeight="1">
      <c r="B687" s="42"/>
      <c r="C687" s="42"/>
      <c r="F687" s="42"/>
      <c r="G687" s="42"/>
      <c r="H687" s="44"/>
      <c r="I687" s="44"/>
      <c r="J687" s="42"/>
      <c r="K687" s="42"/>
      <c r="L687" s="42"/>
      <c r="M687" s="42"/>
    </row>
    <row r="688" spans="2:13" ht="16.5" customHeight="1">
      <c r="B688" s="42"/>
      <c r="C688" s="42"/>
      <c r="F688" s="42"/>
      <c r="G688" s="42"/>
      <c r="H688" s="44"/>
      <c r="I688" s="44"/>
      <c r="J688" s="42"/>
      <c r="K688" s="42"/>
      <c r="L688" s="42"/>
      <c r="M688" s="42"/>
    </row>
    <row r="689" spans="2:13" ht="16.5" customHeight="1">
      <c r="B689" s="42"/>
      <c r="C689" s="42"/>
      <c r="F689" s="42"/>
      <c r="G689" s="42"/>
      <c r="H689" s="44"/>
      <c r="I689" s="44"/>
      <c r="J689" s="42"/>
      <c r="K689" s="42"/>
      <c r="L689" s="42"/>
      <c r="M689" s="42"/>
    </row>
    <row r="690" spans="2:13" ht="16.5" customHeight="1">
      <c r="B690" s="42"/>
      <c r="C690" s="42"/>
      <c r="F690" s="42"/>
      <c r="G690" s="42"/>
      <c r="H690" s="44"/>
      <c r="I690" s="44"/>
      <c r="J690" s="42"/>
      <c r="K690" s="42"/>
      <c r="L690" s="42"/>
      <c r="M690" s="42"/>
    </row>
    <row r="691" spans="2:13" ht="16.5" customHeight="1">
      <c r="B691" s="42"/>
      <c r="C691" s="42"/>
      <c r="F691" s="42"/>
      <c r="G691" s="42"/>
      <c r="H691" s="44"/>
      <c r="I691" s="44"/>
      <c r="J691" s="42"/>
      <c r="K691" s="42"/>
      <c r="L691" s="42"/>
      <c r="M691" s="42"/>
    </row>
    <row r="692" spans="2:13" ht="16.5" customHeight="1">
      <c r="B692" s="42"/>
      <c r="C692" s="42"/>
      <c r="F692" s="42"/>
      <c r="G692" s="42"/>
      <c r="H692" s="44"/>
      <c r="I692" s="44"/>
      <c r="J692" s="42"/>
      <c r="K692" s="42"/>
      <c r="L692" s="42"/>
      <c r="M692" s="42"/>
    </row>
    <row r="693" spans="2:13" ht="16.5" customHeight="1">
      <c r="B693" s="42"/>
      <c r="C693" s="42"/>
      <c r="F693" s="42"/>
      <c r="G693" s="42"/>
      <c r="H693" s="44"/>
      <c r="I693" s="44"/>
      <c r="J693" s="42"/>
      <c r="K693" s="42"/>
      <c r="L693" s="42"/>
      <c r="M693" s="42"/>
    </row>
    <row r="694" spans="2:13" ht="16.5" customHeight="1">
      <c r="B694" s="42"/>
      <c r="C694" s="42"/>
      <c r="F694" s="42"/>
      <c r="G694" s="42"/>
      <c r="H694" s="44"/>
      <c r="I694" s="44"/>
      <c r="J694" s="42"/>
      <c r="K694" s="42"/>
      <c r="L694" s="42"/>
      <c r="M694" s="42"/>
    </row>
    <row r="695" spans="2:13" ht="16.5" customHeight="1">
      <c r="B695" s="42"/>
      <c r="C695" s="42"/>
      <c r="F695" s="42"/>
      <c r="G695" s="42"/>
      <c r="H695" s="44"/>
      <c r="I695" s="44"/>
      <c r="J695" s="42"/>
      <c r="K695" s="42"/>
      <c r="L695" s="42"/>
      <c r="M695" s="42"/>
    </row>
    <row r="696" spans="2:13" ht="16.5" customHeight="1">
      <c r="B696" s="42"/>
      <c r="C696" s="42"/>
      <c r="F696" s="42"/>
      <c r="G696" s="42"/>
      <c r="H696" s="44"/>
      <c r="I696" s="44"/>
      <c r="J696" s="42"/>
      <c r="K696" s="42"/>
      <c r="L696" s="42"/>
      <c r="M696" s="42"/>
    </row>
    <row r="697" spans="2:13" ht="16.5" customHeight="1">
      <c r="B697" s="42"/>
      <c r="C697" s="42"/>
      <c r="F697" s="42"/>
      <c r="G697" s="42"/>
      <c r="H697" s="44"/>
      <c r="I697" s="44"/>
      <c r="J697" s="42"/>
      <c r="K697" s="42"/>
      <c r="L697" s="42"/>
      <c r="M697" s="42"/>
    </row>
    <row r="698" spans="2:13" ht="16.5" customHeight="1">
      <c r="B698" s="42"/>
      <c r="C698" s="42"/>
      <c r="F698" s="42"/>
      <c r="G698" s="42"/>
      <c r="H698" s="44"/>
      <c r="I698" s="44"/>
      <c r="J698" s="42"/>
      <c r="K698" s="42"/>
      <c r="L698" s="42"/>
      <c r="M698" s="42"/>
    </row>
    <row r="699" spans="2:13" ht="16.5" customHeight="1">
      <c r="B699" s="42"/>
      <c r="C699" s="42"/>
      <c r="F699" s="42"/>
      <c r="G699" s="42"/>
      <c r="H699" s="44"/>
      <c r="I699" s="44"/>
      <c r="J699" s="42"/>
      <c r="K699" s="42"/>
      <c r="L699" s="42"/>
      <c r="M699" s="42"/>
    </row>
    <row r="700" spans="2:13" ht="16.5" customHeight="1">
      <c r="B700" s="42"/>
      <c r="C700" s="42"/>
      <c r="F700" s="42"/>
      <c r="G700" s="42"/>
      <c r="H700" s="44"/>
      <c r="I700" s="44"/>
      <c r="J700" s="42"/>
      <c r="K700" s="42"/>
      <c r="L700" s="42"/>
      <c r="M700" s="42"/>
    </row>
    <row r="701" spans="2:13" ht="16.5" customHeight="1">
      <c r="B701" s="42"/>
      <c r="C701" s="42"/>
      <c r="F701" s="42"/>
      <c r="G701" s="42"/>
      <c r="H701" s="44"/>
      <c r="I701" s="44"/>
      <c r="J701" s="42"/>
      <c r="K701" s="42"/>
      <c r="L701" s="42"/>
      <c r="M701" s="42"/>
    </row>
    <row r="702" spans="2:13" ht="16.5" customHeight="1">
      <c r="B702" s="42"/>
      <c r="C702" s="42"/>
      <c r="F702" s="42"/>
      <c r="G702" s="42"/>
      <c r="H702" s="44"/>
      <c r="I702" s="44"/>
      <c r="J702" s="42"/>
      <c r="K702" s="42"/>
      <c r="L702" s="42"/>
      <c r="M702" s="42"/>
    </row>
    <row r="703" spans="2:13" ht="16.5" customHeight="1">
      <c r="B703" s="42"/>
      <c r="C703" s="42"/>
      <c r="F703" s="42"/>
      <c r="G703" s="42"/>
      <c r="H703" s="44"/>
      <c r="I703" s="44"/>
      <c r="J703" s="42"/>
      <c r="K703" s="42"/>
      <c r="L703" s="42"/>
      <c r="M703" s="42"/>
    </row>
    <row r="704" spans="2:13" ht="16.5" customHeight="1">
      <c r="B704" s="42"/>
      <c r="C704" s="42"/>
      <c r="F704" s="42"/>
      <c r="G704" s="42"/>
      <c r="H704" s="44"/>
      <c r="I704" s="44"/>
      <c r="J704" s="42"/>
      <c r="K704" s="42"/>
      <c r="L704" s="42"/>
      <c r="M704" s="42"/>
    </row>
    <row r="705" spans="2:13" ht="16.5" customHeight="1">
      <c r="B705" s="42"/>
      <c r="C705" s="42"/>
      <c r="F705" s="42"/>
      <c r="G705" s="42"/>
      <c r="H705" s="44"/>
      <c r="I705" s="44"/>
      <c r="J705" s="42"/>
      <c r="K705" s="42"/>
      <c r="L705" s="42"/>
      <c r="M705" s="42"/>
    </row>
    <row r="706" spans="2:13" ht="16.5" customHeight="1">
      <c r="B706" s="42"/>
      <c r="C706" s="42"/>
      <c r="F706" s="42"/>
      <c r="G706" s="42"/>
      <c r="H706" s="44"/>
      <c r="I706" s="44"/>
      <c r="J706" s="42"/>
      <c r="K706" s="42"/>
      <c r="L706" s="42"/>
      <c r="M706" s="42"/>
    </row>
    <row r="707" spans="2:13" ht="16.5" customHeight="1">
      <c r="B707" s="42"/>
      <c r="C707" s="42"/>
      <c r="F707" s="42"/>
      <c r="G707" s="42"/>
      <c r="H707" s="44"/>
      <c r="I707" s="44"/>
      <c r="J707" s="42"/>
      <c r="K707" s="42"/>
      <c r="L707" s="42"/>
      <c r="M707" s="42"/>
    </row>
    <row r="708" spans="2:13" ht="16.5" customHeight="1">
      <c r="B708" s="42"/>
      <c r="C708" s="42"/>
      <c r="F708" s="42"/>
      <c r="G708" s="42"/>
      <c r="H708" s="44"/>
      <c r="I708" s="44"/>
      <c r="J708" s="42"/>
      <c r="K708" s="42"/>
      <c r="L708" s="42"/>
      <c r="M708" s="42"/>
    </row>
    <row r="709" spans="2:13" ht="16.5" customHeight="1">
      <c r="B709" s="42"/>
      <c r="C709" s="42"/>
      <c r="F709" s="42"/>
      <c r="G709" s="42"/>
      <c r="H709" s="44"/>
      <c r="I709" s="44"/>
      <c r="J709" s="42"/>
      <c r="K709" s="42"/>
      <c r="L709" s="42"/>
      <c r="M709" s="42"/>
    </row>
    <row r="710" spans="2:13" ht="16.5" customHeight="1">
      <c r="B710" s="42"/>
      <c r="C710" s="42"/>
      <c r="F710" s="42"/>
      <c r="G710" s="42"/>
      <c r="H710" s="44"/>
      <c r="I710" s="44"/>
      <c r="J710" s="42"/>
      <c r="K710" s="42"/>
      <c r="L710" s="42"/>
      <c r="M710" s="42"/>
    </row>
    <row r="711" spans="2:13" ht="16.5" customHeight="1">
      <c r="B711" s="42"/>
      <c r="C711" s="42"/>
      <c r="F711" s="42"/>
      <c r="G711" s="42"/>
      <c r="H711" s="44"/>
      <c r="I711" s="44"/>
      <c r="J711" s="42"/>
      <c r="K711" s="42"/>
      <c r="L711" s="42"/>
      <c r="M711" s="42"/>
    </row>
    <row r="712" spans="2:13" ht="16.5" customHeight="1">
      <c r="B712" s="42"/>
      <c r="C712" s="42"/>
      <c r="F712" s="42"/>
      <c r="G712" s="42"/>
      <c r="H712" s="44"/>
      <c r="I712" s="44"/>
      <c r="J712" s="42"/>
      <c r="K712" s="42"/>
      <c r="L712" s="42"/>
      <c r="M712" s="42"/>
    </row>
    <row r="713" spans="2:13" ht="16.5" customHeight="1">
      <c r="B713" s="42"/>
      <c r="C713" s="42"/>
      <c r="F713" s="42"/>
      <c r="G713" s="42"/>
      <c r="H713" s="44"/>
      <c r="I713" s="44"/>
      <c r="J713" s="42"/>
      <c r="K713" s="42"/>
      <c r="L713" s="42"/>
      <c r="M713" s="42"/>
    </row>
    <row r="714" spans="2:13" ht="16.5" customHeight="1">
      <c r="B714" s="42"/>
      <c r="C714" s="42"/>
      <c r="F714" s="42"/>
      <c r="G714" s="42"/>
      <c r="H714" s="44"/>
      <c r="I714" s="44"/>
      <c r="J714" s="42"/>
      <c r="K714" s="42"/>
      <c r="L714" s="42"/>
      <c r="M714" s="42"/>
    </row>
    <row r="715" spans="2:13" ht="16.5" customHeight="1">
      <c r="B715" s="42"/>
      <c r="C715" s="42"/>
      <c r="F715" s="42"/>
      <c r="G715" s="42"/>
      <c r="H715" s="44"/>
      <c r="I715" s="44"/>
      <c r="J715" s="42"/>
      <c r="K715" s="42"/>
      <c r="L715" s="42"/>
      <c r="M715" s="42"/>
    </row>
    <row r="716" spans="2:13" ht="16.5" customHeight="1">
      <c r="B716" s="42"/>
      <c r="C716" s="42"/>
      <c r="F716" s="42"/>
      <c r="G716" s="42"/>
      <c r="H716" s="44"/>
      <c r="I716" s="44"/>
      <c r="J716" s="42"/>
      <c r="K716" s="42"/>
      <c r="L716" s="42"/>
      <c r="M716" s="42"/>
    </row>
    <row r="717" spans="2:13" ht="16.5" customHeight="1">
      <c r="B717" s="42"/>
      <c r="C717" s="42"/>
      <c r="F717" s="42"/>
      <c r="G717" s="42"/>
      <c r="H717" s="44"/>
      <c r="I717" s="44"/>
      <c r="J717" s="42"/>
      <c r="K717" s="42"/>
      <c r="L717" s="42"/>
      <c r="M717" s="42"/>
    </row>
    <row r="718" spans="2:13" ht="16.5" customHeight="1">
      <c r="B718" s="42"/>
      <c r="C718" s="42"/>
      <c r="F718" s="42"/>
      <c r="G718" s="42"/>
      <c r="H718" s="44"/>
      <c r="I718" s="44"/>
      <c r="J718" s="42"/>
      <c r="K718" s="42"/>
      <c r="L718" s="42"/>
      <c r="M718" s="42"/>
    </row>
    <row r="719" spans="2:13" ht="16.5" customHeight="1">
      <c r="B719" s="42"/>
      <c r="C719" s="42"/>
      <c r="F719" s="42"/>
      <c r="G719" s="42"/>
      <c r="H719" s="44"/>
      <c r="I719" s="44"/>
      <c r="J719" s="42"/>
      <c r="K719" s="42"/>
      <c r="L719" s="42"/>
      <c r="M719" s="42"/>
    </row>
    <row r="720" spans="2:13" ht="16.5" customHeight="1">
      <c r="B720" s="42"/>
      <c r="C720" s="42"/>
      <c r="F720" s="42"/>
      <c r="G720" s="42"/>
      <c r="H720" s="44"/>
      <c r="I720" s="44"/>
      <c r="J720" s="42"/>
      <c r="K720" s="42"/>
      <c r="L720" s="42"/>
      <c r="M720" s="42"/>
    </row>
    <row r="721" spans="2:13" ht="16.5" customHeight="1">
      <c r="B721" s="42"/>
      <c r="C721" s="42"/>
      <c r="F721" s="42"/>
      <c r="G721" s="42"/>
      <c r="H721" s="44"/>
      <c r="I721" s="44"/>
      <c r="J721" s="42"/>
      <c r="K721" s="42"/>
      <c r="L721" s="42"/>
      <c r="M721" s="42"/>
    </row>
    <row r="722" spans="2:13" ht="16.5" customHeight="1">
      <c r="B722" s="42"/>
      <c r="C722" s="42"/>
      <c r="F722" s="42"/>
      <c r="G722" s="42"/>
      <c r="H722" s="44"/>
      <c r="I722" s="44"/>
      <c r="J722" s="42"/>
      <c r="K722" s="42"/>
      <c r="L722" s="42"/>
      <c r="M722" s="42"/>
    </row>
    <row r="723" spans="2:13" ht="16.5" customHeight="1">
      <c r="B723" s="42"/>
      <c r="C723" s="42"/>
      <c r="F723" s="42"/>
      <c r="G723" s="42"/>
      <c r="H723" s="44"/>
      <c r="I723" s="44"/>
      <c r="J723" s="42"/>
      <c r="K723" s="42"/>
      <c r="L723" s="42"/>
      <c r="M723" s="42"/>
    </row>
    <row r="724" spans="2:13" ht="16.5" customHeight="1">
      <c r="B724" s="42"/>
      <c r="C724" s="42"/>
      <c r="F724" s="42"/>
      <c r="G724" s="42"/>
      <c r="H724" s="44"/>
      <c r="I724" s="44"/>
      <c r="J724" s="42"/>
      <c r="K724" s="42"/>
      <c r="L724" s="42"/>
      <c r="M724" s="42"/>
    </row>
    <row r="725" spans="2:13" ht="16.5" customHeight="1">
      <c r="B725" s="42"/>
      <c r="C725" s="42"/>
      <c r="F725" s="42"/>
      <c r="G725" s="42"/>
      <c r="H725" s="44"/>
      <c r="I725" s="44"/>
      <c r="J725" s="42"/>
      <c r="K725" s="42"/>
      <c r="L725" s="42"/>
      <c r="M725" s="42"/>
    </row>
    <row r="726" spans="2:13" ht="16.5" customHeight="1">
      <c r="B726" s="42"/>
      <c r="C726" s="42"/>
      <c r="F726" s="42"/>
      <c r="G726" s="42"/>
      <c r="H726" s="44"/>
      <c r="I726" s="44"/>
      <c r="J726" s="42"/>
      <c r="K726" s="42"/>
      <c r="L726" s="42"/>
      <c r="M726" s="42"/>
    </row>
    <row r="727" spans="2:13" ht="16.5" customHeight="1">
      <c r="B727" s="42"/>
      <c r="C727" s="42"/>
      <c r="F727" s="42"/>
      <c r="G727" s="42"/>
      <c r="H727" s="44"/>
      <c r="I727" s="44"/>
      <c r="J727" s="42"/>
      <c r="K727" s="42"/>
      <c r="L727" s="42"/>
      <c r="M727" s="42"/>
    </row>
    <row r="728" spans="2:13" ht="16.5" customHeight="1">
      <c r="B728" s="42"/>
      <c r="C728" s="42"/>
      <c r="F728" s="42"/>
      <c r="G728" s="42"/>
      <c r="H728" s="44"/>
      <c r="I728" s="44"/>
      <c r="J728" s="42"/>
      <c r="K728" s="42"/>
      <c r="L728" s="42"/>
      <c r="M728" s="42"/>
    </row>
    <row r="729" spans="2:13" ht="16.5" customHeight="1">
      <c r="B729" s="42"/>
      <c r="C729" s="42"/>
      <c r="F729" s="42"/>
      <c r="G729" s="42"/>
      <c r="H729" s="44"/>
      <c r="I729" s="44"/>
      <c r="J729" s="42"/>
      <c r="K729" s="42"/>
      <c r="L729" s="42"/>
      <c r="M729" s="42"/>
    </row>
    <row r="730" spans="2:13" ht="16.5" customHeight="1">
      <c r="B730" s="42"/>
      <c r="C730" s="42"/>
      <c r="F730" s="42"/>
      <c r="G730" s="42"/>
      <c r="H730" s="44"/>
      <c r="I730" s="44"/>
      <c r="J730" s="42"/>
      <c r="K730" s="42"/>
      <c r="L730" s="42"/>
      <c r="M730" s="42"/>
    </row>
    <row r="731" spans="2:13" ht="16.5" customHeight="1">
      <c r="B731" s="42"/>
      <c r="C731" s="42"/>
      <c r="F731" s="42"/>
      <c r="G731" s="42"/>
      <c r="H731" s="44"/>
      <c r="I731" s="44"/>
      <c r="J731" s="42"/>
      <c r="K731" s="42"/>
      <c r="L731" s="42"/>
      <c r="M731" s="42"/>
    </row>
    <row r="732" spans="2:13" ht="16.5" customHeight="1">
      <c r="B732" s="42"/>
      <c r="C732" s="42"/>
      <c r="F732" s="42"/>
      <c r="G732" s="42"/>
      <c r="H732" s="44"/>
      <c r="I732" s="44"/>
      <c r="J732" s="42"/>
      <c r="K732" s="42"/>
      <c r="L732" s="42"/>
      <c r="M732" s="42"/>
    </row>
    <row r="733" spans="2:13" ht="16.5" customHeight="1">
      <c r="B733" s="42"/>
      <c r="C733" s="42"/>
      <c r="F733" s="42"/>
      <c r="G733" s="42"/>
      <c r="H733" s="44"/>
      <c r="I733" s="44"/>
      <c r="J733" s="42"/>
      <c r="K733" s="42"/>
      <c r="L733" s="42"/>
      <c r="M733" s="42"/>
    </row>
    <row r="734" spans="2:13" ht="16.5" customHeight="1">
      <c r="B734" s="42"/>
      <c r="C734" s="42"/>
      <c r="F734" s="42"/>
      <c r="G734" s="42"/>
      <c r="H734" s="44"/>
      <c r="I734" s="44"/>
      <c r="J734" s="42"/>
      <c r="K734" s="42"/>
      <c r="L734" s="42"/>
      <c r="M734" s="42"/>
    </row>
    <row r="735" spans="2:13" ht="16.5" customHeight="1">
      <c r="B735" s="42"/>
      <c r="C735" s="42"/>
      <c r="F735" s="42"/>
      <c r="G735" s="42"/>
      <c r="H735" s="44"/>
      <c r="I735" s="44"/>
      <c r="J735" s="42"/>
      <c r="K735" s="42"/>
      <c r="L735" s="42"/>
      <c r="M735" s="42"/>
    </row>
    <row r="736" spans="2:13" ht="16.5" customHeight="1">
      <c r="B736" s="42"/>
      <c r="C736" s="42"/>
      <c r="F736" s="42"/>
      <c r="G736" s="42"/>
      <c r="H736" s="44"/>
      <c r="I736" s="44"/>
      <c r="J736" s="42"/>
      <c r="K736" s="42"/>
      <c r="L736" s="42"/>
      <c r="M736" s="42"/>
    </row>
    <row r="737" spans="2:13" ht="16.5" customHeight="1">
      <c r="B737" s="42"/>
      <c r="C737" s="42"/>
      <c r="F737" s="42"/>
      <c r="G737" s="42"/>
      <c r="H737" s="44"/>
      <c r="I737" s="44"/>
      <c r="J737" s="42"/>
      <c r="K737" s="42"/>
      <c r="L737" s="42"/>
      <c r="M737" s="42"/>
    </row>
    <row r="738" spans="2:13" ht="16.5" customHeight="1">
      <c r="B738" s="42"/>
      <c r="C738" s="42"/>
      <c r="F738" s="42"/>
      <c r="G738" s="42"/>
      <c r="H738" s="44"/>
      <c r="I738" s="44"/>
      <c r="J738" s="42"/>
      <c r="K738" s="42"/>
      <c r="L738" s="42"/>
      <c r="M738" s="42"/>
    </row>
    <row r="739" spans="2:13" ht="16.5" customHeight="1">
      <c r="B739" s="42"/>
      <c r="C739" s="42"/>
      <c r="F739" s="42"/>
      <c r="G739" s="42"/>
      <c r="H739" s="44"/>
      <c r="I739" s="44"/>
      <c r="J739" s="42"/>
      <c r="K739" s="42"/>
      <c r="L739" s="42"/>
      <c r="M739" s="42"/>
    </row>
    <row r="740" spans="2:13" ht="16.5" customHeight="1">
      <c r="B740" s="42"/>
      <c r="C740" s="42"/>
      <c r="F740" s="42"/>
      <c r="G740" s="42"/>
      <c r="H740" s="44"/>
      <c r="I740" s="44"/>
      <c r="J740" s="42"/>
      <c r="K740" s="42"/>
      <c r="L740" s="42"/>
      <c r="M740" s="42"/>
    </row>
    <row r="741" spans="2:13" ht="16.5" customHeight="1">
      <c r="B741" s="42"/>
      <c r="C741" s="42"/>
      <c r="F741" s="42"/>
      <c r="G741" s="42"/>
      <c r="H741" s="44"/>
      <c r="I741" s="44"/>
      <c r="J741" s="42"/>
      <c r="K741" s="42"/>
      <c r="L741" s="42"/>
      <c r="M741" s="42"/>
    </row>
    <row r="742" spans="2:13" ht="16.5" customHeight="1">
      <c r="B742" s="42"/>
      <c r="C742" s="42"/>
      <c r="F742" s="42"/>
      <c r="G742" s="42"/>
      <c r="H742" s="44"/>
      <c r="I742" s="44"/>
      <c r="J742" s="42"/>
      <c r="K742" s="42"/>
      <c r="L742" s="42"/>
      <c r="M742" s="42"/>
    </row>
    <row r="743" spans="2:13" ht="16.5" customHeight="1">
      <c r="B743" s="42"/>
      <c r="C743" s="42"/>
      <c r="F743" s="42"/>
      <c r="G743" s="42"/>
      <c r="H743" s="44"/>
      <c r="I743" s="44"/>
      <c r="J743" s="42"/>
      <c r="K743" s="42"/>
      <c r="L743" s="42"/>
      <c r="M743" s="42"/>
    </row>
    <row r="744" spans="2:13" ht="16.5" customHeight="1">
      <c r="B744" s="42"/>
      <c r="C744" s="42"/>
      <c r="F744" s="42"/>
      <c r="G744" s="42"/>
      <c r="H744" s="44"/>
      <c r="I744" s="44"/>
      <c r="J744" s="42"/>
      <c r="K744" s="42"/>
      <c r="L744" s="42"/>
      <c r="M744" s="42"/>
    </row>
    <row r="745" spans="2:13" ht="16.5" customHeight="1">
      <c r="B745" s="42"/>
      <c r="C745" s="42"/>
      <c r="F745" s="42"/>
      <c r="G745" s="42"/>
      <c r="H745" s="44"/>
      <c r="I745" s="44"/>
      <c r="J745" s="42"/>
      <c r="K745" s="42"/>
      <c r="L745" s="42"/>
      <c r="M745" s="42"/>
    </row>
    <row r="746" spans="2:13" ht="16.5" customHeight="1">
      <c r="B746" s="42"/>
      <c r="C746" s="42"/>
      <c r="F746" s="42"/>
      <c r="G746" s="42"/>
      <c r="H746" s="44"/>
      <c r="I746" s="44"/>
      <c r="J746" s="42"/>
      <c r="K746" s="42"/>
      <c r="L746" s="42"/>
      <c r="M746" s="42"/>
    </row>
    <row r="747" spans="2:13" ht="16.5" customHeight="1">
      <c r="B747" s="42"/>
      <c r="C747" s="42"/>
      <c r="F747" s="42"/>
      <c r="G747" s="42"/>
      <c r="H747" s="44"/>
      <c r="I747" s="44"/>
      <c r="J747" s="42"/>
      <c r="K747" s="42"/>
      <c r="L747" s="42"/>
      <c r="M747" s="42"/>
    </row>
    <row r="748" spans="2:13" ht="16.5" customHeight="1">
      <c r="B748" s="42"/>
      <c r="C748" s="42"/>
      <c r="F748" s="42"/>
      <c r="G748" s="42"/>
      <c r="H748" s="44"/>
      <c r="I748" s="44"/>
      <c r="J748" s="42"/>
      <c r="K748" s="42"/>
      <c r="L748" s="42"/>
      <c r="M748" s="42"/>
    </row>
    <row r="749" spans="2:13" ht="16.5" customHeight="1">
      <c r="B749" s="42"/>
      <c r="C749" s="42"/>
      <c r="F749" s="42"/>
      <c r="G749" s="42"/>
      <c r="H749" s="44"/>
      <c r="I749" s="44"/>
      <c r="J749" s="42"/>
      <c r="K749" s="42"/>
      <c r="L749" s="42"/>
      <c r="M749" s="42"/>
    </row>
    <row r="750" spans="2:13" ht="16.5" customHeight="1">
      <c r="B750" s="42"/>
      <c r="C750" s="42"/>
      <c r="F750" s="42"/>
      <c r="G750" s="42"/>
      <c r="H750" s="44"/>
      <c r="I750" s="44"/>
      <c r="J750" s="42"/>
      <c r="K750" s="42"/>
      <c r="L750" s="42"/>
      <c r="M750" s="42"/>
    </row>
    <row r="751" spans="2:13" ht="16.5" customHeight="1">
      <c r="B751" s="42"/>
      <c r="C751" s="42"/>
      <c r="F751" s="42"/>
      <c r="G751" s="42"/>
      <c r="H751" s="44"/>
      <c r="I751" s="44"/>
      <c r="J751" s="42"/>
      <c r="K751" s="42"/>
      <c r="L751" s="42"/>
      <c r="M751" s="42"/>
    </row>
    <row r="752" spans="2:13" ht="16.5" customHeight="1">
      <c r="B752" s="42"/>
      <c r="C752" s="42"/>
      <c r="F752" s="42"/>
      <c r="G752" s="42"/>
      <c r="H752" s="44"/>
      <c r="I752" s="44"/>
      <c r="J752" s="42"/>
      <c r="K752" s="42"/>
      <c r="L752" s="42"/>
      <c r="M752" s="42"/>
    </row>
    <row r="753" spans="2:13" ht="16.5" customHeight="1">
      <c r="B753" s="42"/>
      <c r="C753" s="42"/>
      <c r="F753" s="42"/>
      <c r="G753" s="42"/>
      <c r="H753" s="44"/>
      <c r="I753" s="44"/>
      <c r="J753" s="42"/>
      <c r="K753" s="42"/>
      <c r="L753" s="42"/>
      <c r="M753" s="42"/>
    </row>
    <row r="754" spans="2:13" ht="16.5" customHeight="1">
      <c r="B754" s="42"/>
      <c r="C754" s="42"/>
      <c r="F754" s="42"/>
      <c r="G754" s="42"/>
      <c r="H754" s="44"/>
      <c r="I754" s="44"/>
      <c r="J754" s="42"/>
      <c r="K754" s="42"/>
      <c r="L754" s="42"/>
      <c r="M754" s="42"/>
    </row>
    <row r="755" spans="2:13" ht="16.5" customHeight="1">
      <c r="B755" s="42"/>
      <c r="C755" s="42"/>
      <c r="F755" s="42"/>
      <c r="G755" s="42"/>
      <c r="H755" s="44"/>
      <c r="I755" s="44"/>
      <c r="J755" s="42"/>
      <c r="K755" s="42"/>
      <c r="L755" s="42"/>
      <c r="M755" s="42"/>
    </row>
    <row r="756" spans="2:13" ht="16.5" customHeight="1">
      <c r="B756" s="42"/>
      <c r="C756" s="42"/>
      <c r="F756" s="42"/>
      <c r="G756" s="42"/>
      <c r="H756" s="44"/>
      <c r="I756" s="44"/>
      <c r="J756" s="42"/>
      <c r="K756" s="42"/>
      <c r="L756" s="42"/>
      <c r="M756" s="42"/>
    </row>
    <row r="757" spans="2:13" ht="16.5" customHeight="1">
      <c r="B757" s="42"/>
      <c r="C757" s="42"/>
      <c r="F757" s="42"/>
      <c r="G757" s="42"/>
      <c r="H757" s="44"/>
      <c r="I757" s="44"/>
      <c r="J757" s="42"/>
      <c r="K757" s="42"/>
      <c r="L757" s="42"/>
      <c r="M757" s="42"/>
    </row>
    <row r="758" spans="2:13" ht="16.5" customHeight="1">
      <c r="B758" s="42"/>
      <c r="C758" s="42"/>
      <c r="F758" s="42"/>
      <c r="G758" s="42"/>
      <c r="H758" s="44"/>
      <c r="I758" s="44"/>
      <c r="J758" s="42"/>
      <c r="K758" s="42"/>
      <c r="L758" s="42"/>
      <c r="M758" s="42"/>
    </row>
    <row r="759" spans="2:13" ht="16.5" customHeight="1">
      <c r="B759" s="42"/>
      <c r="C759" s="42"/>
      <c r="F759" s="42"/>
      <c r="G759" s="42"/>
      <c r="H759" s="44"/>
      <c r="I759" s="44"/>
      <c r="J759" s="42"/>
      <c r="K759" s="42"/>
      <c r="L759" s="42"/>
      <c r="M759" s="42"/>
    </row>
    <row r="760" spans="2:13" ht="16.5" customHeight="1">
      <c r="B760" s="42"/>
      <c r="C760" s="42"/>
      <c r="F760" s="42"/>
      <c r="G760" s="42"/>
      <c r="H760" s="44"/>
      <c r="I760" s="44"/>
      <c r="J760" s="42"/>
      <c r="K760" s="42"/>
      <c r="L760" s="42"/>
      <c r="M760" s="42"/>
    </row>
    <row r="761" spans="2:13" ht="16.5" customHeight="1">
      <c r="B761" s="42"/>
      <c r="C761" s="42"/>
      <c r="F761" s="42"/>
      <c r="G761" s="42"/>
      <c r="H761" s="44"/>
      <c r="I761" s="44"/>
      <c r="J761" s="42"/>
      <c r="K761" s="42"/>
      <c r="L761" s="42"/>
      <c r="M761" s="42"/>
    </row>
    <row r="762" spans="2:13" ht="16.5" customHeight="1">
      <c r="B762" s="42"/>
      <c r="C762" s="42"/>
      <c r="F762" s="42"/>
      <c r="G762" s="42"/>
      <c r="H762" s="44"/>
      <c r="I762" s="44"/>
      <c r="J762" s="42"/>
      <c r="K762" s="42"/>
      <c r="L762" s="42"/>
      <c r="M762" s="42"/>
    </row>
    <row r="763" spans="2:13" ht="16.5" customHeight="1">
      <c r="B763" s="42"/>
      <c r="C763" s="42"/>
      <c r="F763" s="42"/>
      <c r="G763" s="42"/>
      <c r="H763" s="44"/>
      <c r="I763" s="44"/>
      <c r="J763" s="42"/>
      <c r="K763" s="42"/>
      <c r="L763" s="42"/>
      <c r="M763" s="42"/>
    </row>
    <row r="764" spans="2:13" ht="16.5" customHeight="1">
      <c r="B764" s="42"/>
      <c r="C764" s="42"/>
      <c r="F764" s="42"/>
      <c r="G764" s="42"/>
      <c r="H764" s="44"/>
      <c r="I764" s="44"/>
      <c r="J764" s="42"/>
      <c r="K764" s="42"/>
      <c r="L764" s="42"/>
      <c r="M764" s="42"/>
    </row>
    <row r="765" spans="2:13" ht="16.5" customHeight="1">
      <c r="B765" s="42"/>
      <c r="C765" s="42"/>
      <c r="F765" s="42"/>
      <c r="G765" s="42"/>
      <c r="H765" s="44"/>
      <c r="I765" s="44"/>
      <c r="J765" s="42"/>
      <c r="K765" s="42"/>
      <c r="L765" s="42"/>
      <c r="M765" s="42"/>
    </row>
    <row r="766" spans="2:13" ht="16.5" customHeight="1">
      <c r="B766" s="42"/>
      <c r="C766" s="42"/>
      <c r="F766" s="42"/>
      <c r="G766" s="42"/>
      <c r="H766" s="44"/>
      <c r="I766" s="44"/>
      <c r="J766" s="42"/>
      <c r="K766" s="42"/>
      <c r="L766" s="42"/>
      <c r="M766" s="42"/>
    </row>
    <row r="767" spans="2:13" ht="16.5" customHeight="1">
      <c r="B767" s="42"/>
      <c r="C767" s="42"/>
      <c r="F767" s="42"/>
      <c r="G767" s="42"/>
      <c r="H767" s="44"/>
      <c r="I767" s="44"/>
      <c r="J767" s="42"/>
      <c r="K767" s="42"/>
      <c r="L767" s="42"/>
      <c r="M767" s="42"/>
    </row>
    <row r="768" spans="2:13" ht="16.5" customHeight="1">
      <c r="B768" s="42"/>
      <c r="C768" s="42"/>
      <c r="F768" s="42"/>
      <c r="G768" s="42"/>
      <c r="H768" s="44"/>
      <c r="I768" s="44"/>
      <c r="J768" s="42"/>
      <c r="K768" s="42"/>
      <c r="L768" s="42"/>
      <c r="M768" s="42"/>
    </row>
    <row r="769" spans="2:13" ht="16.5" customHeight="1">
      <c r="B769" s="42"/>
      <c r="C769" s="42"/>
      <c r="F769" s="42"/>
      <c r="G769" s="42"/>
      <c r="H769" s="44"/>
      <c r="I769" s="44"/>
      <c r="J769" s="42"/>
      <c r="K769" s="42"/>
      <c r="L769" s="42"/>
      <c r="M769" s="42"/>
    </row>
    <row r="770" spans="2:13" ht="16.5" customHeight="1">
      <c r="B770" s="42"/>
      <c r="C770" s="42"/>
      <c r="F770" s="42"/>
      <c r="G770" s="42"/>
      <c r="H770" s="44"/>
      <c r="I770" s="44"/>
      <c r="J770" s="42"/>
      <c r="K770" s="42"/>
      <c r="L770" s="42"/>
      <c r="M770" s="42"/>
    </row>
    <row r="771" spans="2:13" ht="16.5" customHeight="1">
      <c r="B771" s="42"/>
      <c r="C771" s="42"/>
      <c r="F771" s="42"/>
      <c r="G771" s="42"/>
      <c r="H771" s="44"/>
      <c r="I771" s="44"/>
      <c r="J771" s="42"/>
      <c r="K771" s="42"/>
      <c r="L771" s="42"/>
      <c r="M771" s="42"/>
    </row>
    <row r="772" spans="2:13" ht="16.5" customHeight="1">
      <c r="B772" s="42"/>
      <c r="C772" s="42"/>
      <c r="F772" s="42"/>
      <c r="G772" s="42"/>
      <c r="H772" s="44"/>
      <c r="I772" s="44"/>
      <c r="J772" s="42"/>
      <c r="K772" s="42"/>
      <c r="L772" s="42"/>
      <c r="M772" s="42"/>
    </row>
    <row r="773" spans="2:13" ht="16.5" customHeight="1">
      <c r="B773" s="42"/>
      <c r="C773" s="42"/>
      <c r="F773" s="42"/>
      <c r="G773" s="42"/>
      <c r="H773" s="44"/>
      <c r="I773" s="44"/>
      <c r="J773" s="42"/>
      <c r="K773" s="42"/>
      <c r="L773" s="42"/>
      <c r="M773" s="42"/>
    </row>
    <row r="774" spans="2:13" ht="16.5" customHeight="1">
      <c r="B774" s="42"/>
      <c r="C774" s="42"/>
      <c r="F774" s="42"/>
      <c r="G774" s="42"/>
      <c r="H774" s="44"/>
      <c r="I774" s="44"/>
      <c r="J774" s="42"/>
      <c r="K774" s="42"/>
      <c r="L774" s="42"/>
      <c r="M774" s="42"/>
    </row>
    <row r="775" spans="2:13" ht="16.5" customHeight="1">
      <c r="B775" s="42"/>
      <c r="C775" s="42"/>
      <c r="F775" s="42"/>
      <c r="G775" s="42"/>
      <c r="H775" s="44"/>
      <c r="I775" s="44"/>
      <c r="J775" s="42"/>
      <c r="K775" s="42"/>
      <c r="L775" s="42"/>
      <c r="M775" s="42"/>
    </row>
    <row r="776" spans="2:13" ht="16.5" customHeight="1">
      <c r="B776" s="42"/>
      <c r="C776" s="42"/>
      <c r="F776" s="42"/>
      <c r="G776" s="42"/>
      <c r="H776" s="44"/>
      <c r="I776" s="44"/>
      <c r="J776" s="42"/>
      <c r="K776" s="42"/>
      <c r="L776" s="42"/>
      <c r="M776" s="42"/>
    </row>
    <row r="777" spans="2:13" ht="16.5" customHeight="1">
      <c r="B777" s="42"/>
      <c r="C777" s="42"/>
      <c r="F777" s="42"/>
      <c r="G777" s="42"/>
      <c r="H777" s="44"/>
      <c r="I777" s="44"/>
      <c r="J777" s="42"/>
      <c r="K777" s="42"/>
      <c r="L777" s="42"/>
      <c r="M777" s="42"/>
    </row>
    <row r="778" spans="2:13" ht="16.5" customHeight="1">
      <c r="B778" s="42"/>
      <c r="C778" s="42"/>
      <c r="F778" s="42"/>
      <c r="G778" s="42"/>
      <c r="H778" s="44"/>
      <c r="I778" s="44"/>
      <c r="J778" s="42"/>
      <c r="K778" s="42"/>
      <c r="L778" s="42"/>
      <c r="M778" s="42"/>
    </row>
    <row r="779" spans="2:13" ht="16.5" customHeight="1">
      <c r="B779" s="42"/>
      <c r="C779" s="42"/>
      <c r="F779" s="42"/>
      <c r="G779" s="42"/>
      <c r="H779" s="44"/>
      <c r="I779" s="44"/>
      <c r="J779" s="42"/>
      <c r="K779" s="42"/>
      <c r="L779" s="42"/>
      <c r="M779" s="42"/>
    </row>
    <row r="780" spans="2:13" ht="16.5" customHeight="1">
      <c r="B780" s="42"/>
      <c r="C780" s="42"/>
      <c r="F780" s="42"/>
      <c r="G780" s="42"/>
      <c r="H780" s="44"/>
      <c r="I780" s="44"/>
      <c r="J780" s="42"/>
      <c r="K780" s="42"/>
      <c r="L780" s="42"/>
      <c r="M780" s="42"/>
    </row>
    <row r="781" spans="2:13" ht="16.5" customHeight="1">
      <c r="B781" s="42"/>
      <c r="C781" s="42"/>
      <c r="F781" s="42"/>
      <c r="G781" s="42"/>
      <c r="H781" s="44"/>
      <c r="I781" s="44"/>
      <c r="J781" s="42"/>
      <c r="K781" s="42"/>
      <c r="L781" s="42"/>
      <c r="M781" s="42"/>
    </row>
    <row r="782" spans="2:13" ht="16.5" customHeight="1">
      <c r="B782" s="42"/>
      <c r="C782" s="42"/>
      <c r="F782" s="42"/>
      <c r="G782" s="42"/>
      <c r="H782" s="44"/>
      <c r="I782" s="44"/>
      <c r="J782" s="42"/>
      <c r="K782" s="42"/>
      <c r="L782" s="42"/>
      <c r="M782" s="42"/>
    </row>
    <row r="783" spans="2:13" ht="16.5" customHeight="1">
      <c r="B783" s="42"/>
      <c r="C783" s="42"/>
      <c r="F783" s="42"/>
      <c r="G783" s="42"/>
      <c r="H783" s="44"/>
      <c r="I783" s="44"/>
      <c r="J783" s="42"/>
      <c r="K783" s="42"/>
      <c r="L783" s="42"/>
      <c r="M783" s="42"/>
    </row>
    <row r="784" spans="2:13" ht="16.5" customHeight="1">
      <c r="B784" s="42"/>
      <c r="C784" s="42"/>
      <c r="F784" s="42"/>
      <c r="G784" s="42"/>
      <c r="H784" s="44"/>
      <c r="I784" s="44"/>
      <c r="J784" s="42"/>
      <c r="K784" s="42"/>
      <c r="L784" s="42"/>
      <c r="M784" s="42"/>
    </row>
    <row r="785" spans="2:13" ht="16.5" customHeight="1">
      <c r="B785" s="42"/>
      <c r="C785" s="42"/>
      <c r="F785" s="42"/>
      <c r="G785" s="42"/>
      <c r="H785" s="44"/>
      <c r="I785" s="44"/>
      <c r="J785" s="42"/>
      <c r="K785" s="42"/>
      <c r="L785" s="42"/>
      <c r="M785" s="42"/>
    </row>
    <row r="786" spans="2:13" ht="16.5" customHeight="1">
      <c r="B786" s="42"/>
      <c r="C786" s="42"/>
      <c r="F786" s="42"/>
      <c r="G786" s="42"/>
      <c r="H786" s="44"/>
      <c r="I786" s="44"/>
      <c r="J786" s="42"/>
      <c r="K786" s="42"/>
      <c r="L786" s="42"/>
      <c r="M786" s="42"/>
    </row>
    <row r="787" spans="2:13" ht="16.5" customHeight="1">
      <c r="B787" s="42"/>
      <c r="C787" s="42"/>
      <c r="F787" s="42"/>
      <c r="G787" s="42"/>
      <c r="H787" s="44"/>
      <c r="I787" s="44"/>
      <c r="J787" s="42"/>
      <c r="K787" s="42"/>
      <c r="L787" s="42"/>
      <c r="M787" s="42"/>
    </row>
    <row r="788" spans="2:13" ht="16.5" customHeight="1">
      <c r="B788" s="42"/>
      <c r="C788" s="42"/>
      <c r="F788" s="42"/>
      <c r="G788" s="42"/>
      <c r="H788" s="44"/>
      <c r="I788" s="44"/>
      <c r="J788" s="42"/>
      <c r="K788" s="42"/>
      <c r="L788" s="42"/>
      <c r="M788" s="42"/>
    </row>
    <row r="789" spans="2:13" ht="16.5" customHeight="1">
      <c r="B789" s="42"/>
      <c r="C789" s="42"/>
      <c r="F789" s="42"/>
      <c r="G789" s="42"/>
      <c r="H789" s="44"/>
      <c r="I789" s="44"/>
      <c r="J789" s="42"/>
      <c r="K789" s="42"/>
      <c r="L789" s="42"/>
      <c r="M789" s="42"/>
    </row>
    <row r="790" spans="2:13" ht="16.5" customHeight="1">
      <c r="B790" s="42"/>
      <c r="C790" s="42"/>
      <c r="F790" s="42"/>
      <c r="G790" s="42"/>
      <c r="H790" s="44"/>
      <c r="I790" s="44"/>
      <c r="J790" s="42"/>
      <c r="K790" s="42"/>
      <c r="L790" s="42"/>
      <c r="M790" s="42"/>
    </row>
    <row r="791" spans="2:13" ht="16.5" customHeight="1">
      <c r="B791" s="42"/>
      <c r="C791" s="42"/>
      <c r="F791" s="42"/>
      <c r="G791" s="42"/>
      <c r="H791" s="44"/>
      <c r="I791" s="44"/>
      <c r="J791" s="42"/>
      <c r="K791" s="42"/>
      <c r="L791" s="42"/>
      <c r="M791" s="42"/>
    </row>
    <row r="792" spans="2:13" ht="16.5" customHeight="1">
      <c r="B792" s="42"/>
      <c r="C792" s="42"/>
      <c r="F792" s="42"/>
      <c r="G792" s="42"/>
      <c r="H792" s="44"/>
      <c r="I792" s="44"/>
      <c r="J792" s="42"/>
      <c r="K792" s="42"/>
      <c r="L792" s="42"/>
      <c r="M792" s="42"/>
    </row>
    <row r="793" spans="2:13" ht="16.5" customHeight="1">
      <c r="B793" s="42"/>
      <c r="C793" s="42"/>
      <c r="F793" s="42"/>
      <c r="G793" s="42"/>
      <c r="H793" s="44"/>
      <c r="I793" s="44"/>
      <c r="J793" s="42"/>
      <c r="K793" s="42"/>
      <c r="L793" s="42"/>
      <c r="M793" s="42"/>
    </row>
    <row r="794" spans="2:13" ht="16.5" customHeight="1">
      <c r="B794" s="42"/>
      <c r="C794" s="42"/>
      <c r="F794" s="42"/>
      <c r="G794" s="42"/>
      <c r="H794" s="44"/>
      <c r="I794" s="44"/>
      <c r="J794" s="42"/>
      <c r="K794" s="42"/>
      <c r="L794" s="42"/>
      <c r="M794" s="42"/>
    </row>
    <row r="795" spans="2:13" ht="16.5" customHeight="1">
      <c r="B795" s="42"/>
      <c r="C795" s="42"/>
      <c r="F795" s="42"/>
      <c r="G795" s="42"/>
      <c r="H795" s="44"/>
      <c r="I795" s="44"/>
      <c r="J795" s="42"/>
      <c r="K795" s="42"/>
      <c r="L795" s="42"/>
      <c r="M795" s="42"/>
    </row>
    <row r="796" spans="2:13" ht="16.5" customHeight="1">
      <c r="B796" s="42"/>
      <c r="C796" s="42"/>
      <c r="F796" s="42"/>
      <c r="G796" s="42"/>
      <c r="H796" s="44"/>
      <c r="I796" s="44"/>
      <c r="J796" s="42"/>
      <c r="K796" s="42"/>
      <c r="L796" s="42"/>
      <c r="M796" s="42"/>
    </row>
    <row r="797" spans="2:13" ht="16.5" customHeight="1">
      <c r="B797" s="42"/>
      <c r="C797" s="42"/>
      <c r="F797" s="42"/>
      <c r="G797" s="42"/>
      <c r="H797" s="44"/>
      <c r="I797" s="44"/>
      <c r="J797" s="42"/>
      <c r="K797" s="42"/>
      <c r="L797" s="42"/>
      <c r="M797" s="42"/>
    </row>
    <row r="798" spans="2:13" ht="16.5" customHeight="1">
      <c r="B798" s="42"/>
      <c r="C798" s="42"/>
      <c r="F798" s="42"/>
      <c r="G798" s="42"/>
      <c r="H798" s="44"/>
      <c r="I798" s="44"/>
      <c r="J798" s="42"/>
      <c r="K798" s="42"/>
      <c r="L798" s="42"/>
      <c r="M798" s="42"/>
    </row>
    <row r="799" spans="2:13" ht="16.5" customHeight="1">
      <c r="B799" s="42"/>
      <c r="C799" s="42"/>
      <c r="F799" s="42"/>
      <c r="G799" s="42"/>
      <c r="H799" s="44"/>
      <c r="I799" s="44"/>
      <c r="J799" s="42"/>
      <c r="K799" s="42"/>
      <c r="L799" s="42"/>
      <c r="M799" s="42"/>
    </row>
    <row r="800" spans="2:13" ht="16.5" customHeight="1">
      <c r="B800" s="42"/>
      <c r="C800" s="42"/>
      <c r="F800" s="42"/>
      <c r="G800" s="42"/>
      <c r="H800" s="44"/>
      <c r="I800" s="44"/>
      <c r="J800" s="42"/>
      <c r="K800" s="42"/>
      <c r="L800" s="42"/>
      <c r="M800" s="42"/>
    </row>
    <row r="801" spans="2:13" ht="16.5" customHeight="1">
      <c r="B801" s="42"/>
      <c r="C801" s="42"/>
      <c r="F801" s="42"/>
      <c r="G801" s="42"/>
      <c r="H801" s="44"/>
      <c r="I801" s="44"/>
      <c r="J801" s="42"/>
      <c r="K801" s="42"/>
      <c r="L801" s="42"/>
      <c r="M801" s="42"/>
    </row>
    <row r="802" spans="2:13" ht="16.5" customHeight="1">
      <c r="B802" s="42"/>
      <c r="C802" s="42"/>
      <c r="F802" s="42"/>
      <c r="G802" s="42"/>
      <c r="H802" s="44"/>
      <c r="I802" s="44"/>
      <c r="J802" s="42"/>
      <c r="K802" s="42"/>
      <c r="L802" s="42"/>
      <c r="M802" s="42"/>
    </row>
    <row r="803" spans="2:13" ht="16.5" customHeight="1">
      <c r="B803" s="42"/>
      <c r="C803" s="42"/>
      <c r="F803" s="42"/>
      <c r="G803" s="42"/>
      <c r="H803" s="44"/>
      <c r="I803" s="44"/>
      <c r="J803" s="42"/>
      <c r="K803" s="42"/>
      <c r="L803" s="42"/>
      <c r="M803" s="42"/>
    </row>
    <row r="804" spans="2:13" ht="16.5" customHeight="1">
      <c r="B804" s="42"/>
      <c r="C804" s="42"/>
      <c r="F804" s="42"/>
      <c r="G804" s="42"/>
      <c r="H804" s="44"/>
      <c r="I804" s="44"/>
      <c r="J804" s="42"/>
      <c r="K804" s="42"/>
      <c r="L804" s="42"/>
      <c r="M804" s="42"/>
    </row>
    <row r="805" spans="2:13" ht="16.5" customHeight="1">
      <c r="B805" s="42"/>
      <c r="C805" s="42"/>
      <c r="F805" s="42"/>
      <c r="G805" s="42"/>
      <c r="H805" s="44"/>
      <c r="I805" s="44"/>
      <c r="J805" s="42"/>
      <c r="K805" s="42"/>
      <c r="L805" s="42"/>
      <c r="M805" s="42"/>
    </row>
    <row r="806" spans="2:13" ht="16.5" customHeight="1">
      <c r="B806" s="42"/>
      <c r="C806" s="42"/>
      <c r="F806" s="42"/>
      <c r="G806" s="42"/>
      <c r="H806" s="44"/>
      <c r="I806" s="44"/>
      <c r="J806" s="42"/>
      <c r="K806" s="42"/>
      <c r="L806" s="42"/>
      <c r="M806" s="42"/>
    </row>
    <row r="807" spans="2:13" ht="16.5" customHeight="1">
      <c r="B807" s="42"/>
      <c r="C807" s="42"/>
      <c r="F807" s="42"/>
      <c r="G807" s="42"/>
      <c r="H807" s="44"/>
      <c r="I807" s="44"/>
      <c r="J807" s="42"/>
      <c r="K807" s="42"/>
      <c r="L807" s="42"/>
      <c r="M807" s="42"/>
    </row>
    <row r="808" spans="2:13" ht="16.5" customHeight="1">
      <c r="B808" s="42"/>
      <c r="C808" s="42"/>
      <c r="F808" s="42"/>
      <c r="G808" s="42"/>
      <c r="H808" s="44"/>
      <c r="I808" s="44"/>
      <c r="J808" s="42"/>
      <c r="K808" s="42"/>
      <c r="L808" s="42"/>
      <c r="M808" s="42"/>
    </row>
    <row r="809" spans="2:13" ht="16.5" customHeight="1">
      <c r="B809" s="42"/>
      <c r="C809" s="42"/>
      <c r="F809" s="42"/>
      <c r="G809" s="42"/>
      <c r="H809" s="44"/>
      <c r="I809" s="44"/>
      <c r="J809" s="42"/>
      <c r="K809" s="42"/>
      <c r="L809" s="42"/>
      <c r="M809" s="42"/>
    </row>
    <row r="810" spans="2:13" ht="16.5" customHeight="1">
      <c r="B810" s="42"/>
      <c r="C810" s="42"/>
      <c r="F810" s="42"/>
      <c r="G810" s="42"/>
      <c r="H810" s="44"/>
      <c r="I810" s="44"/>
      <c r="J810" s="42"/>
      <c r="K810" s="42"/>
      <c r="L810" s="42"/>
      <c r="M810" s="42"/>
    </row>
    <row r="811" spans="2:13" ht="16.5" customHeight="1">
      <c r="B811" s="42"/>
      <c r="C811" s="42"/>
      <c r="F811" s="42"/>
      <c r="G811" s="42"/>
      <c r="H811" s="44"/>
      <c r="I811" s="44"/>
      <c r="J811" s="42"/>
      <c r="K811" s="42"/>
      <c r="L811" s="42"/>
      <c r="M811" s="42"/>
    </row>
    <row r="812" spans="2:13" ht="16.5" customHeight="1">
      <c r="B812" s="42"/>
      <c r="C812" s="42"/>
      <c r="F812" s="42"/>
      <c r="G812" s="42"/>
      <c r="H812" s="44"/>
      <c r="I812" s="44"/>
      <c r="J812" s="42"/>
      <c r="K812" s="42"/>
      <c r="L812" s="42"/>
      <c r="M812" s="42"/>
    </row>
    <row r="813" spans="2:13" ht="16.5" customHeight="1">
      <c r="B813" s="42"/>
      <c r="C813" s="42"/>
      <c r="F813" s="42"/>
      <c r="G813" s="42"/>
      <c r="H813" s="44"/>
      <c r="I813" s="44"/>
      <c r="J813" s="42"/>
      <c r="K813" s="42"/>
      <c r="L813" s="42"/>
      <c r="M813" s="42"/>
    </row>
    <row r="814" spans="2:13" ht="16.5" customHeight="1">
      <c r="B814" s="42"/>
      <c r="C814" s="42"/>
      <c r="F814" s="42"/>
      <c r="G814" s="42"/>
      <c r="H814" s="44"/>
      <c r="I814" s="44"/>
      <c r="J814" s="42"/>
      <c r="K814" s="42"/>
      <c r="L814" s="42"/>
      <c r="M814" s="42"/>
    </row>
    <row r="815" spans="2:13" ht="16.5" customHeight="1">
      <c r="B815" s="42"/>
      <c r="C815" s="42"/>
      <c r="F815" s="42"/>
      <c r="G815" s="42"/>
      <c r="H815" s="44"/>
      <c r="I815" s="44"/>
      <c r="J815" s="42"/>
      <c r="K815" s="42"/>
      <c r="L815" s="42"/>
      <c r="M815" s="42"/>
    </row>
    <row r="816" spans="2:13" ht="16.5" customHeight="1">
      <c r="B816" s="42"/>
      <c r="C816" s="42"/>
      <c r="F816" s="42"/>
      <c r="G816" s="42"/>
      <c r="H816" s="44"/>
      <c r="I816" s="44"/>
      <c r="J816" s="42"/>
      <c r="K816" s="42"/>
      <c r="L816" s="42"/>
      <c r="M816" s="42"/>
    </row>
    <row r="817" spans="2:13" ht="16.5" customHeight="1">
      <c r="B817" s="42"/>
      <c r="C817" s="42"/>
      <c r="F817" s="42"/>
      <c r="G817" s="42"/>
      <c r="H817" s="44"/>
      <c r="I817" s="44"/>
      <c r="J817" s="42"/>
      <c r="K817" s="42"/>
      <c r="L817" s="42"/>
      <c r="M817" s="42"/>
    </row>
    <row r="818" spans="2:13" ht="16.5" customHeight="1">
      <c r="B818" s="42"/>
      <c r="C818" s="42"/>
      <c r="F818" s="42"/>
      <c r="G818" s="42"/>
      <c r="H818" s="44"/>
      <c r="I818" s="44"/>
      <c r="J818" s="42"/>
      <c r="K818" s="42"/>
      <c r="L818" s="42"/>
      <c r="M818" s="42"/>
    </row>
    <row r="819" spans="2:13" ht="16.5" customHeight="1">
      <c r="B819" s="42"/>
      <c r="C819" s="42"/>
      <c r="F819" s="42"/>
      <c r="G819" s="42"/>
      <c r="H819" s="44"/>
      <c r="I819" s="44"/>
      <c r="J819" s="42"/>
      <c r="K819" s="42"/>
      <c r="L819" s="42"/>
      <c r="M819" s="42"/>
    </row>
    <row r="820" spans="2:13" ht="16.5" customHeight="1">
      <c r="B820" s="42"/>
      <c r="C820" s="42"/>
      <c r="F820" s="42"/>
      <c r="G820" s="42"/>
      <c r="H820" s="44"/>
      <c r="I820" s="44"/>
      <c r="J820" s="42"/>
      <c r="K820" s="42"/>
      <c r="L820" s="42"/>
      <c r="M820" s="42"/>
    </row>
    <row r="821" spans="2:13" ht="16.5" customHeight="1">
      <c r="B821" s="42"/>
      <c r="C821" s="42"/>
      <c r="F821" s="42"/>
      <c r="G821" s="42"/>
      <c r="H821" s="44"/>
      <c r="I821" s="44"/>
      <c r="J821" s="42"/>
      <c r="K821" s="42"/>
      <c r="L821" s="42"/>
      <c r="M821" s="42"/>
    </row>
    <row r="822" spans="2:13" ht="16.5" customHeight="1">
      <c r="B822" s="42"/>
      <c r="C822" s="42"/>
      <c r="F822" s="42"/>
      <c r="G822" s="42"/>
      <c r="H822" s="44"/>
      <c r="I822" s="44"/>
      <c r="J822" s="42"/>
      <c r="K822" s="42"/>
      <c r="L822" s="42"/>
      <c r="M822" s="42"/>
    </row>
    <row r="823" spans="2:13" ht="16.5" customHeight="1">
      <c r="B823" s="42"/>
      <c r="C823" s="42"/>
      <c r="F823" s="42"/>
      <c r="G823" s="42"/>
      <c r="H823" s="44"/>
      <c r="I823" s="44"/>
      <c r="J823" s="42"/>
      <c r="K823" s="42"/>
      <c r="L823" s="42"/>
      <c r="M823" s="42"/>
    </row>
    <row r="824" spans="2:13" ht="16.5" customHeight="1">
      <c r="B824" s="42"/>
      <c r="C824" s="42"/>
      <c r="F824" s="42"/>
      <c r="G824" s="42"/>
      <c r="H824" s="44"/>
      <c r="I824" s="44"/>
      <c r="J824" s="42"/>
      <c r="K824" s="42"/>
      <c r="L824" s="42"/>
      <c r="M824" s="42"/>
    </row>
    <row r="825" spans="2:13" ht="16.5" customHeight="1">
      <c r="B825" s="42"/>
      <c r="C825" s="42"/>
      <c r="F825" s="42"/>
      <c r="G825" s="42"/>
      <c r="H825" s="44"/>
      <c r="I825" s="44"/>
      <c r="J825" s="42"/>
      <c r="K825" s="42"/>
      <c r="L825" s="42"/>
      <c r="M825" s="42"/>
    </row>
    <row r="826" spans="2:13" ht="16.5" customHeight="1">
      <c r="B826" s="42"/>
      <c r="C826" s="42"/>
      <c r="F826" s="42"/>
      <c r="G826" s="42"/>
      <c r="H826" s="44"/>
      <c r="I826" s="44"/>
      <c r="J826" s="42"/>
      <c r="K826" s="42"/>
      <c r="L826" s="42"/>
      <c r="M826" s="42"/>
    </row>
    <row r="827" spans="2:13" ht="16.5" customHeight="1">
      <c r="B827" s="42"/>
      <c r="C827" s="42"/>
      <c r="F827" s="42"/>
      <c r="G827" s="42"/>
      <c r="H827" s="44"/>
      <c r="I827" s="44"/>
      <c r="J827" s="42"/>
      <c r="K827" s="42"/>
      <c r="L827" s="42"/>
      <c r="M827" s="42"/>
    </row>
    <row r="828" spans="2:13" ht="16.5" customHeight="1">
      <c r="B828" s="42"/>
      <c r="C828" s="42"/>
      <c r="F828" s="42"/>
      <c r="G828" s="42"/>
      <c r="H828" s="44"/>
      <c r="I828" s="44"/>
      <c r="J828" s="42"/>
      <c r="K828" s="42"/>
      <c r="L828" s="42"/>
      <c r="M828" s="42"/>
    </row>
    <row r="829" spans="2:13" ht="16.5" customHeight="1">
      <c r="B829" s="42"/>
      <c r="C829" s="42"/>
      <c r="F829" s="42"/>
      <c r="G829" s="42"/>
      <c r="H829" s="44"/>
      <c r="I829" s="44"/>
      <c r="J829" s="42"/>
      <c r="K829" s="42"/>
      <c r="L829" s="42"/>
      <c r="M829" s="42"/>
    </row>
    <row r="830" spans="2:13" ht="16.5" customHeight="1">
      <c r="B830" s="42"/>
      <c r="C830" s="42"/>
      <c r="F830" s="42"/>
      <c r="G830" s="42"/>
      <c r="H830" s="44"/>
      <c r="I830" s="44"/>
      <c r="J830" s="42"/>
      <c r="K830" s="42"/>
      <c r="L830" s="42"/>
      <c r="M830" s="42"/>
    </row>
    <row r="831" spans="2:13" ht="16.5" customHeight="1">
      <c r="B831" s="42"/>
      <c r="C831" s="42"/>
      <c r="F831" s="42"/>
      <c r="G831" s="42"/>
      <c r="H831" s="44"/>
      <c r="I831" s="44"/>
      <c r="J831" s="42"/>
      <c r="K831" s="42"/>
      <c r="L831" s="42"/>
      <c r="M831" s="42"/>
    </row>
    <row r="832" spans="2:13" ht="16.5" customHeight="1">
      <c r="B832" s="42"/>
      <c r="C832" s="42"/>
      <c r="F832" s="42"/>
      <c r="G832" s="42"/>
      <c r="H832" s="44"/>
      <c r="I832" s="44"/>
      <c r="J832" s="42"/>
      <c r="K832" s="42"/>
      <c r="L832" s="42"/>
      <c r="M832" s="42"/>
    </row>
    <row r="833" spans="2:13" ht="16.5" customHeight="1">
      <c r="B833" s="42"/>
      <c r="C833" s="42"/>
      <c r="F833" s="42"/>
      <c r="G833" s="42"/>
      <c r="H833" s="44"/>
      <c r="I833" s="44"/>
      <c r="J833" s="42"/>
      <c r="K833" s="42"/>
      <c r="L833" s="42"/>
      <c r="M833" s="42"/>
    </row>
    <row r="834" spans="2:13" ht="16.5" customHeight="1">
      <c r="B834" s="42"/>
      <c r="C834" s="42"/>
      <c r="F834" s="42"/>
      <c r="G834" s="42"/>
      <c r="H834" s="44"/>
      <c r="I834" s="44"/>
      <c r="J834" s="42"/>
      <c r="K834" s="42"/>
      <c r="L834" s="42"/>
      <c r="M834" s="42"/>
    </row>
    <row r="835" spans="2:13" ht="16.5" customHeight="1">
      <c r="B835" s="42"/>
      <c r="C835" s="42"/>
      <c r="F835" s="42"/>
      <c r="G835" s="42"/>
      <c r="H835" s="44"/>
      <c r="I835" s="44"/>
      <c r="J835" s="42"/>
      <c r="K835" s="42"/>
      <c r="L835" s="42"/>
      <c r="M835" s="42"/>
    </row>
    <row r="836" spans="2:13" ht="16.5" customHeight="1">
      <c r="B836" s="42"/>
      <c r="C836" s="42"/>
      <c r="F836" s="42"/>
      <c r="G836" s="42"/>
      <c r="H836" s="44"/>
      <c r="I836" s="44"/>
      <c r="J836" s="42"/>
      <c r="K836" s="42"/>
      <c r="L836" s="42"/>
      <c r="M836" s="42"/>
    </row>
    <row r="837" spans="2:13" ht="16.5" customHeight="1">
      <c r="B837" s="42"/>
      <c r="C837" s="42"/>
      <c r="F837" s="42"/>
      <c r="G837" s="42"/>
      <c r="H837" s="44"/>
      <c r="I837" s="44"/>
      <c r="J837" s="42"/>
      <c r="K837" s="42"/>
      <c r="L837" s="42"/>
      <c r="M837" s="42"/>
    </row>
    <row r="838" spans="2:13" ht="16.5" customHeight="1">
      <c r="B838" s="42"/>
      <c r="C838" s="42"/>
      <c r="F838" s="42"/>
      <c r="G838" s="42"/>
      <c r="H838" s="44"/>
      <c r="I838" s="44"/>
      <c r="J838" s="42"/>
      <c r="K838" s="42"/>
      <c r="L838" s="42"/>
      <c r="M838" s="42"/>
    </row>
    <row r="839" spans="2:13" ht="16.5" customHeight="1">
      <c r="B839" s="42"/>
      <c r="C839" s="42"/>
      <c r="F839" s="42"/>
      <c r="G839" s="42"/>
      <c r="H839" s="44"/>
      <c r="I839" s="44"/>
      <c r="J839" s="42"/>
      <c r="K839" s="42"/>
      <c r="L839" s="42"/>
      <c r="M839" s="42"/>
    </row>
    <row r="840" spans="2:13" ht="16.5" customHeight="1">
      <c r="B840" s="42"/>
      <c r="C840" s="42"/>
      <c r="F840" s="42"/>
      <c r="G840" s="42"/>
      <c r="H840" s="44"/>
      <c r="I840" s="44"/>
      <c r="J840" s="42"/>
      <c r="K840" s="42"/>
      <c r="L840" s="42"/>
      <c r="M840" s="42"/>
    </row>
    <row r="841" spans="2:13" ht="16.5" customHeight="1">
      <c r="B841" s="42"/>
      <c r="C841" s="42"/>
      <c r="F841" s="42"/>
      <c r="G841" s="42"/>
      <c r="H841" s="44"/>
      <c r="I841" s="44"/>
      <c r="J841" s="42"/>
      <c r="K841" s="42"/>
      <c r="L841" s="42"/>
      <c r="M841" s="42"/>
    </row>
    <row r="842" spans="2:13" ht="16.5" customHeight="1">
      <c r="B842" s="42"/>
      <c r="C842" s="42"/>
      <c r="F842" s="42"/>
      <c r="G842" s="42"/>
      <c r="H842" s="44"/>
      <c r="I842" s="44"/>
      <c r="J842" s="42"/>
      <c r="K842" s="42"/>
      <c r="L842" s="42"/>
      <c r="M842" s="42"/>
    </row>
    <row r="843" spans="2:13" ht="16.5" customHeight="1">
      <c r="B843" s="42"/>
      <c r="C843" s="42"/>
      <c r="F843" s="42"/>
      <c r="G843" s="42"/>
      <c r="H843" s="44"/>
      <c r="I843" s="44"/>
      <c r="J843" s="42"/>
      <c r="K843" s="42"/>
      <c r="L843" s="42"/>
      <c r="M843" s="42"/>
    </row>
    <row r="844" spans="2:13" ht="16.5" customHeight="1">
      <c r="B844" s="42"/>
      <c r="C844" s="42"/>
      <c r="F844" s="42"/>
      <c r="G844" s="42"/>
      <c r="H844" s="44"/>
      <c r="I844" s="44"/>
      <c r="J844" s="42"/>
      <c r="K844" s="42"/>
      <c r="L844" s="42"/>
      <c r="M844" s="42"/>
    </row>
    <row r="845" spans="2:13" ht="16.5" customHeight="1">
      <c r="B845" s="42"/>
      <c r="C845" s="42"/>
      <c r="F845" s="42"/>
      <c r="G845" s="42"/>
      <c r="H845" s="44"/>
      <c r="I845" s="44"/>
      <c r="J845" s="42"/>
      <c r="K845" s="42"/>
      <c r="L845" s="42"/>
      <c r="M845" s="42"/>
    </row>
    <row r="846" spans="2:13" ht="16.5" customHeight="1">
      <c r="B846" s="42"/>
      <c r="C846" s="42"/>
      <c r="F846" s="42"/>
      <c r="G846" s="42"/>
      <c r="H846" s="44"/>
      <c r="I846" s="44"/>
      <c r="J846" s="42"/>
      <c r="K846" s="42"/>
      <c r="L846" s="42"/>
      <c r="M846" s="42"/>
    </row>
    <row r="847" spans="2:13" ht="16.5" customHeight="1">
      <c r="B847" s="42"/>
      <c r="C847" s="42"/>
      <c r="F847" s="42"/>
      <c r="G847" s="42"/>
      <c r="H847" s="44"/>
      <c r="I847" s="44"/>
      <c r="J847" s="42"/>
      <c r="K847" s="42"/>
      <c r="L847" s="42"/>
      <c r="M847" s="42"/>
    </row>
    <row r="848" spans="2:13" ht="16.5" customHeight="1">
      <c r="B848" s="42"/>
      <c r="C848" s="42"/>
      <c r="F848" s="42"/>
      <c r="G848" s="42"/>
      <c r="H848" s="44"/>
      <c r="I848" s="44"/>
      <c r="J848" s="42"/>
      <c r="K848" s="42"/>
      <c r="L848" s="42"/>
      <c r="M848" s="42"/>
    </row>
    <row r="849" spans="2:13" ht="16.5" customHeight="1">
      <c r="B849" s="42"/>
      <c r="C849" s="42"/>
      <c r="F849" s="42"/>
      <c r="G849" s="42"/>
      <c r="H849" s="44"/>
      <c r="I849" s="44"/>
      <c r="J849" s="42"/>
      <c r="K849" s="42"/>
      <c r="L849" s="42"/>
      <c r="M849" s="42"/>
    </row>
    <row r="850" spans="2:13" ht="16.5" customHeight="1">
      <c r="B850" s="42"/>
      <c r="C850" s="42"/>
      <c r="F850" s="42"/>
      <c r="G850" s="42"/>
      <c r="H850" s="44"/>
      <c r="I850" s="44"/>
      <c r="J850" s="42"/>
      <c r="K850" s="42"/>
      <c r="L850" s="42"/>
      <c r="M850" s="42"/>
    </row>
    <row r="851" spans="2:13" ht="16.5" customHeight="1">
      <c r="B851" s="42"/>
      <c r="C851" s="42"/>
      <c r="F851" s="42"/>
      <c r="G851" s="42"/>
      <c r="H851" s="44"/>
      <c r="I851" s="44"/>
      <c r="J851" s="42"/>
      <c r="K851" s="42"/>
      <c r="L851" s="42"/>
      <c r="M851" s="42"/>
    </row>
    <row r="852" spans="2:13" ht="16.5" customHeight="1">
      <c r="B852" s="42"/>
      <c r="C852" s="42"/>
      <c r="F852" s="42"/>
      <c r="G852" s="42"/>
      <c r="H852" s="44"/>
      <c r="I852" s="44"/>
      <c r="J852" s="42"/>
      <c r="K852" s="42"/>
      <c r="L852" s="42"/>
      <c r="M852" s="42"/>
    </row>
    <row r="853" spans="2:13" ht="16.5" customHeight="1">
      <c r="B853" s="42"/>
      <c r="C853" s="42"/>
      <c r="F853" s="42"/>
      <c r="G853" s="42"/>
      <c r="H853" s="44"/>
      <c r="I853" s="44"/>
      <c r="J853" s="42"/>
      <c r="K853" s="42"/>
      <c r="L853" s="42"/>
      <c r="M853" s="42"/>
    </row>
    <row r="854" spans="2:13" ht="16.5" customHeight="1">
      <c r="B854" s="42"/>
      <c r="C854" s="42"/>
      <c r="F854" s="42"/>
      <c r="G854" s="42"/>
      <c r="H854" s="44"/>
      <c r="I854" s="44"/>
      <c r="J854" s="42"/>
      <c r="K854" s="42"/>
      <c r="L854" s="42"/>
      <c r="M854" s="42"/>
    </row>
    <row r="855" spans="2:13" ht="16.5" customHeight="1">
      <c r="B855" s="42"/>
      <c r="C855" s="42"/>
      <c r="F855" s="42"/>
      <c r="G855" s="42"/>
      <c r="H855" s="44"/>
      <c r="I855" s="44"/>
      <c r="J855" s="42"/>
      <c r="K855" s="42"/>
      <c r="L855" s="42"/>
      <c r="M855" s="42"/>
    </row>
    <row r="856" spans="2:13" ht="16.5" customHeight="1">
      <c r="B856" s="42"/>
      <c r="C856" s="42"/>
      <c r="F856" s="42"/>
      <c r="G856" s="42"/>
      <c r="H856" s="44"/>
      <c r="I856" s="44"/>
      <c r="J856" s="42"/>
      <c r="K856" s="42"/>
      <c r="L856" s="42"/>
      <c r="M856" s="42"/>
    </row>
    <row r="857" spans="2:13" ht="16.5" customHeight="1">
      <c r="B857" s="42"/>
      <c r="C857" s="42"/>
      <c r="F857" s="42"/>
      <c r="G857" s="42"/>
      <c r="H857" s="44"/>
      <c r="I857" s="44"/>
      <c r="J857" s="42"/>
      <c r="K857" s="42"/>
      <c r="L857" s="42"/>
      <c r="M857" s="42"/>
    </row>
    <row r="858" spans="2:13" ht="16.5" customHeight="1">
      <c r="B858" s="42"/>
      <c r="C858" s="42"/>
      <c r="F858" s="42"/>
      <c r="G858" s="42"/>
      <c r="H858" s="44"/>
      <c r="I858" s="44"/>
      <c r="J858" s="42"/>
      <c r="K858" s="42"/>
      <c r="L858" s="42"/>
      <c r="M858" s="42"/>
    </row>
    <row r="859" spans="2:13" ht="16.5" customHeight="1">
      <c r="B859" s="42"/>
      <c r="C859" s="42"/>
      <c r="F859" s="42"/>
      <c r="G859" s="42"/>
      <c r="H859" s="44"/>
      <c r="I859" s="44"/>
      <c r="J859" s="42"/>
      <c r="K859" s="42"/>
      <c r="L859" s="42"/>
      <c r="M859" s="42"/>
    </row>
    <row r="860" spans="2:13" ht="16.5" customHeight="1">
      <c r="B860" s="42"/>
      <c r="C860" s="42"/>
      <c r="F860" s="42"/>
      <c r="G860" s="42"/>
      <c r="H860" s="44"/>
      <c r="I860" s="44"/>
      <c r="J860" s="42"/>
      <c r="K860" s="42"/>
      <c r="L860" s="42"/>
      <c r="M860" s="42"/>
    </row>
    <row r="861" spans="2:13" ht="16.5" customHeight="1">
      <c r="B861" s="42"/>
      <c r="C861" s="42"/>
      <c r="F861" s="42"/>
      <c r="G861" s="42"/>
      <c r="H861" s="44"/>
      <c r="I861" s="44"/>
      <c r="J861" s="42"/>
      <c r="K861" s="42"/>
      <c r="L861" s="42"/>
      <c r="M861" s="42"/>
    </row>
    <row r="862" spans="2:13" ht="16.5" customHeight="1">
      <c r="B862" s="42"/>
      <c r="C862" s="42"/>
      <c r="F862" s="42"/>
      <c r="G862" s="42"/>
      <c r="H862" s="44"/>
      <c r="I862" s="44"/>
      <c r="J862" s="42"/>
      <c r="K862" s="42"/>
      <c r="L862" s="42"/>
      <c r="M862" s="42"/>
    </row>
    <row r="863" spans="2:13" ht="16.5" customHeight="1">
      <c r="B863" s="42"/>
      <c r="C863" s="42"/>
      <c r="F863" s="42"/>
      <c r="G863" s="42"/>
      <c r="H863" s="44"/>
      <c r="I863" s="44"/>
      <c r="J863" s="42"/>
      <c r="K863" s="42"/>
      <c r="L863" s="42"/>
      <c r="M863" s="42"/>
    </row>
    <row r="864" spans="2:13" ht="16.5" customHeight="1">
      <c r="B864" s="42"/>
      <c r="C864" s="42"/>
      <c r="F864" s="42"/>
      <c r="G864" s="42"/>
      <c r="H864" s="44"/>
      <c r="I864" s="44"/>
      <c r="J864" s="42"/>
      <c r="K864" s="42"/>
      <c r="L864" s="42"/>
      <c r="M864" s="42"/>
    </row>
    <row r="865" spans="2:13" ht="16.5" customHeight="1">
      <c r="B865" s="42"/>
      <c r="C865" s="42"/>
      <c r="F865" s="42"/>
      <c r="G865" s="42"/>
      <c r="H865" s="44"/>
      <c r="I865" s="44"/>
      <c r="J865" s="42"/>
      <c r="K865" s="42"/>
      <c r="L865" s="42"/>
      <c r="M865" s="42"/>
    </row>
    <row r="866" spans="2:13" ht="16.5" customHeight="1">
      <c r="B866" s="42"/>
      <c r="C866" s="42"/>
      <c r="F866" s="42"/>
      <c r="G866" s="42"/>
      <c r="H866" s="44"/>
      <c r="I866" s="44"/>
      <c r="J866" s="42"/>
      <c r="K866" s="42"/>
      <c r="L866" s="42"/>
      <c r="M866" s="42"/>
    </row>
    <row r="867" spans="2:13" ht="16.5" customHeight="1">
      <c r="B867" s="42"/>
      <c r="C867" s="42"/>
      <c r="F867" s="42"/>
      <c r="G867" s="42"/>
      <c r="H867" s="44"/>
      <c r="I867" s="44"/>
      <c r="J867" s="42"/>
      <c r="K867" s="42"/>
      <c r="L867" s="42"/>
      <c r="M867" s="42"/>
    </row>
    <row r="868" spans="2:13" ht="16.5" customHeight="1">
      <c r="B868" s="42"/>
      <c r="C868" s="42"/>
      <c r="F868" s="42"/>
      <c r="G868" s="42"/>
      <c r="H868" s="44"/>
      <c r="I868" s="44"/>
      <c r="J868" s="42"/>
      <c r="K868" s="42"/>
      <c r="L868" s="42"/>
      <c r="M868" s="42"/>
    </row>
    <row r="869" spans="2:13" ht="16.5" customHeight="1">
      <c r="B869" s="42"/>
      <c r="C869" s="42"/>
      <c r="F869" s="42"/>
      <c r="G869" s="42"/>
      <c r="H869" s="44"/>
      <c r="I869" s="44"/>
      <c r="J869" s="42"/>
      <c r="K869" s="42"/>
      <c r="L869" s="42"/>
      <c r="M869" s="42"/>
    </row>
    <row r="870" spans="2:13" ht="16.5" customHeight="1">
      <c r="B870" s="42"/>
      <c r="C870" s="42"/>
      <c r="F870" s="42"/>
      <c r="G870" s="42"/>
      <c r="H870" s="44"/>
      <c r="I870" s="44"/>
      <c r="J870" s="42"/>
      <c r="K870" s="42"/>
      <c r="L870" s="42"/>
      <c r="M870" s="42"/>
    </row>
    <row r="871" spans="2:13" ht="16.5" customHeight="1">
      <c r="B871" s="42"/>
      <c r="C871" s="42"/>
      <c r="F871" s="42"/>
      <c r="G871" s="42"/>
      <c r="H871" s="44"/>
      <c r="I871" s="44"/>
      <c r="J871" s="42"/>
      <c r="K871" s="42"/>
      <c r="L871" s="42"/>
      <c r="M871" s="42"/>
    </row>
    <row r="872" spans="2:13" ht="16.5" customHeight="1">
      <c r="B872" s="42"/>
      <c r="C872" s="42"/>
      <c r="F872" s="42"/>
      <c r="G872" s="42"/>
      <c r="H872" s="44"/>
      <c r="I872" s="44"/>
      <c r="J872" s="42"/>
      <c r="K872" s="42"/>
      <c r="L872" s="42"/>
      <c r="M872" s="42"/>
    </row>
    <row r="873" spans="2:13" ht="16.5" customHeight="1">
      <c r="B873" s="42"/>
      <c r="C873" s="42"/>
      <c r="F873" s="42"/>
      <c r="G873" s="42"/>
      <c r="H873" s="44"/>
      <c r="I873" s="44"/>
      <c r="J873" s="42"/>
      <c r="K873" s="42"/>
      <c r="L873" s="42"/>
      <c r="M873" s="42"/>
    </row>
    <row r="874" spans="2:13" ht="16.5" customHeight="1">
      <c r="B874" s="42"/>
      <c r="C874" s="42"/>
      <c r="F874" s="42"/>
      <c r="G874" s="42"/>
      <c r="H874" s="44"/>
      <c r="I874" s="44"/>
      <c r="J874" s="42"/>
      <c r="K874" s="42"/>
      <c r="L874" s="42"/>
      <c r="M874" s="42"/>
    </row>
    <row r="875" spans="2:13" ht="16.5" customHeight="1">
      <c r="B875" s="42"/>
      <c r="C875" s="42"/>
      <c r="F875" s="42"/>
      <c r="G875" s="42"/>
      <c r="H875" s="44"/>
      <c r="I875" s="44"/>
      <c r="J875" s="42"/>
      <c r="K875" s="42"/>
      <c r="L875" s="42"/>
      <c r="M875" s="42"/>
    </row>
    <row r="876" spans="2:13" ht="16.5" customHeight="1">
      <c r="B876" s="42"/>
      <c r="C876" s="42"/>
      <c r="F876" s="42"/>
      <c r="G876" s="42"/>
      <c r="H876" s="44"/>
      <c r="I876" s="44"/>
      <c r="J876" s="42"/>
      <c r="K876" s="42"/>
      <c r="L876" s="42"/>
      <c r="M876" s="42"/>
    </row>
    <row r="877" spans="2:13" ht="16.5" customHeight="1">
      <c r="B877" s="42"/>
      <c r="C877" s="42"/>
      <c r="F877" s="42"/>
      <c r="G877" s="42"/>
      <c r="H877" s="44"/>
      <c r="I877" s="44"/>
      <c r="J877" s="42"/>
      <c r="K877" s="42"/>
      <c r="L877" s="42"/>
      <c r="M877" s="42"/>
    </row>
    <row r="878" spans="2:13" ht="16.5" customHeight="1">
      <c r="B878" s="42"/>
      <c r="C878" s="42"/>
      <c r="F878" s="42"/>
      <c r="G878" s="42"/>
      <c r="H878" s="44"/>
      <c r="I878" s="44"/>
      <c r="J878" s="42"/>
      <c r="K878" s="42"/>
      <c r="L878" s="42"/>
      <c r="M878" s="42"/>
    </row>
    <row r="879" spans="2:13" ht="16.5" customHeight="1">
      <c r="B879" s="42"/>
      <c r="C879" s="42"/>
      <c r="F879" s="42"/>
      <c r="G879" s="42"/>
      <c r="H879" s="44"/>
      <c r="I879" s="44"/>
      <c r="J879" s="42"/>
      <c r="K879" s="42"/>
      <c r="L879" s="42"/>
      <c r="M879" s="42"/>
    </row>
    <row r="880" spans="2:13" ht="16.5" customHeight="1">
      <c r="B880" s="42"/>
      <c r="C880" s="42"/>
      <c r="F880" s="42"/>
      <c r="G880" s="42"/>
      <c r="H880" s="44"/>
      <c r="I880" s="44"/>
      <c r="J880" s="42"/>
      <c r="K880" s="42"/>
      <c r="L880" s="42"/>
      <c r="M880" s="42"/>
    </row>
    <row r="881" spans="2:13" ht="16.5" customHeight="1">
      <c r="B881" s="42"/>
      <c r="C881" s="42"/>
      <c r="F881" s="42"/>
      <c r="G881" s="42"/>
      <c r="H881" s="44"/>
      <c r="I881" s="44"/>
      <c r="J881" s="42"/>
      <c r="K881" s="42"/>
      <c r="L881" s="42"/>
      <c r="M881" s="42"/>
    </row>
    <row r="882" spans="2:13" ht="16.5" customHeight="1">
      <c r="B882" s="42"/>
      <c r="C882" s="42"/>
      <c r="F882" s="42"/>
      <c r="G882" s="42"/>
      <c r="H882" s="44"/>
      <c r="I882" s="44"/>
      <c r="J882" s="42"/>
      <c r="K882" s="42"/>
      <c r="L882" s="42"/>
      <c r="M882" s="42"/>
    </row>
    <row r="883" spans="2:13" ht="16.5" customHeight="1">
      <c r="B883" s="42"/>
      <c r="C883" s="42"/>
      <c r="F883" s="42"/>
      <c r="G883" s="42"/>
      <c r="H883" s="44"/>
      <c r="I883" s="44"/>
      <c r="J883" s="42"/>
      <c r="K883" s="42"/>
      <c r="L883" s="42"/>
      <c r="M883" s="42"/>
    </row>
    <row r="884" spans="2:13" ht="16.5" customHeight="1">
      <c r="B884" s="42"/>
      <c r="C884" s="42"/>
      <c r="F884" s="42"/>
      <c r="G884" s="42"/>
      <c r="H884" s="44"/>
      <c r="I884" s="44"/>
      <c r="J884" s="42"/>
      <c r="K884" s="42"/>
      <c r="L884" s="42"/>
      <c r="M884" s="42"/>
    </row>
    <row r="885" spans="2:13" ht="16.5" customHeight="1">
      <c r="B885" s="42"/>
      <c r="C885" s="42"/>
      <c r="F885" s="42"/>
      <c r="G885" s="42"/>
      <c r="H885" s="44"/>
      <c r="I885" s="44"/>
      <c r="J885" s="42"/>
      <c r="K885" s="42"/>
      <c r="L885" s="42"/>
      <c r="M885" s="42"/>
    </row>
    <row r="886" spans="2:13" ht="16.5" customHeight="1">
      <c r="B886" s="42"/>
      <c r="C886" s="42"/>
      <c r="F886" s="42"/>
      <c r="G886" s="42"/>
      <c r="H886" s="44"/>
      <c r="I886" s="44"/>
      <c r="J886" s="42"/>
      <c r="K886" s="42"/>
      <c r="L886" s="42"/>
      <c r="M886" s="42"/>
    </row>
    <row r="887" spans="2:13" ht="16.5" customHeight="1">
      <c r="B887" s="42"/>
      <c r="C887" s="42"/>
      <c r="F887" s="42"/>
      <c r="G887" s="42"/>
      <c r="H887" s="44"/>
      <c r="I887" s="44"/>
      <c r="J887" s="42"/>
      <c r="K887" s="42"/>
      <c r="L887" s="42"/>
      <c r="M887" s="42"/>
    </row>
    <row r="888" spans="2:13" ht="16.5" customHeight="1">
      <c r="B888" s="42"/>
      <c r="C888" s="42"/>
      <c r="F888" s="42"/>
      <c r="G888" s="42"/>
      <c r="H888" s="44"/>
      <c r="I888" s="44"/>
      <c r="J888" s="42"/>
      <c r="K888" s="42"/>
      <c r="L888" s="42"/>
      <c r="M888" s="42"/>
    </row>
    <row r="889" spans="2:13" ht="16.5" customHeight="1">
      <c r="B889" s="42"/>
      <c r="C889" s="42"/>
      <c r="F889" s="42"/>
      <c r="G889" s="42"/>
      <c r="H889" s="44"/>
      <c r="I889" s="44"/>
      <c r="J889" s="42"/>
      <c r="K889" s="42"/>
      <c r="L889" s="42"/>
      <c r="M889" s="42"/>
    </row>
    <row r="890" spans="2:13" ht="16.5" customHeight="1">
      <c r="B890" s="42"/>
      <c r="C890" s="42"/>
      <c r="F890" s="42"/>
      <c r="G890" s="42"/>
      <c r="H890" s="44"/>
      <c r="I890" s="44"/>
      <c r="J890" s="42"/>
      <c r="K890" s="42"/>
      <c r="L890" s="42"/>
      <c r="M890" s="42"/>
    </row>
    <row r="891" spans="2:13" ht="16.5" customHeight="1">
      <c r="B891" s="42"/>
      <c r="C891" s="42"/>
      <c r="F891" s="42"/>
      <c r="G891" s="42"/>
      <c r="H891" s="44"/>
      <c r="I891" s="44"/>
      <c r="J891" s="42"/>
      <c r="K891" s="42"/>
      <c r="L891" s="42"/>
      <c r="M891" s="42"/>
    </row>
    <row r="892" spans="2:13" ht="16.5" customHeight="1">
      <c r="B892" s="42"/>
      <c r="C892" s="42"/>
      <c r="F892" s="42"/>
      <c r="G892" s="42"/>
      <c r="H892" s="44"/>
      <c r="I892" s="44"/>
      <c r="J892" s="42"/>
      <c r="K892" s="42"/>
      <c r="L892" s="42"/>
      <c r="M892" s="42"/>
    </row>
    <row r="893" spans="2:13" ht="16.5" customHeight="1">
      <c r="B893" s="42"/>
      <c r="C893" s="42"/>
      <c r="F893" s="42"/>
      <c r="G893" s="42"/>
      <c r="H893" s="44"/>
      <c r="I893" s="44"/>
      <c r="J893" s="42"/>
      <c r="K893" s="42"/>
      <c r="L893" s="42"/>
      <c r="M893" s="42"/>
    </row>
    <row r="894" spans="2:13" ht="16.5" customHeight="1">
      <c r="B894" s="42"/>
      <c r="C894" s="42"/>
      <c r="F894" s="42"/>
      <c r="G894" s="42"/>
      <c r="H894" s="44"/>
      <c r="I894" s="44"/>
      <c r="J894" s="42"/>
      <c r="K894" s="42"/>
      <c r="L894" s="42"/>
      <c r="M894" s="42"/>
    </row>
    <row r="895" spans="2:13" ht="16.5" customHeight="1">
      <c r="B895" s="42"/>
      <c r="C895" s="42"/>
      <c r="F895" s="42"/>
      <c r="G895" s="42"/>
      <c r="H895" s="44"/>
      <c r="I895" s="44"/>
      <c r="J895" s="42"/>
      <c r="K895" s="42"/>
      <c r="L895" s="42"/>
      <c r="M895" s="42"/>
    </row>
    <row r="896" spans="2:13" ht="16.5" customHeight="1">
      <c r="B896" s="42"/>
      <c r="C896" s="42"/>
      <c r="F896" s="42"/>
      <c r="G896" s="42"/>
      <c r="H896" s="44"/>
      <c r="I896" s="44"/>
      <c r="J896" s="42"/>
      <c r="K896" s="42"/>
      <c r="L896" s="42"/>
      <c r="M896" s="42"/>
    </row>
    <row r="897" spans="2:13" ht="16.5" customHeight="1">
      <c r="B897" s="42"/>
      <c r="C897" s="42"/>
      <c r="F897" s="42"/>
      <c r="G897" s="42"/>
      <c r="H897" s="44"/>
      <c r="I897" s="44"/>
      <c r="J897" s="42"/>
      <c r="K897" s="42"/>
      <c r="L897" s="42"/>
      <c r="M897" s="42"/>
    </row>
    <row r="898" spans="2:13" ht="16.5" customHeight="1">
      <c r="B898" s="42"/>
      <c r="C898" s="42"/>
      <c r="F898" s="42"/>
      <c r="G898" s="42"/>
      <c r="H898" s="44"/>
      <c r="I898" s="44"/>
      <c r="J898" s="42"/>
      <c r="K898" s="42"/>
      <c r="L898" s="42"/>
      <c r="M898" s="42"/>
    </row>
    <row r="899" spans="2:13" ht="16.5" customHeight="1">
      <c r="B899" s="42"/>
      <c r="C899" s="42"/>
      <c r="F899" s="42"/>
      <c r="G899" s="42"/>
      <c r="H899" s="44"/>
      <c r="I899" s="44"/>
      <c r="J899" s="42"/>
      <c r="K899" s="42"/>
      <c r="L899" s="42"/>
      <c r="M899" s="42"/>
    </row>
    <row r="900" spans="2:13" ht="16.5" customHeight="1">
      <c r="B900" s="42"/>
      <c r="C900" s="42"/>
      <c r="F900" s="42"/>
      <c r="G900" s="42"/>
      <c r="H900" s="44"/>
      <c r="I900" s="44"/>
      <c r="J900" s="42"/>
      <c r="K900" s="42"/>
      <c r="L900" s="42"/>
      <c r="M900" s="42"/>
    </row>
    <row r="901" spans="2:13" ht="16.5" customHeight="1">
      <c r="B901" s="42"/>
      <c r="C901" s="42"/>
      <c r="F901" s="42"/>
      <c r="G901" s="42"/>
      <c r="H901" s="44"/>
      <c r="I901" s="44"/>
      <c r="J901" s="42"/>
      <c r="K901" s="42"/>
      <c r="L901" s="42"/>
      <c r="M901" s="42"/>
    </row>
    <row r="902" spans="2:13" ht="16.5" customHeight="1">
      <c r="B902" s="42"/>
      <c r="C902" s="42"/>
      <c r="F902" s="42"/>
      <c r="G902" s="42"/>
      <c r="H902" s="44"/>
      <c r="I902" s="44"/>
      <c r="J902" s="42"/>
      <c r="K902" s="42"/>
      <c r="L902" s="42"/>
      <c r="M902" s="42"/>
    </row>
    <row r="903" spans="2:13" ht="16.5" customHeight="1">
      <c r="B903" s="42"/>
      <c r="C903" s="42"/>
      <c r="F903" s="42"/>
      <c r="G903" s="42"/>
      <c r="H903" s="44"/>
      <c r="I903" s="44"/>
      <c r="J903" s="42"/>
      <c r="K903" s="42"/>
      <c r="L903" s="42"/>
      <c r="M903" s="42"/>
    </row>
    <row r="904" spans="2:13" ht="16.5" customHeight="1">
      <c r="B904" s="42"/>
      <c r="C904" s="42"/>
      <c r="F904" s="42"/>
      <c r="G904" s="42"/>
      <c r="H904" s="44"/>
      <c r="I904" s="44"/>
      <c r="J904" s="42"/>
      <c r="K904" s="42"/>
      <c r="L904" s="42"/>
      <c r="M904" s="42"/>
    </row>
    <row r="905" spans="2:13" ht="16.5" customHeight="1">
      <c r="B905" s="42"/>
      <c r="C905" s="42"/>
      <c r="F905" s="42"/>
      <c r="G905" s="42"/>
      <c r="H905" s="44"/>
      <c r="I905" s="44"/>
      <c r="J905" s="42"/>
      <c r="K905" s="42"/>
      <c r="L905" s="42"/>
      <c r="M905" s="42"/>
    </row>
    <row r="906" spans="2:13" ht="16.5" customHeight="1">
      <c r="B906" s="42"/>
      <c r="C906" s="42"/>
      <c r="F906" s="42"/>
      <c r="G906" s="42"/>
      <c r="H906" s="44"/>
      <c r="I906" s="44"/>
      <c r="J906" s="42"/>
      <c r="K906" s="42"/>
      <c r="L906" s="42"/>
      <c r="M906" s="42"/>
    </row>
    <row r="907" spans="2:13" ht="16.5" customHeight="1">
      <c r="B907" s="42"/>
      <c r="C907" s="42"/>
      <c r="F907" s="42"/>
      <c r="G907" s="42"/>
      <c r="H907" s="44"/>
      <c r="I907" s="44"/>
      <c r="J907" s="42"/>
      <c r="K907" s="42"/>
      <c r="L907" s="42"/>
      <c r="M907" s="42"/>
    </row>
    <row r="908" spans="2:13" ht="16.5" customHeight="1">
      <c r="B908" s="42"/>
      <c r="C908" s="42"/>
      <c r="F908" s="42"/>
      <c r="G908" s="42"/>
      <c r="H908" s="44"/>
      <c r="I908" s="44"/>
      <c r="J908" s="42"/>
      <c r="K908" s="42"/>
      <c r="L908" s="42"/>
      <c r="M908" s="42"/>
    </row>
    <row r="909" spans="2:13" ht="16.5" customHeight="1">
      <c r="B909" s="42"/>
      <c r="C909" s="42"/>
      <c r="F909" s="42"/>
      <c r="G909" s="42"/>
      <c r="H909" s="44"/>
      <c r="I909" s="44"/>
      <c r="J909" s="42"/>
      <c r="K909" s="42"/>
      <c r="L909" s="42"/>
      <c r="M909" s="42"/>
    </row>
    <row r="910" spans="2:13" ht="16.5" customHeight="1">
      <c r="B910" s="42"/>
      <c r="C910" s="42"/>
      <c r="F910" s="42"/>
      <c r="G910" s="42"/>
      <c r="H910" s="44"/>
      <c r="I910" s="44"/>
      <c r="J910" s="42"/>
      <c r="K910" s="42"/>
      <c r="L910" s="42"/>
      <c r="M910" s="42"/>
    </row>
    <row r="911" spans="2:13" ht="16.5" customHeight="1">
      <c r="B911" s="42"/>
      <c r="C911" s="42"/>
      <c r="F911" s="42"/>
      <c r="G911" s="42"/>
      <c r="H911" s="44"/>
      <c r="I911" s="44"/>
      <c r="J911" s="42"/>
      <c r="K911" s="42"/>
      <c r="L911" s="42"/>
      <c r="M911" s="42"/>
    </row>
    <row r="912" spans="2:13" ht="16.5" customHeight="1">
      <c r="B912" s="42"/>
      <c r="C912" s="42"/>
      <c r="F912" s="42"/>
      <c r="G912" s="42"/>
      <c r="H912" s="44"/>
      <c r="I912" s="44"/>
      <c r="J912" s="42"/>
      <c r="K912" s="42"/>
      <c r="L912" s="42"/>
      <c r="M912" s="42"/>
    </row>
    <row r="913" spans="2:13" ht="16.5" customHeight="1">
      <c r="B913" s="42"/>
      <c r="C913" s="42"/>
      <c r="F913" s="42"/>
      <c r="G913" s="42"/>
      <c r="H913" s="44"/>
      <c r="I913" s="44"/>
      <c r="J913" s="42"/>
      <c r="K913" s="42"/>
      <c r="L913" s="42"/>
      <c r="M913" s="42"/>
    </row>
    <row r="914" spans="2:13" ht="16.5" customHeight="1">
      <c r="B914" s="42"/>
      <c r="C914" s="42"/>
      <c r="F914" s="42"/>
      <c r="G914" s="42"/>
      <c r="H914" s="44"/>
      <c r="I914" s="44"/>
      <c r="J914" s="42"/>
      <c r="K914" s="42"/>
      <c r="L914" s="42"/>
      <c r="M914" s="42"/>
    </row>
    <row r="915" spans="2:13" ht="16.5" customHeight="1">
      <c r="B915" s="42"/>
      <c r="C915" s="42"/>
      <c r="F915" s="42"/>
      <c r="G915" s="42"/>
      <c r="H915" s="44"/>
      <c r="I915" s="44"/>
      <c r="J915" s="42"/>
      <c r="K915" s="42"/>
      <c r="L915" s="42"/>
      <c r="M915" s="42"/>
    </row>
    <row r="916" spans="2:13" ht="16.5" customHeight="1">
      <c r="B916" s="42"/>
      <c r="C916" s="42"/>
      <c r="F916" s="42"/>
      <c r="G916" s="42"/>
      <c r="H916" s="44"/>
      <c r="I916" s="44"/>
      <c r="J916" s="42"/>
      <c r="K916" s="42"/>
      <c r="L916" s="42"/>
      <c r="M916" s="42"/>
    </row>
    <row r="917" spans="2:13" ht="16.5" customHeight="1">
      <c r="B917" s="42"/>
      <c r="C917" s="42"/>
      <c r="F917" s="42"/>
      <c r="G917" s="42"/>
      <c r="H917" s="44"/>
      <c r="I917" s="44"/>
      <c r="J917" s="42"/>
      <c r="K917" s="42"/>
      <c r="L917" s="42"/>
      <c r="M917" s="42"/>
    </row>
    <row r="918" spans="2:13" ht="16.5" customHeight="1">
      <c r="B918" s="42"/>
      <c r="C918" s="42"/>
      <c r="F918" s="42"/>
      <c r="G918" s="42"/>
      <c r="H918" s="44"/>
      <c r="I918" s="44"/>
      <c r="J918" s="42"/>
      <c r="K918" s="42"/>
      <c r="L918" s="42"/>
      <c r="M918" s="42"/>
    </row>
    <row r="919" spans="2:13" ht="16.5" customHeight="1">
      <c r="B919" s="42"/>
      <c r="C919" s="42"/>
      <c r="F919" s="42"/>
      <c r="G919" s="42"/>
      <c r="H919" s="44"/>
      <c r="I919" s="44"/>
      <c r="J919" s="42"/>
      <c r="K919" s="42"/>
      <c r="L919" s="42"/>
      <c r="M919" s="42"/>
    </row>
    <row r="920" spans="2:13" ht="16.5" customHeight="1">
      <c r="B920" s="42"/>
      <c r="C920" s="42"/>
      <c r="F920" s="42"/>
      <c r="G920" s="42"/>
      <c r="H920" s="44"/>
      <c r="I920" s="44"/>
      <c r="J920" s="42"/>
      <c r="K920" s="42"/>
      <c r="L920" s="42"/>
      <c r="M920" s="42"/>
    </row>
    <row r="921" spans="2:13" ht="16.5" customHeight="1">
      <c r="B921" s="42"/>
      <c r="C921" s="42"/>
      <c r="F921" s="42"/>
      <c r="G921" s="42"/>
      <c r="H921" s="44"/>
      <c r="I921" s="44"/>
      <c r="J921" s="42"/>
      <c r="K921" s="42"/>
      <c r="L921" s="42"/>
      <c r="M921" s="42"/>
    </row>
    <row r="922" spans="2:13" ht="16.5" customHeight="1">
      <c r="B922" s="42"/>
      <c r="C922" s="42"/>
      <c r="F922" s="42"/>
      <c r="G922" s="42"/>
      <c r="H922" s="44"/>
      <c r="I922" s="44"/>
      <c r="J922" s="42"/>
      <c r="K922" s="42"/>
      <c r="L922" s="42"/>
      <c r="M922" s="42"/>
    </row>
    <row r="923" spans="2:13" ht="16.5" customHeight="1">
      <c r="B923" s="42"/>
      <c r="C923" s="42"/>
      <c r="F923" s="42"/>
      <c r="G923" s="42"/>
      <c r="H923" s="44"/>
      <c r="I923" s="44"/>
      <c r="J923" s="42"/>
      <c r="K923" s="42"/>
      <c r="L923" s="42"/>
      <c r="M923" s="42"/>
    </row>
    <row r="924" spans="2:13" ht="16.5" customHeight="1">
      <c r="B924" s="42"/>
      <c r="C924" s="42"/>
      <c r="F924" s="42"/>
      <c r="G924" s="42"/>
      <c r="H924" s="44"/>
      <c r="I924" s="44"/>
      <c r="J924" s="42"/>
      <c r="K924" s="42"/>
      <c r="L924" s="42"/>
      <c r="M924" s="42"/>
    </row>
    <row r="925" spans="2:13" ht="16.5" customHeight="1">
      <c r="B925" s="42"/>
      <c r="C925" s="42"/>
      <c r="F925" s="42"/>
      <c r="G925" s="42"/>
      <c r="H925" s="44"/>
      <c r="I925" s="44"/>
      <c r="J925" s="42"/>
      <c r="K925" s="42"/>
      <c r="L925" s="42"/>
      <c r="M925" s="42"/>
    </row>
    <row r="926" spans="2:13" ht="16.5" customHeight="1">
      <c r="B926" s="42"/>
      <c r="C926" s="42"/>
      <c r="F926" s="42"/>
      <c r="G926" s="42"/>
      <c r="H926" s="44"/>
      <c r="I926" s="44"/>
      <c r="J926" s="42"/>
      <c r="K926" s="42"/>
      <c r="L926" s="42"/>
      <c r="M926" s="42"/>
    </row>
    <row r="927" spans="2:13" ht="16.5" customHeight="1">
      <c r="B927" s="42"/>
      <c r="C927" s="42"/>
      <c r="F927" s="42"/>
      <c r="G927" s="42"/>
      <c r="H927" s="44"/>
      <c r="I927" s="44"/>
      <c r="J927" s="42"/>
      <c r="K927" s="42"/>
      <c r="L927" s="42"/>
      <c r="M927" s="42"/>
    </row>
    <row r="928" spans="2:13" ht="16.5" customHeight="1">
      <c r="B928" s="42"/>
      <c r="C928" s="42"/>
      <c r="F928" s="42"/>
      <c r="G928" s="42"/>
      <c r="H928" s="44"/>
      <c r="I928" s="44"/>
      <c r="J928" s="42"/>
      <c r="K928" s="42"/>
      <c r="L928" s="42"/>
      <c r="M928" s="42"/>
    </row>
    <row r="929" spans="2:13" ht="16.5" customHeight="1">
      <c r="B929" s="42"/>
      <c r="C929" s="42"/>
      <c r="F929" s="42"/>
      <c r="G929" s="42"/>
      <c r="H929" s="44"/>
      <c r="I929" s="44"/>
      <c r="J929" s="42"/>
      <c r="K929" s="42"/>
      <c r="L929" s="42"/>
      <c r="M929" s="42"/>
    </row>
    <row r="930" spans="2:13" ht="16.5" customHeight="1">
      <c r="B930" s="42"/>
      <c r="C930" s="42"/>
      <c r="F930" s="42"/>
      <c r="G930" s="42"/>
      <c r="H930" s="44"/>
      <c r="I930" s="44"/>
      <c r="J930" s="42"/>
      <c r="K930" s="42"/>
      <c r="L930" s="42"/>
      <c r="M930" s="42"/>
    </row>
    <row r="931" spans="2:13" ht="16.5" customHeight="1">
      <c r="B931" s="42"/>
      <c r="C931" s="42"/>
      <c r="F931" s="42"/>
      <c r="G931" s="42"/>
      <c r="H931" s="44"/>
      <c r="I931" s="44"/>
      <c r="J931" s="42"/>
      <c r="K931" s="42"/>
      <c r="L931" s="42"/>
      <c r="M931" s="42"/>
    </row>
    <row r="932" spans="2:13" ht="16.5" customHeight="1">
      <c r="B932" s="42"/>
      <c r="C932" s="42"/>
      <c r="F932" s="42"/>
      <c r="G932" s="42"/>
      <c r="H932" s="44"/>
      <c r="I932" s="44"/>
      <c r="J932" s="42"/>
      <c r="K932" s="42"/>
      <c r="L932" s="42"/>
      <c r="M932" s="42"/>
    </row>
    <row r="933" spans="2:13" ht="16.5" customHeight="1">
      <c r="B933" s="42"/>
      <c r="C933" s="42"/>
      <c r="F933" s="42"/>
      <c r="G933" s="42"/>
      <c r="H933" s="44"/>
      <c r="I933" s="44"/>
      <c r="J933" s="42"/>
      <c r="K933" s="42"/>
      <c r="L933" s="42"/>
      <c r="M933" s="42"/>
    </row>
    <row r="934" spans="2:13" ht="16.5" customHeight="1">
      <c r="B934" s="42"/>
      <c r="C934" s="42"/>
      <c r="F934" s="42"/>
      <c r="G934" s="42"/>
      <c r="H934" s="44"/>
      <c r="I934" s="44"/>
      <c r="J934" s="42"/>
      <c r="K934" s="42"/>
      <c r="L934" s="42"/>
      <c r="M934" s="42"/>
    </row>
    <row r="935" spans="2:13" ht="16.5" customHeight="1">
      <c r="B935" s="42"/>
      <c r="C935" s="42"/>
      <c r="F935" s="42"/>
      <c r="G935" s="42"/>
      <c r="H935" s="44"/>
      <c r="I935" s="44"/>
      <c r="J935" s="42"/>
      <c r="K935" s="42"/>
      <c r="L935" s="42"/>
      <c r="M935" s="42"/>
    </row>
    <row r="936" spans="2:13" ht="16.5" customHeight="1">
      <c r="B936" s="42"/>
      <c r="C936" s="42"/>
      <c r="F936" s="42"/>
      <c r="G936" s="42"/>
      <c r="H936" s="44"/>
      <c r="I936" s="44"/>
      <c r="J936" s="42"/>
      <c r="K936" s="42"/>
      <c r="L936" s="42"/>
      <c r="M936" s="42"/>
    </row>
    <row r="937" spans="2:13" ht="16.5" customHeight="1">
      <c r="B937" s="42"/>
      <c r="C937" s="42"/>
      <c r="F937" s="42"/>
      <c r="G937" s="42"/>
      <c r="H937" s="44"/>
      <c r="I937" s="44"/>
      <c r="J937" s="42"/>
      <c r="K937" s="42"/>
      <c r="L937" s="42"/>
      <c r="M937" s="42"/>
    </row>
    <row r="938" spans="2:13" ht="16.5" customHeight="1">
      <c r="B938" s="42"/>
      <c r="C938" s="42"/>
      <c r="F938" s="42"/>
      <c r="G938" s="42"/>
      <c r="H938" s="44"/>
      <c r="I938" s="44"/>
      <c r="J938" s="42"/>
      <c r="K938" s="42"/>
      <c r="L938" s="42"/>
      <c r="M938" s="42"/>
    </row>
    <row r="939" spans="2:13" ht="16.5" customHeight="1">
      <c r="B939" s="42"/>
      <c r="C939" s="42"/>
      <c r="F939" s="42"/>
      <c r="G939" s="42"/>
      <c r="H939" s="44"/>
      <c r="I939" s="44"/>
      <c r="J939" s="42"/>
      <c r="K939" s="42"/>
      <c r="L939" s="42"/>
      <c r="M939" s="42"/>
    </row>
    <row r="940" spans="2:13" ht="16.5" customHeight="1">
      <c r="B940" s="42"/>
      <c r="C940" s="42"/>
      <c r="F940" s="42"/>
      <c r="G940" s="42"/>
      <c r="H940" s="44"/>
      <c r="I940" s="44"/>
      <c r="J940" s="42"/>
      <c r="K940" s="42"/>
      <c r="L940" s="42"/>
      <c r="M940" s="42"/>
    </row>
    <row r="941" spans="2:13" ht="16.5" customHeight="1">
      <c r="B941" s="42"/>
      <c r="C941" s="42"/>
      <c r="F941" s="42"/>
      <c r="G941" s="42"/>
      <c r="H941" s="44"/>
      <c r="I941" s="44"/>
      <c r="J941" s="42"/>
      <c r="K941" s="42"/>
      <c r="L941" s="42"/>
      <c r="M941" s="42"/>
    </row>
    <row r="942" spans="2:13" ht="16.5" customHeight="1">
      <c r="B942" s="42"/>
      <c r="C942" s="42"/>
      <c r="F942" s="42"/>
      <c r="G942" s="42"/>
      <c r="H942" s="44"/>
      <c r="I942" s="44"/>
      <c r="J942" s="42"/>
      <c r="K942" s="42"/>
      <c r="L942" s="42"/>
      <c r="M942" s="42"/>
    </row>
    <row r="943" spans="2:13" ht="16.5" customHeight="1">
      <c r="B943" s="42"/>
      <c r="C943" s="42"/>
      <c r="F943" s="42"/>
      <c r="G943" s="42"/>
      <c r="H943" s="44"/>
      <c r="I943" s="44"/>
      <c r="J943" s="42"/>
      <c r="K943" s="42"/>
      <c r="L943" s="42"/>
      <c r="M943" s="42"/>
    </row>
    <row r="944" spans="2:13" ht="16.5" customHeight="1">
      <c r="B944" s="42"/>
      <c r="C944" s="42"/>
      <c r="F944" s="42"/>
      <c r="G944" s="42"/>
      <c r="H944" s="44"/>
      <c r="I944" s="44"/>
      <c r="J944" s="42"/>
      <c r="K944" s="42"/>
      <c r="L944" s="42"/>
      <c r="M944" s="42"/>
    </row>
    <row r="945" spans="2:13" ht="16.5" customHeight="1">
      <c r="B945" s="42"/>
      <c r="C945" s="42"/>
      <c r="F945" s="42"/>
      <c r="G945" s="42"/>
      <c r="H945" s="44"/>
      <c r="I945" s="44"/>
      <c r="J945" s="42"/>
      <c r="K945" s="42"/>
      <c r="L945" s="42"/>
      <c r="M945" s="42"/>
    </row>
    <row r="946" spans="2:13" ht="16.5" customHeight="1">
      <c r="B946" s="42"/>
      <c r="C946" s="42"/>
      <c r="F946" s="42"/>
      <c r="G946" s="42"/>
      <c r="H946" s="44"/>
      <c r="I946" s="44"/>
      <c r="J946" s="42"/>
      <c r="K946" s="42"/>
      <c r="L946" s="42"/>
      <c r="M946" s="42"/>
    </row>
    <row r="947" spans="2:13" ht="16.5" customHeight="1">
      <c r="B947" s="42"/>
      <c r="C947" s="42"/>
      <c r="F947" s="42"/>
      <c r="G947" s="42"/>
      <c r="H947" s="44"/>
      <c r="I947" s="44"/>
      <c r="J947" s="42"/>
      <c r="K947" s="42"/>
      <c r="L947" s="42"/>
      <c r="M947" s="42"/>
    </row>
    <row r="948" spans="2:13" ht="16.5" customHeight="1">
      <c r="B948" s="42"/>
      <c r="C948" s="42"/>
      <c r="F948" s="42"/>
      <c r="G948" s="42"/>
      <c r="H948" s="44"/>
      <c r="I948" s="44"/>
      <c r="J948" s="42"/>
      <c r="K948" s="42"/>
      <c r="L948" s="42"/>
      <c r="M948" s="42"/>
    </row>
    <row r="949" spans="2:13" ht="16.5" customHeight="1">
      <c r="B949" s="42"/>
      <c r="C949" s="42"/>
      <c r="F949" s="42"/>
      <c r="G949" s="42"/>
      <c r="H949" s="44"/>
      <c r="I949" s="44"/>
      <c r="J949" s="42"/>
      <c r="K949" s="42"/>
      <c r="L949" s="42"/>
      <c r="M949" s="42"/>
    </row>
    <row r="950" spans="2:13" ht="16.5" customHeight="1">
      <c r="B950" s="42"/>
      <c r="C950" s="42"/>
      <c r="F950" s="42"/>
      <c r="G950" s="42"/>
      <c r="H950" s="44"/>
      <c r="I950" s="44"/>
      <c r="J950" s="42"/>
      <c r="K950" s="42"/>
      <c r="L950" s="42"/>
      <c r="M950" s="42"/>
    </row>
    <row r="951" spans="2:13" ht="16.5" customHeight="1">
      <c r="B951" s="42"/>
      <c r="C951" s="42"/>
      <c r="F951" s="42"/>
      <c r="G951" s="42"/>
      <c r="H951" s="44"/>
      <c r="I951" s="44"/>
      <c r="J951" s="42"/>
      <c r="K951" s="42"/>
      <c r="L951" s="42"/>
      <c r="M951" s="42"/>
    </row>
    <row r="952" spans="2:13" ht="16.5" customHeight="1">
      <c r="B952" s="42"/>
      <c r="C952" s="42"/>
      <c r="F952" s="42"/>
      <c r="G952" s="42"/>
      <c r="H952" s="44"/>
      <c r="I952" s="44"/>
      <c r="J952" s="42"/>
      <c r="K952" s="42"/>
      <c r="L952" s="42"/>
      <c r="M952" s="42"/>
    </row>
    <row r="953" spans="2:13" ht="16.5" customHeight="1">
      <c r="B953" s="42"/>
      <c r="C953" s="42"/>
      <c r="F953" s="42"/>
      <c r="G953" s="42"/>
      <c r="H953" s="44"/>
      <c r="I953" s="44"/>
      <c r="J953" s="42"/>
      <c r="K953" s="42"/>
      <c r="L953" s="42"/>
      <c r="M953" s="42"/>
    </row>
    <row r="954" spans="2:13" ht="16.5" customHeight="1">
      <c r="B954" s="42"/>
      <c r="C954" s="42"/>
      <c r="F954" s="42"/>
      <c r="G954" s="42"/>
      <c r="H954" s="44"/>
      <c r="I954" s="44"/>
      <c r="J954" s="42"/>
      <c r="K954" s="42"/>
      <c r="L954" s="42"/>
      <c r="M954" s="42"/>
    </row>
    <row r="955" spans="2:13" ht="16.5" customHeight="1">
      <c r="B955" s="42"/>
      <c r="C955" s="42"/>
      <c r="F955" s="42"/>
      <c r="G955" s="42"/>
      <c r="H955" s="44"/>
      <c r="I955" s="44"/>
      <c r="J955" s="42"/>
      <c r="K955" s="42"/>
      <c r="L955" s="42"/>
      <c r="M955" s="42"/>
    </row>
    <row r="956" spans="2:13" ht="16.5" customHeight="1">
      <c r="B956" s="42"/>
      <c r="C956" s="42"/>
      <c r="F956" s="42"/>
      <c r="G956" s="42"/>
      <c r="H956" s="44"/>
      <c r="I956" s="44"/>
      <c r="J956" s="42"/>
      <c r="K956" s="42"/>
      <c r="L956" s="42"/>
      <c r="M956" s="42"/>
    </row>
    <row r="957" spans="2:13" ht="16.5" customHeight="1">
      <c r="B957" s="42"/>
      <c r="C957" s="42"/>
      <c r="F957" s="42"/>
      <c r="G957" s="42"/>
      <c r="H957" s="44"/>
      <c r="I957" s="44"/>
      <c r="J957" s="42"/>
      <c r="K957" s="42"/>
      <c r="L957" s="42"/>
      <c r="M957" s="42"/>
    </row>
    <row r="958" spans="2:13" ht="16.5" customHeight="1">
      <c r="B958" s="42"/>
      <c r="C958" s="42"/>
      <c r="F958" s="42"/>
      <c r="G958" s="42"/>
      <c r="H958" s="44"/>
      <c r="I958" s="44"/>
      <c r="J958" s="42"/>
      <c r="K958" s="42"/>
      <c r="L958" s="42"/>
      <c r="M958" s="42"/>
    </row>
    <row r="959" spans="2:13" ht="16.5" customHeight="1">
      <c r="B959" s="42"/>
      <c r="C959" s="42"/>
      <c r="F959" s="42"/>
      <c r="G959" s="42"/>
      <c r="H959" s="44"/>
      <c r="I959" s="44"/>
      <c r="J959" s="42"/>
      <c r="K959" s="42"/>
      <c r="L959" s="42"/>
      <c r="M959" s="42"/>
    </row>
    <row r="960" spans="2:13" ht="16.5" customHeight="1">
      <c r="B960" s="42"/>
      <c r="C960" s="42"/>
      <c r="F960" s="42"/>
      <c r="G960" s="42"/>
      <c r="H960" s="44"/>
      <c r="I960" s="44"/>
      <c r="J960" s="42"/>
      <c r="K960" s="42"/>
      <c r="L960" s="42"/>
      <c r="M960" s="42"/>
    </row>
    <row r="961" spans="2:13" ht="16.5" customHeight="1">
      <c r="B961" s="42"/>
      <c r="C961" s="42"/>
      <c r="F961" s="42"/>
      <c r="G961" s="42"/>
      <c r="H961" s="44"/>
      <c r="I961" s="44"/>
      <c r="J961" s="42"/>
      <c r="K961" s="42"/>
      <c r="L961" s="42"/>
      <c r="M961" s="42"/>
    </row>
    <row r="962" spans="2:13" ht="16.5" customHeight="1">
      <c r="B962" s="42"/>
      <c r="C962" s="42"/>
      <c r="F962" s="42"/>
      <c r="G962" s="42"/>
      <c r="H962" s="44"/>
      <c r="I962" s="44"/>
      <c r="J962" s="42"/>
      <c r="K962" s="42"/>
      <c r="L962" s="42"/>
      <c r="M962" s="42"/>
    </row>
    <row r="963" spans="2:13" ht="16.5" customHeight="1">
      <c r="B963" s="42"/>
      <c r="C963" s="42"/>
      <c r="F963" s="42"/>
      <c r="G963" s="42"/>
      <c r="H963" s="44"/>
      <c r="I963" s="44"/>
      <c r="J963" s="42"/>
      <c r="K963" s="42"/>
      <c r="L963" s="42"/>
      <c r="M963" s="42"/>
    </row>
    <row r="964" spans="2:13" ht="16.5" customHeight="1">
      <c r="B964" s="42"/>
      <c r="C964" s="42"/>
      <c r="F964" s="42"/>
      <c r="G964" s="42"/>
      <c r="H964" s="44"/>
      <c r="I964" s="44"/>
      <c r="J964" s="42"/>
      <c r="K964" s="42"/>
      <c r="L964" s="42"/>
      <c r="M964" s="42"/>
    </row>
    <row r="965" spans="2:13" ht="16.5" customHeight="1">
      <c r="B965" s="42"/>
      <c r="C965" s="42"/>
      <c r="F965" s="42"/>
      <c r="G965" s="42"/>
      <c r="H965" s="44"/>
      <c r="I965" s="44"/>
      <c r="J965" s="42"/>
      <c r="K965" s="42"/>
      <c r="L965" s="42"/>
      <c r="M965" s="42"/>
    </row>
    <row r="966" spans="2:13" ht="16.5" customHeight="1">
      <c r="B966" s="42"/>
      <c r="C966" s="42"/>
      <c r="F966" s="42"/>
      <c r="G966" s="42"/>
      <c r="H966" s="44"/>
      <c r="I966" s="44"/>
      <c r="J966" s="42"/>
      <c r="K966" s="42"/>
      <c r="L966" s="42"/>
      <c r="M966" s="42"/>
    </row>
    <row r="967" spans="2:13" ht="16.5" customHeight="1">
      <c r="B967" s="42"/>
      <c r="C967" s="42"/>
      <c r="F967" s="42"/>
      <c r="G967" s="42"/>
      <c r="H967" s="44"/>
      <c r="I967" s="44"/>
      <c r="J967" s="42"/>
      <c r="K967" s="42"/>
      <c r="L967" s="42"/>
      <c r="M967" s="42"/>
    </row>
    <row r="968" spans="2:13" ht="16.5" customHeight="1">
      <c r="B968" s="42"/>
      <c r="C968" s="42"/>
      <c r="F968" s="42"/>
      <c r="G968" s="42"/>
      <c r="H968" s="44"/>
      <c r="I968" s="44"/>
      <c r="J968" s="42"/>
      <c r="K968" s="42"/>
      <c r="L968" s="42"/>
      <c r="M968" s="42"/>
    </row>
    <row r="969" spans="2:13" ht="16.5" customHeight="1">
      <c r="B969" s="42"/>
      <c r="C969" s="42"/>
      <c r="F969" s="42"/>
      <c r="G969" s="42"/>
      <c r="H969" s="44"/>
      <c r="I969" s="44"/>
      <c r="J969" s="42"/>
      <c r="K969" s="42"/>
      <c r="L969" s="42"/>
      <c r="M969" s="42"/>
    </row>
    <row r="970" spans="2:13" ht="16.5" customHeight="1">
      <c r="B970" s="42"/>
      <c r="C970" s="42"/>
      <c r="F970" s="42"/>
      <c r="G970" s="42"/>
      <c r="H970" s="44"/>
      <c r="I970" s="44"/>
      <c r="J970" s="42"/>
      <c r="K970" s="42"/>
      <c r="L970" s="42"/>
      <c r="M970" s="42"/>
    </row>
    <row r="971" spans="2:13" ht="16.5" customHeight="1">
      <c r="B971" s="42"/>
      <c r="C971" s="42"/>
      <c r="F971" s="42"/>
      <c r="G971" s="42"/>
      <c r="H971" s="44"/>
      <c r="I971" s="44"/>
      <c r="J971" s="42"/>
      <c r="K971" s="42"/>
      <c r="L971" s="42"/>
      <c r="M971" s="42"/>
    </row>
    <row r="972" spans="2:13" ht="16.5" customHeight="1">
      <c r="B972" s="42"/>
      <c r="C972" s="42"/>
      <c r="F972" s="42"/>
      <c r="G972" s="42"/>
      <c r="H972" s="44"/>
      <c r="I972" s="44"/>
      <c r="J972" s="42"/>
      <c r="K972" s="42"/>
      <c r="L972" s="42"/>
      <c r="M972" s="42"/>
    </row>
    <row r="973" spans="2:13" ht="16.5" customHeight="1">
      <c r="B973" s="42"/>
      <c r="C973" s="42"/>
      <c r="F973" s="42"/>
      <c r="G973" s="42"/>
      <c r="H973" s="44"/>
      <c r="I973" s="44"/>
      <c r="J973" s="42"/>
      <c r="K973" s="42"/>
      <c r="L973" s="42"/>
      <c r="M973" s="42"/>
    </row>
    <row r="974" spans="2:13" ht="16.5" customHeight="1">
      <c r="B974" s="42"/>
      <c r="C974" s="42"/>
      <c r="F974" s="42"/>
      <c r="G974" s="42"/>
      <c r="H974" s="44"/>
      <c r="I974" s="44"/>
      <c r="J974" s="42"/>
      <c r="K974" s="42"/>
      <c r="L974" s="42"/>
      <c r="M974" s="42"/>
    </row>
    <row r="975" spans="2:13" ht="16.5" customHeight="1">
      <c r="B975" s="42"/>
      <c r="C975" s="42"/>
      <c r="F975" s="42"/>
      <c r="G975" s="42"/>
      <c r="H975" s="44"/>
      <c r="I975" s="44"/>
      <c r="J975" s="42"/>
      <c r="K975" s="42"/>
      <c r="L975" s="42"/>
      <c r="M975" s="42"/>
    </row>
    <row r="976" spans="2:13" ht="16.5" customHeight="1">
      <c r="B976" s="42"/>
      <c r="C976" s="42"/>
      <c r="F976" s="42"/>
      <c r="G976" s="42"/>
      <c r="H976" s="44"/>
      <c r="I976" s="44"/>
      <c r="J976" s="42"/>
      <c r="K976" s="42"/>
      <c r="L976" s="42"/>
      <c r="M976" s="42"/>
    </row>
    <row r="977" ht="16.5" customHeight="1"/>
  </sheetData>
  <mergeCells count="26"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N2:N4"/>
    <mergeCell ref="O2:O4"/>
    <mergeCell ref="P2:P4"/>
    <mergeCell ref="Q2:Q4"/>
    <mergeCell ref="K3:L3"/>
    <mergeCell ref="B114:M114"/>
    <mergeCell ref="A102:B102"/>
    <mergeCell ref="K103:M103"/>
    <mergeCell ref="B108:M108"/>
    <mergeCell ref="J2:J4"/>
    <mergeCell ref="K2:M2"/>
    <mergeCell ref="B109:M109"/>
    <mergeCell ref="B110:M110"/>
    <mergeCell ref="B111:M111"/>
    <mergeCell ref="B112:M112"/>
    <mergeCell ref="B113:M113"/>
  </mergeCells>
  <phoneticPr fontId="3" type="noConversion"/>
  <printOptions horizontalCentered="1"/>
  <pageMargins left="3.937007874015748E-2" right="3.937007874015748E-2" top="0.19685039370078741" bottom="0.19685039370078741" header="0.31496062992125984" footer="0.31496062992125984"/>
  <pageSetup paperSize="9" scale="6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107-1經費一覽表(作業用) </vt:lpstr>
      <vt:lpstr>'107-1經費一覽表(作業用) '!Print_Area</vt:lpstr>
      <vt:lpstr>'107-1經費一覽表(作業用)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2018-09-27T06:02:30Z</dcterms:created>
  <dcterms:modified xsi:type="dcterms:W3CDTF">2018-09-27T07:30:53Z</dcterms:modified>
</cp:coreProperties>
</file>